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showInkAnnotation="0" codeName="ThisWorkbook"/>
  <mc:AlternateContent xmlns:mc="http://schemas.openxmlformats.org/markup-compatibility/2006">
    <mc:Choice Requires="x15">
      <x15ac:absPath xmlns:x15ac="http://schemas.microsoft.com/office/spreadsheetml/2010/11/ac" url="D:\INVIAS\2024\14.CMA-DEO-SVR-CCPT-044-2024\INFORME FINAL\3.MATRICES LOTES PUBLICAR\"/>
    </mc:Choice>
  </mc:AlternateContent>
  <xr:revisionPtr revIDLastSave="0" documentId="13_ncr:1_{64E2B162-3ABB-48D8-B836-BD7CCC9C6E90}" xr6:coauthVersionLast="47" xr6:coauthVersionMax="47" xr10:uidLastSave="{00000000-0000-0000-0000-000000000000}"/>
  <bookViews>
    <workbookView xWindow="-108" yWindow="-108" windowWidth="23256" windowHeight="12456" tabRatio="850"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BILIDAD" sheetId="51" r:id="rId9"/>
    <sheet name="MIPYME" sheetId="52" r:id="rId10"/>
    <sheet name="VIN.PERS.DISC." sheetId="43" r:id="rId11"/>
    <sheet name="RNOCI" sheetId="48" r:id="rId12"/>
    <sheet name="RESUMEN" sheetId="27" state="hidden" r:id="rId13"/>
    <sheet name="SMMLV" sheetId="17" state="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hidden" r:id="rId21"/>
  </sheets>
  <externalReferences>
    <externalReference r:id="rId22"/>
  </externalReferences>
  <definedNames>
    <definedName name="_xlnm._FilterDatabase" localSheetId="7" hidden="1">'EQUIPO DE TRABAJO'!$A$18:$H$113</definedName>
    <definedName name="_xlnm._FilterDatabase" localSheetId="3" hidden="1">EXPERIENCIA!$A$1795:$V$1805</definedName>
    <definedName name="_xlnm._FilterDatabase" localSheetId="9" hidden="1">MIPYME!$A$18:$J$113</definedName>
    <definedName name="_xlnm._FilterDatabase" localSheetId="1" hidden="1">PROPONENTES!$A$18:$U$113</definedName>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LONGREQUERIDA">EXPERIENCIA!#REF!</definedName>
    <definedName name="METEVA">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REQUISITO">EXPERIENCIA!#REF!</definedName>
    <definedName name="RESULTADO">LISTAS!$C$2:$C$4</definedName>
    <definedName name="SALACTUAL">SMMLV!$H$10</definedName>
    <definedName name="SALARIOS_REQUE">EXPERIENCIA!#REF!</definedName>
    <definedName name="SINOP">LISTAS!$Y$2:$Y$5</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VALREQUERIDO">EXPERIENCIA!#REF!</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PROPONENTES!$B$1:$E$114</definedName>
  </definedNames>
  <calcPr calcId="191028"/>
  <customWorkbookViews>
    <customWorkbookView name="Oscar Javier Salamanca - Vista personalizada" guid="{098B2E87-9C52-4BA2-B1C3-E2EE72C3347E}" mergeInterval="0" personalView="1" maximized="1" windowWidth="1362" windowHeight="543" tabRatio="894" activeSheetId="2"/>
    <customWorkbookView name="Diego Alexander Ramirez Cruz - Vista personalizada" guid="{DE67EBC3-31FE-423B-B030-1FFACB67D900}" mergeInterval="0" personalView="1" maximized="1" windowWidth="1362" windowHeight="523" tabRatio="69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46" i="17" l="1"/>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32" i="27" l="1"/>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F21" i="27"/>
  <c r="J21"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<sst xmlns="http://schemas.openxmlformats.org/spreadsheetml/2006/main" count="21417" uniqueCount="3146">
  <si>
    <t>INSTITUTO NACIONAL DE VÍAS</t>
  </si>
  <si>
    <t>DIRECCIÓN GENERAL</t>
  </si>
  <si>
    <t>DIRECCION JURIDICA</t>
  </si>
  <si>
    <t>SUBDIRECCION DE PROCESOS DE SELECCIÓN CONTRACTUALES</t>
  </si>
  <si>
    <t>CONCURSO DE MÉRITOS ABIERTO</t>
  </si>
  <si>
    <t>CMA-DEO-SVR-CCPT-044-2024</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</si>
  <si>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</si>
  <si>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</si>
  <si>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</si>
  <si>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</si>
  <si>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</si>
  <si>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</si>
  <si>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</si>
  <si>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</si>
  <si>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</si>
  <si>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</si>
  <si>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</si>
  <si>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</si>
  <si>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</si>
  <si>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</si>
  <si>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</si>
  <si>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</si>
  <si>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</si>
  <si>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</si>
  <si>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</si>
  <si>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</si>
  <si>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</si>
  <si>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</si>
  <si>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</si>
  <si>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</si>
  <si>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</si>
  <si>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</si>
  <si>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</si>
  <si>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</si>
  <si>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</si>
  <si>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EMPRENDIMIENTOS Y EMPRESAS DE MUJERES</t>
  </si>
  <si>
    <t>0-0,25</t>
  </si>
  <si>
    <t xml:space="preserve">LOTE 1, 3, 5 Y 7 </t>
  </si>
  <si>
    <t>LOTE 1, 5, 6 Y 7</t>
  </si>
  <si>
    <t xml:space="preserve">LOTE 1 Y 3 </t>
  </si>
  <si>
    <t>LOTE 5,6,7 Y 8</t>
  </si>
  <si>
    <t xml:space="preserve">LOTE 1 Y 8 </t>
  </si>
  <si>
    <t xml:space="preserve">LOTE 3 </t>
  </si>
  <si>
    <t xml:space="preserve">LOTE 5, 6 Y 8 </t>
  </si>
  <si>
    <t>LOTE 6</t>
  </si>
  <si>
    <t xml:space="preserve"> MUNICIPIO DE
 SINCE</t>
  </si>
  <si>
    <t xml:space="preserve"> CM-002
2018</t>
  </si>
  <si>
    <t xml:space="preserve"> INTERVENTORIA TÉCNICA, ADMINISTRATIVA, FINANCIERA Y LEGAL PARA EL MEJORAMIENTO EN PAVIMENTO 
ASFALTICO DE LA VIA SINCÉ-GRANADABUENAVISTA EN EL DEPARTAMENTO DE SUCRE</t>
  </si>
  <si>
    <t>C</t>
  </si>
  <si>
    <t xml:space="preserve"> LOTE 7, 8</t>
  </si>
  <si>
    <t>Fondo de Desarrollo Local 
de Engativá</t>
  </si>
  <si>
    <t xml:space="preserve"> 296 - 2018</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</si>
  <si>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</si>
  <si>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 xml:space="preserve">LOTE 1, 2, 3, 4, 5, 6, 7, 8 </t>
  </si>
  <si>
    <t xml:space="preserve"> ALCALDIA LOCAL DE 
CIUDAD BOLIVAR</t>
  </si>
  <si>
    <t>407 de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</si>
  <si>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</si>
  <si>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I</t>
  </si>
  <si>
    <t xml:space="preserve">LOTE 5, 6, 7, 8 </t>
  </si>
  <si>
    <t xml:space="preserve"> BIZKAIKO 
HEGOALDEKO 
AKZESIBILITATEA 
SA (INTERBIAK SA)</t>
  </si>
  <si>
    <t xml:space="preserve"> 008/2005</t>
  </si>
  <si>
    <t>D.O. CONSTRUCCIÓN DEL CORREDOR DEL CADAGUA TRAMOARBUIO-SODUPE Y DESDOBLAMIENTO PADURA-ARANGUREN.</t>
  </si>
  <si>
    <t>L1</t>
  </si>
  <si>
    <t xml:space="preserve"> IDU</t>
  </si>
  <si>
    <t xml:space="preserve"> IDU-PP-BMU
DTMV 005-2005 
BM 197</t>
  </si>
  <si>
    <t xml:space="preserve">INTERVENTORÍA TECNICA, ADMINISTRATIVA, FINANCIERA, SOCIAL Y AMBIENTAL PARA LA CONSTRUCCIÓN Y REHABILITACIÓN DE RUTAS ALIMENTADORAS DEL SISTEMA TRANSMILENIO, ZONA 2, GRUPO 3, BOGOTÁ, CON FINANCIACIÓN BANCO MUNDIAL. </t>
  </si>
  <si>
    <t>L1 Y L2</t>
  </si>
  <si>
    <t xml:space="preserve"> Alcaldia de Cali 
secretaria de 
infraestructura y 
valorización</t>
  </si>
  <si>
    <t>4151.0.26.1.617 
de 2014</t>
  </si>
  <si>
    <t xml:space="preserve"> INTERVENTORÍA TÉCNICA, ADMINISTRATIVA Y FINANCIERA PARA LA CONSTRUCCIÓN DE OBRAS DE INFRAESTRUCTURA VIAL Y DE SERVICIOS PÚBLICOS, TRANSITO, LA GESTIÓN SOCIAL Y AMBIENTAL PARA LA CONSTRUCCIÓN DE LAS SIGUIENTES OBRAS IDENTIFICADAS ASÍ: G-06-02 CARRERA 1D ENTRE 73A Y 84, MG-07-02 CARRERA 29 ENTRE 34A Y DIAG 30 Y MG-07-03: CARRERA 28D ENTRE CALLES 44 Y 54, QUE FORMA PARTE DEL PLAN DE LAS MEGAOBRAS APROBADAS MEDIANTE EL ACUERDO 0241 DE 2008</t>
  </si>
  <si>
    <t>Municipio de 
Bucaramanga</t>
  </si>
  <si>
    <t>INTERVENTORÍA PARA CONSTRUCCIÓN DEL PARQUE INTERCAMBIADOR VIAL NEOMUNDO Y OBRAS COMPLEMENTARIAS EN EL MUNICIPIO DE BUCARAMANGA, SANTANDER.</t>
  </si>
  <si>
    <t xml:space="preserve"> Invias </t>
  </si>
  <si>
    <t>00974 DE 2018</t>
  </si>
  <si>
    <t xml:space="preserve"> INTERVENTORÍA INTEGRAL QUE INCLUYE, PERONOSE LIMITAA LA INTERVENTORÍA TÉCNICA, FINANCIERA, ADMINISTRATIVA, JURÍDICA,GESTIÓNSOCIAL,PREDIALYAMBIENTALPARALACONSTRUCCIÓNDELPUENTE Y OBRAS COMPLEMENTARIAS QUE UNE EL BAJO ROSAL-AVENIDA KEVIN ÁNGEL CIUDAD DE MANIZALES</t>
  </si>
  <si>
    <t xml:space="preserve"> Gobernación de 
Cundinamarca</t>
  </si>
  <si>
    <t>ST-020-96</t>
  </si>
  <si>
    <t xml:space="preserve"> INTERVENTORÍA DE LOSCONTRATOS DEOBRASV-78-96, SV-86-96YSV-87-96-ASESORÍA E INTERVENTORÍATÉCNICA Y ADMINISTRATIVA PARA LAS OBRAS DE PAVIMENTACIÓN Y CONSTRUCCIÓN DE VÍAS URBANAS EN  LOS MUNICIPIOS DE SUBACHOQUE, LAVEGA LA PRADERA.</t>
  </si>
  <si>
    <t xml:space="preserve"> Municipio de 
Madrid</t>
  </si>
  <si>
    <t>011 - 2005</t>
  </si>
  <si>
    <t xml:space="preserve"> INTERVENTORÍA ADMINISTRATIVA, TÉCNICA Y FINANCIERA, PARA EL PROYECTO: CONSTRUCCIÓN PUENTE VEHICULAR, PAVIMENTACIÓN Y REPAVIMENTACIÓN (CONCRETO Y ASFALTO) DE CALLES Y CARRERAS DEL CASCO URBANO DEL MUNICIPIO DE MADRID.</t>
  </si>
  <si>
    <t xml:space="preserve">Invias </t>
  </si>
  <si>
    <t>1541 DE 2015</t>
  </si>
  <si>
    <t>Interventoría para el mejoramiento gestion predial, social y ambiental de la via astilleros - tibú en el Departamento de Norte de Santander paa el programa vías de la equidad Módulo 3</t>
  </si>
  <si>
    <t>L2</t>
  </si>
  <si>
    <t>Aeronáutica Civil</t>
  </si>
  <si>
    <t xml:space="preserve"> 14000155-OK
2014</t>
  </si>
  <si>
    <t>Interventoría técnico, administrativo, financiero, contable y jurídico a los Contratos de Obra que resulten de los Procesos No. 14000065OL (Cúcuta) 14000078OL (Yopal)- 14000045 OL (Aguachica), y el proceso para la construcción de obras para el AEROPUERTO PALONEGRO DE LEBRIJA DE BUCARAMANGA.</t>
  </si>
  <si>
    <t xml:space="preserve"> Instituto Nacional 
De Vias - Invias</t>
  </si>
  <si>
    <t xml:space="preserve"> 1706-2014</t>
  </si>
  <si>
    <t>Interventoría para el mejoramiento y mantenimiento de la carretera cebadal Consaca Sandona Pasto en el tramo Consaca Sandona en el departamento de Nariño</t>
  </si>
  <si>
    <t>MUNICIPIO 
DE SOLANO</t>
  </si>
  <si>
    <t xml:space="preserve"> 007-2007</t>
  </si>
  <si>
    <t>INTERVENTORÍA TÉCNICA, ADMINISTRATIVA Y FINANCIERA A LA OBRA DE “CONSTRUCCION EN CONCRETO HIDRAULICO DE VIAS URBANAS CARRERA 4 ENTRE CALLE 5 Y 7, MEJORAMIENTO Y MANTENIMIENTO DE VARIAS VIAS 
LOCALIZADAS DEL CASCO URBANO DEL MUNICIPIO DE SOLANO, DEPARTAMENTO DEL CAQUETA”</t>
  </si>
  <si>
    <t xml:space="preserve"> 6/18/2007</t>
  </si>
  <si>
    <t>CUADRO No. 1</t>
  </si>
  <si>
    <t>LISTADO DE PROPONENTES</t>
  </si>
  <si>
    <t>CUENTA</t>
  </si>
  <si>
    <t>PROPUESTA</t>
  </si>
  <si>
    <t>PROPONENTES</t>
  </si>
  <si>
    <t>MÓDULOS</t>
  </si>
  <si>
    <t>No.</t>
  </si>
  <si>
    <t>NOMBRE O RAZÓN SOCIAL</t>
  </si>
  <si>
    <t>NÚMERO DE INTEGRANTES</t>
  </si>
  <si>
    <t>X</t>
  </si>
  <si>
    <t>CONSORCIO VIAL 24</t>
  </si>
  <si>
    <t>CONSORCIO YIWU</t>
  </si>
  <si>
    <t>CONSORCIO CONSULTORES PSG</t>
  </si>
  <si>
    <t>CONSORCIO ZONA NORTE 044</t>
  </si>
  <si>
    <t>INGENIEROS CONSULTORES Y CONSTRUCTORES ARG SAS</t>
  </si>
  <si>
    <t>CONSORCIO INTERVIAL UG-ING</t>
  </si>
  <si>
    <t>CONSORCIO SAN PEDRO 2024</t>
  </si>
  <si>
    <t xml:space="preserve">CONSORCIO METRO CINCO </t>
  </si>
  <si>
    <t>CONSORCIO INTER-PROYECTEV</t>
  </si>
  <si>
    <t>CONSORCIO INCIVILES GP</t>
  </si>
  <si>
    <t>CONSORCIO SINÚ</t>
  </si>
  <si>
    <t>GS VIAS Y ESTRUCTURAS SAS</t>
  </si>
  <si>
    <t>GRUCOING SAS</t>
  </si>
  <si>
    <t>INCOLTA INTERVENTORÍAS Y CONSULTORÍAS S.A.S.</t>
  </si>
  <si>
    <t>CONSORCIO INTER VIAS TERCIARIAS</t>
  </si>
  <si>
    <t>CONSORCIO ACCION COMUNAL IP INTEVENTORES</t>
  </si>
  <si>
    <t>CONSORCIO R&amp;J</t>
  </si>
  <si>
    <t>CONSORCIO VIAL ZONA NORTE</t>
  </si>
  <si>
    <t>ING INGENIERIA S.A.S.</t>
  </si>
  <si>
    <t>TORRES Y ASOCIADOS S.A.S</t>
  </si>
  <si>
    <t>CONSORCIO SECTOR</t>
  </si>
  <si>
    <t>INGEOCILCON S.A.S.</t>
  </si>
  <si>
    <t>CONSORCIO CIMA-ACTING</t>
  </si>
  <si>
    <t>CONSORCIO GAB COLOMBIA 2024</t>
  </si>
  <si>
    <t>CONSORCIO VIAL JJ</t>
  </si>
  <si>
    <t>PROBINTEC S.A.S</t>
  </si>
  <si>
    <t xml:space="preserve">CONSORCIO IVIC-HJ INGENIEROS </t>
  </si>
  <si>
    <t>CONSORCIO INTER VÍAS CAMINOS NORTE</t>
  </si>
  <si>
    <t xml:space="preserve">CONSORCIO INCOPLAN - MACA </t>
  </si>
  <si>
    <t>CONSORCIO INTERCAMINOS COMUNITARIOS</t>
  </si>
  <si>
    <t>CONSORCIO CONEXIÓN VIAS H.C.M.</t>
  </si>
  <si>
    <t>CONSORCIO VIAS REGIONALES 2024</t>
  </si>
  <si>
    <t>CONSULTORES DONOVAN SAS</t>
  </si>
  <si>
    <t>CONSORCIO INTER VIAL ZONA NORTE</t>
  </si>
  <si>
    <t>CONSORCIO VIAS REGIONALES NORTE</t>
  </si>
  <si>
    <t>ALIANZA INTEGRAL DE PROYECTOS S.A.S BIC</t>
  </si>
  <si>
    <t>VELNEC S.A.</t>
  </si>
  <si>
    <t>CONSORCIO ZONA NORTE -044-2024</t>
  </si>
  <si>
    <t>CONSORCIO INTERVIAS PAZ</t>
  </si>
  <si>
    <t>MAMUT ACERO Y CONCRETO S.A.S</t>
  </si>
  <si>
    <t>GOMYSIL CONSTRUCCIONES S.A.S</t>
  </si>
  <si>
    <t>CONSORCIO SUPERVIAL 2024</t>
  </si>
  <si>
    <t>CONSORCIO CELQO-SENSYS</t>
  </si>
  <si>
    <t>ARQUITECTOS INGENIEROS CONSTRUCTORES SAS</t>
  </si>
  <si>
    <t>CONSORCIO INTERVIAL PROYECTOS</t>
  </si>
  <si>
    <t>CONSORCIO PROSPERAR ZONA NORTE</t>
  </si>
  <si>
    <t>UNIOBRAS DEL ORIENTE SAS</t>
  </si>
  <si>
    <t>CONSORCIO METASOLUCIONES RURALES</t>
  </si>
  <si>
    <t xml:space="preserve">CONSORCIO AMV-INESAS </t>
  </si>
  <si>
    <t>CONSORCIO SMA INFRAESTRUCTURA</t>
  </si>
  <si>
    <t xml:space="preserve">INGENIEROS CONSTRUCTORES Y ASESORES S.A.S. </t>
  </si>
  <si>
    <t xml:space="preserve">CONSORCIO CAMINOS COMUNITARIOS 2024 </t>
  </si>
  <si>
    <t>CONSORCIO INT VIAS 2024</t>
  </si>
  <si>
    <t>CONSORCIO CAMINOS ET</t>
  </si>
  <si>
    <t>CONSORCIO INTERVIAS CVL</t>
  </si>
  <si>
    <t>LEMOINE RIVERA INGENIEROS ASOCIADOS S.A.S</t>
  </si>
  <si>
    <t>CONSORCIO DF- GESPIN</t>
  </si>
  <si>
    <t>PROYECTOS CONSTRUCCIONES CIVILES Y VIALES S.A.S - PIV INGENIERÍA S.A.S.</t>
  </si>
  <si>
    <t xml:space="preserve">CONSORCIO ALMA – INTERNOVAC </t>
  </si>
  <si>
    <t>CONSORCIO CN 2022</t>
  </si>
  <si>
    <t>CONSORCIO INVIAL 44</t>
  </si>
  <si>
    <t>CONSORCIO VIGAVI</t>
  </si>
  <si>
    <t>CONSORCIO SANTA MARIA 44</t>
  </si>
  <si>
    <t>TERRA INGENIEROS CIVILES S.A.S</t>
  </si>
  <si>
    <t>CONSORCIO INTER ECO</t>
  </si>
  <si>
    <t>CONSORCIO SETEC INTECSA PTN</t>
  </si>
  <si>
    <t>CONSORCIO DESARROLLO VIAL 2T</t>
  </si>
  <si>
    <t>CONSORCIO CCN</t>
  </si>
  <si>
    <t>CONSORCIO INTERDICAL</t>
  </si>
  <si>
    <t xml:space="preserve">CONSORCIO INTERVÍAS A.S.A. </t>
  </si>
  <si>
    <t>CONSORCIO VIAL ORBITA</t>
  </si>
  <si>
    <t>CONSORCIO INTERMANTENIMIENTO TOTAL</t>
  </si>
  <si>
    <t>CONSORCIO VIAL FR</t>
  </si>
  <si>
    <t>AESA PROYECTOS S.A.S.</t>
  </si>
  <si>
    <t xml:space="preserve">CONSORCIO INTEREVITALVIAS </t>
  </si>
  <si>
    <t>CONSORCIO VIAL OP</t>
  </si>
  <si>
    <t>CONSORCIO INTERVIAL SVR 044-24</t>
  </si>
  <si>
    <t xml:space="preserve">CONSORCIO ZP 44 </t>
  </si>
  <si>
    <t>CONSORCIO INTERCOMUNETNICAS VIAL</t>
  </si>
  <si>
    <t>CONSORCIO PROYDIS</t>
  </si>
  <si>
    <t>CONSORCIO CAMINOS JINT 44</t>
  </si>
  <si>
    <t>CONSORCIO VIAS REGIONALES 024</t>
  </si>
  <si>
    <t>INGENIEROS CIVILES ESPECIALISTAS S.A.S.</t>
  </si>
  <si>
    <t>CONSORCIO TRANSFORMAR VIAL COMUNITARIO</t>
  </si>
  <si>
    <t>CONSORCIO CB-TALATAA</t>
  </si>
  <si>
    <t>CONSORCIO APPLUS INGEANDINA 2024</t>
  </si>
  <si>
    <t>CONSORCIO ZONA NORTE FZSPI</t>
  </si>
  <si>
    <t>CONSORCIO INTER DA</t>
  </si>
  <si>
    <t>CONSORCIO INTERVIAS COMUNITARIAS</t>
  </si>
  <si>
    <t>CONSORCIO INTERVENTORIAS J&amp;B</t>
  </si>
  <si>
    <t>CONSORCIO CONTROL INVIAS</t>
  </si>
  <si>
    <t>CONSORCIO INTERVENTORÍA REGIONAL INVIAS</t>
  </si>
  <si>
    <t>ARA INGENIERIA S.A.S</t>
  </si>
  <si>
    <t>CONSORCIO ZONA NORTE PL</t>
  </si>
  <si>
    <t>CONSORCIO GUADALUPE</t>
  </si>
  <si>
    <t>*</t>
  </si>
  <si>
    <t xml:space="preserve">                                                                                                                                                                                                                                                                                                                                                                                                                                                                                                                                                                                                  </t>
  </si>
  <si>
    <t>CUADRO No. 2</t>
  </si>
  <si>
    <t>CONFORMACIÓN DE LOS PROPONENTES</t>
  </si>
  <si>
    <t>PROPUESTA No.</t>
  </si>
  <si>
    <t>PROPONENTE</t>
  </si>
  <si>
    <t>Porcentaje de participación para este proceso(%)</t>
  </si>
  <si>
    <t>NIT</t>
  </si>
  <si>
    <t>NUMERO</t>
  </si>
  <si>
    <t xml:space="preserve">INGENIERIA Y CONSULTORIA GHE S.A.S. </t>
  </si>
  <si>
    <t>JOSE MANUEL GUARDO POLO</t>
  </si>
  <si>
    <t xml:space="preserve">UMBRELLA INTERNATIONAL S.A.S </t>
  </si>
  <si>
    <t xml:space="preserve">MT PROJECTS S.A.S </t>
  </si>
  <si>
    <t>INGENIERÍA CONSULTORÍA Y PLANEACIÓN S.A</t>
  </si>
  <si>
    <t xml:space="preserve">PROES INGENIERÍA S.A.S. </t>
  </si>
  <si>
    <t xml:space="preserve">GRUPO INFRAESTRUCTURA COLOMBIA SAS </t>
  </si>
  <si>
    <t>SL SENDAS INGENIERIA SAS</t>
  </si>
  <si>
    <t xml:space="preserve">NOVA PROYECTAR INGENIERIA S.A.S </t>
  </si>
  <si>
    <t>INGEVIAL COLOMBIA SAS</t>
  </si>
  <si>
    <t>ELEMENTAL INGENIERIA Y ARQUITECTURA SAS</t>
  </si>
  <si>
    <t>CONSULTORES DE INGENIERIA UG21 SL SUCURSAL EN COLOMBIA</t>
  </si>
  <si>
    <t>INGENNYA S.A.S</t>
  </si>
  <si>
    <t xml:space="preserve">AEROVIAS INGENIERIA S.A.S  </t>
  </si>
  <si>
    <t xml:space="preserve">C&amp;A PROFESIONALES DE INGENIERIA S.A.S </t>
  </si>
  <si>
    <t xml:space="preserve">GRUPO METRO COLOMBIA S.A.S </t>
  </si>
  <si>
    <t>OSCAR ALFREDO MONTOYA CASTRO</t>
  </si>
  <si>
    <t>PROYECTISTAS ASOCIADOS SAS</t>
  </si>
  <si>
    <t>CONSTRUCTORA TEATINO VARGAS – CONSTRUTEV SAS</t>
  </si>
  <si>
    <t>GRUPO POSSO S.A.S.</t>
  </si>
  <si>
    <t xml:space="preserve">INGENIERÍA MONCADA GONZÁLEZ Y ASOCIADOS S.A.S. </t>
  </si>
  <si>
    <t xml:space="preserve">NORBERTO BAYONA ESPITIA </t>
  </si>
  <si>
    <t xml:space="preserve">INAR PROYECTOS DE INGENIERIA Y ARQUITECTURA S.A.S </t>
  </si>
  <si>
    <t xml:space="preserve">GNG SERVICIOS DE INGENIERÍA S.A.S. </t>
  </si>
  <si>
    <t>GNG PROYECTOS S.A.S</t>
  </si>
  <si>
    <t>ENRIQUE HERNANDO PRIETO ACEVEDO</t>
  </si>
  <si>
    <t>INPROTEKTO LTDA</t>
  </si>
  <si>
    <t>AVGR INGENIERIA SAS</t>
  </si>
  <si>
    <t>FLAVIO RICARDO JIMENEZ MEJIA</t>
  </si>
  <si>
    <t>VICTOR GUILLERMO RODRIGUEZ RAMIREZ</t>
  </si>
  <si>
    <t xml:space="preserve">SEG GEOTECNIA Y CONTROL DE CALIDAD SAS </t>
  </si>
  <si>
    <t>PEYCO COLOMBIA</t>
  </si>
  <si>
    <t xml:space="preserve">CONSTRUCCIONES PROCOLOMBIA SAS </t>
  </si>
  <si>
    <t>EMPRESA DE INFRAESTRUCTURA COLOMBIANA SAS</t>
  </si>
  <si>
    <t xml:space="preserve">CIMA ENGINEERING S.A.S. </t>
  </si>
  <si>
    <t xml:space="preserve">ACTIVIDADES DE INGENIERIA EN  INFRAESTRUCTURA S.A.S. - ACTING INFRAESTRUCTURA S.A.S.  </t>
  </si>
  <si>
    <t xml:space="preserve">GERMAN ANTONIO BALLESTAS BERDEJO </t>
  </si>
  <si>
    <t xml:space="preserve">GAB INGENIERIA SAS </t>
  </si>
  <si>
    <t>JOYCO S.A.S. BIC</t>
  </si>
  <si>
    <t xml:space="preserve">JOYCO INFRAESTUCTURA S.A.S. </t>
  </si>
  <si>
    <t xml:space="preserve">HUMBERTO JAUREGUI &amp; CIA SAS </t>
  </si>
  <si>
    <t>PROYECTOS VIALES SAS</t>
  </si>
  <si>
    <t>IV INGENIEROS CONSULTORES SUCURSAL COLOMBIA S.A</t>
  </si>
  <si>
    <t xml:space="preserve">GAVIOTAS ASOCIADOS SAS </t>
  </si>
  <si>
    <t>PI LOGISTICO SAS</t>
  </si>
  <si>
    <t>GRUPO EMPRESARIAL MACA SAS</t>
  </si>
  <si>
    <t xml:space="preserve">ROCCIA S.A.S </t>
  </si>
  <si>
    <t>CAYENA CONSULTORES E INTERVENTORES S.A.S.</t>
  </si>
  <si>
    <t>MSC INGENIERIA SAS</t>
  </si>
  <si>
    <t xml:space="preserve">HORIZONTES CIVILES S.A.S </t>
  </si>
  <si>
    <t xml:space="preserve">CORTES LEIVA ASOCIADOS SAS </t>
  </si>
  <si>
    <t>SERVICIOS DE INGENIERÍA Y CONSTRUCCIÓN S.A.S</t>
  </si>
  <si>
    <t xml:space="preserve">BETMAF S.A.S. </t>
  </si>
  <si>
    <t xml:space="preserve">CONSULTORES SOLANO NAVAS LTDA </t>
  </si>
  <si>
    <t>ARQUITECTURA Y GERENCIA DE PROYECTOS  AGP S.A.S</t>
  </si>
  <si>
    <t>TPF GETINSA EUROESTUDIOS COLOMBIA</t>
  </si>
  <si>
    <t>EUROESTUDIOS INGENIEROS DE CONSULTA SAS</t>
  </si>
  <si>
    <t>ANTONIO JOSE PEDRAZA JIMENEZ</t>
  </si>
  <si>
    <t>CASIMIRO RODRIGUEZ CHINCHIA</t>
  </si>
  <si>
    <t>INGENIERIA RRTM SAS</t>
  </si>
  <si>
    <t>GAVINCO INGENIEROS CONSULTORES S.A.S</t>
  </si>
  <si>
    <t>CONSTRUMAVE S.A.S</t>
  </si>
  <si>
    <t xml:space="preserve">DESARROLLO, TECNOLOGÍA Y PLANEACIÓN COLOMBIA S.A.S. </t>
  </si>
  <si>
    <t xml:space="preserve">PROJEKTA LTDA. INGENIEROS CONSULTORES </t>
  </si>
  <si>
    <t xml:space="preserve">SENSYS GROUP S.A.S </t>
  </si>
  <si>
    <t>CELQO S.A.S</t>
  </si>
  <si>
    <t>IAR PROYECTOS SAS</t>
  </si>
  <si>
    <t>BATEMAN INGENIERIA SAS</t>
  </si>
  <si>
    <t>INGENIERIA MATRIZ S.A.S.</t>
  </si>
  <si>
    <t xml:space="preserve">INGENIERIA MASTER S.A.S. </t>
  </si>
  <si>
    <t>SOLUCIONES PARA LA INGENIERÍA SAS</t>
  </si>
  <si>
    <t>META INGENIERIA SAS</t>
  </si>
  <si>
    <t>INGENIERIA DE ESTUDIOS Y ASESORIAS S.A.S  - INESAS</t>
  </si>
  <si>
    <t xml:space="preserve">AMV CONSULTORES S.A.S </t>
  </si>
  <si>
    <t>SALGADO, MELENDEZ Y ASOCIADOS INGENIEROS CONSULTORES S.A.S.</t>
  </si>
  <si>
    <t>SALGADO MELENDEZ INFRAESTRUCTURA S.A.S.</t>
  </si>
  <si>
    <t>ORBITA DESARROLLO S.A.S. BIC</t>
  </si>
  <si>
    <t>D&amp;B INGENIEROS CIVILES SAS</t>
  </si>
  <si>
    <t xml:space="preserve">RD INGENIEROS CIVILES SAS </t>
  </si>
  <si>
    <t xml:space="preserve">CONSULTORES INTERVNTORES COLOMBIANOS SAS (CONCIC SAS) </t>
  </si>
  <si>
    <t xml:space="preserve">INGENIERÍA Y GESTIÓN VIAL S.A.S. – GEVIAL SAS </t>
  </si>
  <si>
    <t>DISEÑOS VÍAS Y PAVIMENTOS SAS</t>
  </si>
  <si>
    <t xml:space="preserve">ELSA TORRES ARENALES </t>
  </si>
  <si>
    <t>RT TERRA SAS</t>
  </si>
  <si>
    <t xml:space="preserve">JESAK SAS </t>
  </si>
  <si>
    <t>CIVILE SAS BIC</t>
  </si>
  <si>
    <t>DF CONSULTORÍA SAS</t>
  </si>
  <si>
    <t>GESTORA DE PROYECTOS DE INGENIERIA E INFRAESTRUCTURA S A S</t>
  </si>
  <si>
    <t>ALMA INTERVENTORÍA &amp; CONSULTORÍA S.A.S</t>
  </si>
  <si>
    <t>INTERNOVAC GROUP S.A.S – BIC</t>
  </si>
  <si>
    <t>CONSULTORES ESPECIALIZADOS Y ASOCIADOS DE SANTANDER S.A.S</t>
  </si>
  <si>
    <t>NOGAALL S.A.S.</t>
  </si>
  <si>
    <t>CONSULTORES ASOCIADOS AHA SAS</t>
  </si>
  <si>
    <t>GUSTAVO ROSO GOMEZ</t>
  </si>
  <si>
    <t>JAMES ALBERTO KAMMERER JIMENEZ</t>
  </si>
  <si>
    <t xml:space="preserve">OMAR PERALTA CARRILLO </t>
  </si>
  <si>
    <t>INGENIEROS ROSO CIVILES VIALES SAS</t>
  </si>
  <si>
    <t>MAQUINAS OBRAS Y PROYECTOS S.A.S. ZOMAC</t>
  </si>
  <si>
    <t>VIGAVI ZOMAC SAS</t>
  </si>
  <si>
    <t xml:space="preserve">EMPROCIV SAS </t>
  </si>
  <si>
    <t xml:space="preserve">CONSULTORIA VIAL S A S </t>
  </si>
  <si>
    <t xml:space="preserve">SOLIUN INGENIERIA SAS </t>
  </si>
  <si>
    <t>ECOVIAS S.A.S</t>
  </si>
  <si>
    <t>ECOING PROYECTOS S.A.S</t>
  </si>
  <si>
    <t>GOMEZ CAJIAO Y ASOCIADOS S.A.S</t>
  </si>
  <si>
    <t>INTECSA COLOMBIA INTERNACIONAL S.A.S.</t>
  </si>
  <si>
    <t xml:space="preserve">TECNOLOGIA DE NUEVAS MEDICIONES COLOMBIA S.A.S. – TECNUMEC S.A.S. </t>
  </si>
  <si>
    <t>TNM INGENIERIA S.A.S.</t>
  </si>
  <si>
    <t>INP SERVICIOS S.A.S.</t>
  </si>
  <si>
    <t xml:space="preserve">INGENIERÍA DE PROYECTOS S.A.S. </t>
  </si>
  <si>
    <t xml:space="preserve">ALTA CONSTRUCCION S.A.S </t>
  </si>
  <si>
    <t xml:space="preserve">DISEÑO CONSTRUCCION Y SERVICIOS DE INGENIERIA S.A.S. </t>
  </si>
  <si>
    <t>ALFREDO JOSÉ LEPESQUEUR MARTÍNEZ</t>
  </si>
  <si>
    <t xml:space="preserve">AS INGENIERÍA Y CONSULTORÍA S.A.S. </t>
  </si>
  <si>
    <t xml:space="preserve">ORBE CONSULTORÍA EN ARQUITECTURA E INGENIERÍA S.A.  </t>
  </si>
  <si>
    <t>HG INGENIERIA Y DESARROLLO S.A.S.</t>
  </si>
  <si>
    <t>CONSULTORIAS ASESORIAS Y GESTION DE INFRAESTRUCTURA Y CONSTRUCCION S.A.S.</t>
  </si>
  <si>
    <t>FJB INGENIERIA SAS</t>
  </si>
  <si>
    <t>R&amp;Q INGENIERIA COLOMBIA SA</t>
  </si>
  <si>
    <t>CONSULTORIA E INTERVENTORIAS TECNICAS PROFESIONALES S.A.S</t>
  </si>
  <si>
    <t>TCONTROL  S.A.S.</t>
  </si>
  <si>
    <t>JORGE PIDDO SEGUIDO DE LA EXPRESION SUCURSAL COLOMBIA</t>
  </si>
  <si>
    <t xml:space="preserve">OCCAS INGENIERIA S.A.S. </t>
  </si>
  <si>
    <t>INTERESTUDIOS INGENIERIA S.A.S</t>
  </si>
  <si>
    <t xml:space="preserve">GUSTAVO PÉREZ MARIÑO </t>
  </si>
  <si>
    <t>PI SAS - PROYECTOS DE INGENIERIA SAS</t>
  </si>
  <si>
    <t>ZAFRA INGENIERIA SAS</t>
  </si>
  <si>
    <t xml:space="preserve">COMPAÑÍA DE INTERVENTORIAS Y CONSULTORIAS DE LA COSTA S.A.S. </t>
  </si>
  <si>
    <t xml:space="preserve">CONSULTORES Y CONSTRUCTORES DEL CESAR S.A.S </t>
  </si>
  <si>
    <t xml:space="preserve">PROYECTISTAS DE COLOMBIA &amp; CIA. S.A.S PROYECTCOL S.A.S </t>
  </si>
  <si>
    <t>DISEÑOS INTERVENTORÍAS Y SERVICIOS S.A.S. DIS S.A.S</t>
  </si>
  <si>
    <t>JPS INGENIERIA S.A.S.</t>
  </si>
  <si>
    <t>INTING S.A.S.</t>
  </si>
  <si>
    <t>COINCO DE COLOMBIA S.A.S.</t>
  </si>
  <si>
    <t>CONVEG S.A.S.</t>
  </si>
  <si>
    <t>JET INGENIERIA S.A.S.</t>
  </si>
  <si>
    <t>CONSULTORIA TECNICA DE OBRAS S.A.S.</t>
  </si>
  <si>
    <t xml:space="preserve">CB INGENIERIA Y DESARROLLO SAS BIC  </t>
  </si>
  <si>
    <t>TALATAA PROYECTOS S.A.S</t>
  </si>
  <si>
    <t>APPLUS SERVICIOS INTEGRALES SAS</t>
  </si>
  <si>
    <t xml:space="preserve">INGEANDINA CONSULTORES DE INGENIERIA S.A.S. </t>
  </si>
  <si>
    <t xml:space="preserve">FZ CONSTRUCTORES S.A.S. </t>
  </si>
  <si>
    <t>SUDANDINA PROYECTOS E INGENIERIA S.A.S</t>
  </si>
  <si>
    <t xml:space="preserve">DAIMCO S.A.S. </t>
  </si>
  <si>
    <t>BERAKAH INGENIERIA S.A.S.</t>
  </si>
  <si>
    <t>ADMINISTRACION PUBLICA COOPERATIVA DE DEPARTAMENTOS Y MUNICIPIOS DE COLOMBIA</t>
  </si>
  <si>
    <t>CONSTRUCTORA AICOSS S.A.S.</t>
  </si>
  <si>
    <t xml:space="preserve">B&amp;H INGENIERIA AR S.A.S </t>
  </si>
  <si>
    <t>J&amp;J INGENIERIA Y CONSTRUCCIÓN S.A.S</t>
  </si>
  <si>
    <t>JASEN CONSULTORES S.A.S.</t>
  </si>
  <si>
    <t xml:space="preserve"> ARQUITECTURA E INGENIERÍA DE CONSULTA - ARINCO S.A.S.</t>
  </si>
  <si>
    <t xml:space="preserve">HIDROCONSULTA S.A.S. </t>
  </si>
  <si>
    <t>INGEPLAN.CO SAS BIC</t>
  </si>
  <si>
    <t>INGEPLAN.CO INFRAESTRUCTURA S.A.S. BIC</t>
  </si>
  <si>
    <t>PROYECTOS TECNICOS DE COLOMBIA S.A.S</t>
  </si>
  <si>
    <t>LATINOCONSULT S.A.S</t>
  </si>
  <si>
    <t>JOSE ALBERTO ROJAS PRIETO</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</si>
  <si>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</si>
  <si>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</si>
  <si>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</si>
  <si>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</si>
  <si>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</si>
  <si>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</si>
  <si>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</si>
  <si>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</si>
  <si>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</si>
  <si>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</si>
  <si>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</si>
  <si>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</si>
  <si>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</si>
  <si>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</si>
  <si>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</si>
  <si>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</si>
  <si>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</si>
  <si>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</si>
  <si>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</si>
  <si>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</si>
  <si>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</si>
  <si>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</si>
  <si>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</si>
  <si>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</si>
  <si>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</si>
  <si>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</si>
  <si>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</si>
  <si>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</si>
  <si>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</si>
  <si>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CUMPLIMIENTO</t>
  </si>
  <si>
    <t>SI</t>
  </si>
  <si>
    <t>NO</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</si>
  <si>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</si>
  <si>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</si>
  <si>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</si>
  <si>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</si>
  <si>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</si>
  <si>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</si>
  <si>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</si>
  <si>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</si>
  <si>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</si>
  <si>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</si>
  <si>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</si>
  <si>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</si>
  <si>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</si>
  <si>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</si>
  <si>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</si>
  <si>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</si>
  <si>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</si>
  <si>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</si>
  <si>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</si>
  <si>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CUMPLIMIENTO DE LA EXPERIENCIA MINIMA|
VTF&gt;=100%*PO.</t>
  </si>
  <si>
    <t>RELACIÓN DEL VTF APORTADO POR EL PROPONENTE</t>
  </si>
  <si>
    <t>MÓDULO EVALUADO</t>
  </si>
  <si>
    <t>PRESUPUESTOOFICIAL DEL MÓDULO</t>
  </si>
  <si>
    <t>VTF APORTADO POR EL PROPONENTE</t>
  </si>
  <si>
    <t>CONDICIÓN PARA EL CONSORCIO O UNIÓN TEMPORAL</t>
  </si>
  <si>
    <t xml:space="preserve"> INVIAS</t>
  </si>
  <si>
    <t>GOBERNACION DEL CESAR</t>
  </si>
  <si>
    <t>INSTITUTO NACIONAL DE VIAS</t>
  </si>
  <si>
    <t>1948 DE 2004</t>
  </si>
  <si>
    <t>INTERVENTORIA PARA EL MEJORAMIENTO Y MANTENIMIENTO INTEGRAL DE LA RUTA BUENAVENTURA - BUGA DEL CORREDOR VIAL DEL PACIFICO (INCLUIDO EL MANTENIMIENTO RUTINARIO, LA SEÑALIZACIÓN, EL MONITOREO Y VIGILANCIA Y LOS CONTEOS DE TRANSITO) RUTA 40 TRAMO 4001</t>
  </si>
  <si>
    <t>L 1, 2, 3, 4, 5, 6, 7 y 8</t>
  </si>
  <si>
    <t xml:space="preserve">CONSORCIO INGENIERIA DE PROYECTOS LTDA- JOSE MANUEL GUARDO POLO </t>
  </si>
  <si>
    <t>AREA METROPOLITANA DE BARRANQUILLA</t>
  </si>
  <si>
    <t>001-97</t>
  </si>
  <si>
    <t>INTERVENTORIA  DE LAS OBRAS DE RECONSTRUCCION DE LA AVENIDA LAS TORRES Y OBRAS COMPLEMENTARIAS ENTRE CALLE 46 Y LA VIA CIRCUNVALAR DE BARRANQUILLA</t>
  </si>
  <si>
    <t>L 2, 3, 4</t>
  </si>
  <si>
    <t>CONSORCIO INGENIERIA DE PROYECTO LTDA - JOSE GUARDO POLO</t>
  </si>
  <si>
    <t>GOBERNACIÓN DEL TOLIMA</t>
  </si>
  <si>
    <t>FONDO DE DESARROLLO LOCAL DE ENGATIVÁ</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</si>
  <si>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</si>
  <si>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CONSORCIO APLHA 2018 / MIRS LATINOAMERICA S.A.S.</t>
  </si>
  <si>
    <t>710-2010</t>
  </si>
  <si>
    <t>Instituto Nacional de Vias - Invias</t>
  </si>
  <si>
    <t xml:space="preserve"> 1700-2014</t>
  </si>
  <si>
    <t xml:space="preserve"> 4149-2013</t>
  </si>
  <si>
    <t>INTERVENTORIA PARA  LA REHABILITACION  Y MEJORAMIENTO DE LA VÍA PUENTE CAMACHO - GARAGOA - LAS JUNTAS PR00 + 000 AL PR75 + 000,  CON UNA LONGITUD  DE 62,7 KM, DEPARTAMENTO DE BOYACÁ.</t>
  </si>
  <si>
    <t xml:space="preserve"> Lote 3, 4, 5, 6 y 7  </t>
  </si>
  <si>
    <t>MENOS DE 3 AÑOS DE CONSTITUIDA / CONSORCIO INTERVIAL DE MANTENIMIENTO - MAGDA PUENTES PRIETO</t>
  </si>
  <si>
    <t>Sociedad Portuaria Terminal de Contenedores de Buenaventura S.A. (TCBuen)</t>
  </si>
  <si>
    <t xml:space="preserve"> S/N</t>
  </si>
  <si>
    <t>EXPEDIENTE TÉCNICO DE INTERVENTORÍA TÉCNICA, ADMINISTRATIVA Y AMBIENTAL PARA LA CONSTRUCCIÓN DE UN TERMINAL PORTUARIO DE CONTENEDORES EN EL PUERTO DE BUENAVENTURA.</t>
  </si>
  <si>
    <t>PENDIENTE</t>
  </si>
  <si>
    <t>PROES CONSULTORES S.A.</t>
  </si>
  <si>
    <t xml:space="preserve"> Ministerio de Fomento</t>
  </si>
  <si>
    <t>20-CO-3140</t>
  </si>
  <si>
    <t>ASISTENCIA TÉCNICA PARA EL CONTROL Y VIGILANCIA DE LAS OBRAS: ACONDICIONAMIENTO N-432 DE BAJADOZ A GRANADA, P.K 238,1 AL 245,2. TRAMO: CUESTA DE MATANZAS - CERRO MURIANO. PROVINCIA DE CÓRDOBA.</t>
  </si>
  <si>
    <t>UT</t>
  </si>
  <si>
    <t>PROES CONSULTORES S.A. - UTE PROES CONSULTORES, S.A. (50%)-CLOTHOS S.L. (50%)</t>
  </si>
  <si>
    <t xml:space="preserve">CONTROL Y VIGILANCIA DE LAS OBRAS: NUEVO PUENTE SOBRE EL RÍO MIÑO EN LUGO. TRAMO: CONEXIÓN DE LA N-VI CON LAS CARRETERAS N-543 Y LU-612 CLAVE: 26-LU-4490.A / AT - LU4490.A, EN LA PROVINCIA DE LUGO. </t>
  </si>
  <si>
    <t xml:space="preserve"> ICCU</t>
  </si>
  <si>
    <t>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</si>
  <si>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</si>
  <si>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Lote 2, Lote 3, Lote 4, Lote 5, Lote 6, Lote 7, Lote 8</t>
  </si>
  <si>
    <t>CARLOS HERNANDEZ SOLER / MENOS DE 3 AÑOS DE CONSTITUIDA</t>
  </si>
  <si>
    <t xml:space="preserve">AUTORIDAD PORTUARIA DE LAS PALMAS </t>
  </si>
  <si>
    <t xml:space="preserve">INTERENTORÍA PARA EL PROYECTO DE CONSTRUCCIÓN DE LOS "NUEVOS VIALES DE ACCESO A TERMINAL INTERINSULAR, SITUADO EN EL T.M. DE LAS PALMAS DE GRAN CANARIA. </t>
  </si>
  <si>
    <t xml:space="preserve"> CANARIAS INGENIERÍA CIVIL SL</t>
  </si>
  <si>
    <t>INFICALDAS</t>
  </si>
  <si>
    <t>P.V 004-2012</t>
  </si>
  <si>
    <t>INTERVENTORÍA TECNICA, ADMINISTRATIVA FINANCIERA Y AMBIENTAL DEL CONTRATO DE OBRA PÚBLICA PARA LA RECONSTRUCCION, PAVIMENTACION EN EL TRAMO SAMANÁ - CAÑAVERAL, INCLUIDOS EN EL PROGRAMA DE PAVIMENTACION DE LA GOBERNACION DE CALDAS</t>
  </si>
  <si>
    <t>LOTES 1-2-3-4-5-6-7-8</t>
  </si>
  <si>
    <t>CONSORCIO ARG-OSC</t>
  </si>
  <si>
    <t>INVIAS</t>
  </si>
  <si>
    <t>1698 DE 2021</t>
  </si>
  <si>
    <t>INTERVENTORÍA TÉCNICA, ADMINISTRATIVA, FINANCIERA Y AMBIENTAL PARA EL MANTENIMIENTO Y MEJORAMIENTO DE VÍAS RURALES DEL PROGRAMA COLOMBIA RURAL, EN MUNICIPIOS FASE 3-2021, EN EL DEPARTAMENTO DE BOYACÁ</t>
  </si>
  <si>
    <t>LOTES 2-3-4-5-6-7-8</t>
  </si>
  <si>
    <t>IDU</t>
  </si>
  <si>
    <t>JUNTA DE ANDALUCÍA GIASA</t>
  </si>
  <si>
    <t>C-AG-1060/OD00</t>
  </si>
  <si>
    <t>CONTRATO DE ASISTENCIA TÉCNICA A LA DIRECCIÓN DE OBRA DE RENOVACIÓN DE FIRME DE LA A-92 DEL P.K 321+000 AL P.K 333+000 (GRANADA)</t>
  </si>
  <si>
    <t>C-SS5106/OD00</t>
  </si>
  <si>
    <t>CONTRATO DE ASISTENCIA TÉCNICA Y DIRECCIÓN DE OBRAS DE ACONDICIONAMIENTO DE LA CARRETERA A-432. TRAMO: ALANIS-GUADALCANAL</t>
  </si>
  <si>
    <t>INSTITUTO NACIONAL DE VIAS - INVIAS</t>
  </si>
  <si>
    <t>1440 DE 2016</t>
  </si>
  <si>
    <t>INTERVENTORÍA PARA EL MEJORAMIENTO, GESTIÓN SOCIAL, PREDIAL Y AMBIENTAL DE LA VIA LA ESTRELLA- SILVIA- TOTORO (RUTA 2602 A) EN EL DEPARTAMENTO DEL CAUCA.</t>
  </si>
  <si>
    <t>AERONÁUTICA CIVIL COLOMBIA</t>
  </si>
  <si>
    <t>15000345 OJ 2015</t>
  </si>
  <si>
    <t>REALIZAR LA INTERVENTORÍA TÉCNICA Y ADMINISTRATIVA PARA LA CONSTRUCCIÓN DE OBRAS COMPLEMENTARIAS Y AMPLIACIÓN DE LA PISTA Y PLATAFORMA, MANTENIMIENTO DE PISTA EN EL AEROPUERTO EL EMBRUJO DE LA ISLA DE PROVIDENCIA.</t>
  </si>
  <si>
    <t>GOBIERNO DE ESPAÑA Ministerio de Fomento</t>
  </si>
  <si>
    <t>30.196/02-6</t>
  </si>
  <si>
    <t>CONSULTORIA Y ASISTENCIA TECNICA PARA LA VIGILANCIA Y CONTROL DE LAS OBRAS AUTOVIA DE LEVANTE A FRANCIA POR ARAGON TRAMO TORRUBIA - MARIA DE HUERVA PROVINCIA DE ZARAGOZA</t>
  </si>
  <si>
    <t xml:space="preserve">INSTITUTO NACIONAL DE VIAS - INVIAS </t>
  </si>
  <si>
    <t xml:space="preserve">I </t>
  </si>
  <si>
    <t>INSTITUTO NACIONAL DE VIAS- INVIAS</t>
  </si>
  <si>
    <t>1071 DE 2012</t>
  </si>
  <si>
    <t>INTERVENTORIA INTEGRAL QUE INCLUYE PERO NO SE LIMITA A LA INTERVENTORIA TECNICA, FINANCIERA, ADMINISTRATIVA, JURIDICA, GESTION SOCIAL, PREDIAL, Y AMBIENTAL PARA EL MEJORAMIENTO, GESTION SOCIAL, PREDIAL Y AMBIENTAL DEL PROYECTO CORREDOR ANILLO DEL MACIZO COLOMBIANO FASE 2 PARA EL PROGRAMA CORREDORES PRIORITARIOS PARA LA PROSPERIDAD MODULO 5</t>
  </si>
  <si>
    <t>AERONAUTICA CIVIL</t>
  </si>
  <si>
    <t xml:space="preserve"> 13000279 OJ DE 2013</t>
  </si>
  <si>
    <t>INTERVENTORIA TECNICA Y ADMINISTRATIVA PARA LAS OBRAS DEL MEJORAMIENTO DE LAS ZONAS DE SEGURIDAD Y LA PISTA EN LA CABECERA 17 Y SU CONEXIÓN MEDIANTE LA PROLONGACION DE LA CALLE DE RODAJE CHARLIE DEL AEROPUERTO PALONEGRO DE BUCARAMANGA - SANTANDER</t>
  </si>
  <si>
    <t xml:space="preserve"> UT</t>
  </si>
  <si>
    <t>GOBERNACIÓN DE CASANARE</t>
  </si>
  <si>
    <t xml:space="preserve"> 751 de 2005</t>
  </si>
  <si>
    <t>INTERVENTORÍA TÉCNICA Y ADMINISTRATIVA PARA LA PAVIMENTACION VIÍA HATO COROZAL SAN SALVADOR (K0+000 AL K17+670) MUNICIPIO DE HATO COROZAL - DEPARTAMENTO DE CASANARE</t>
  </si>
  <si>
    <t>INSTITUTO DE DESARROLLO URBANO - IDU</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</si>
  <si>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</si>
  <si>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</si>
  <si>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t>
  </si>
  <si>
    <t>1463-2009</t>
  </si>
  <si>
    <t>INTERVENTORÍA TÉCNICA, LEGAL, FINANCIERA, ADMINISTRATIVA, AMBIENTAL, PREDIAL Y SOCIAL DEL PROYECTO ESTUDIOS Y DISEÑOS, GESTION SOCIAL, GESTION PREDIAL, AMBIENTAL Y MEJORAMIENTO DEL PROYECTO TRANSVERSAL DEL CUSIANA</t>
  </si>
  <si>
    <t>GOBERNACION DE BOYACÁ</t>
  </si>
  <si>
    <t xml:space="preserve"> 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</si>
  <si>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</si>
  <si>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1766-2015</t>
  </si>
  <si>
    <t>INTERVENTORÍA A LA GESTIÓN PREDIAL, SOCIAL, AMBIENTAL, CONSTRUCCIÓN Y MANTENIMIENTO DEL INTERCAMBIADOR VERSALLES - PROYECTO CRUCE DE LA CORDILLERA CENTRAL</t>
  </si>
  <si>
    <t>GOBERNACIÓN DE SUCRE</t>
  </si>
  <si>
    <t>CM-015-2014</t>
  </si>
  <si>
    <t>INTERVENTORIA TECNICA, ADMINISTRATIVA, FINANCIERA Y AMBIENTAL PARA LAS OBRAS DE MEJORAMIENTO EN PAVIMENTO ASFALTICO DE LA VIA SINCELEJO - EL CERRITO DE LA PALMA - LAGUNA LA FLOR - SAN ANTONIO DE PALMITO, MUNICIPIOS DE SINCELEJO Y SAN ANTONIO DE PALMITO EN EL DEPARTAMENTO DE SUCRE</t>
  </si>
  <si>
    <t>INSTITUTO NACIONAL DE VÍAS - INVÍAS</t>
  </si>
  <si>
    <t xml:space="preserve"> 3799 DE 2013</t>
  </si>
  <si>
    <t>INTERVENTORÍA PARA LA REHABILITACIÓN, MEJORAMIENTO Y PAVIMENTACIÓN DE LA VÍA ZANJÓN - PUEBLO BELLO INCLUYE AMPLIACIÓN ESTRIBOS Y PLACA DE DOS PUENTES DE LUCES DE 21 Y 22 METROS Y UN TABLERO DE 9 METROS, EN EL DEPARTAMENTO DEL CESAR MODULO 1.</t>
  </si>
  <si>
    <t>INSTITUTO DE DESARROLLO URBANO</t>
  </si>
  <si>
    <t>IDU-050-2009</t>
  </si>
  <si>
    <t>INTERVENTORÍA TÉCNICA, ADMINISTRATIVA, FINANCIERA, LEGAL, SOCIAL Y AMBIENTAL PARA LA CONSTRUCCIÓN DE LAS OREJAS NOR-ORIENTAL, SUR-ORIENTAL CONECTANTES NOR-ORIENTAL, SUR-ORIENTAL Y SUR-OCCIDENTAL, RETORNO SENTIDO NORTE-NORTE DE LA AVENIDA BOYACA Y REFORZAMIENTO ESTRUCTURAL DE LOS PUENTES VEHICULARES EXISTENTES DE LA INTERSECCION DE LA AVENIDA VILLAVICENIO CON LA AVENIDA BOYACA EN BOGOTA D.C.</t>
  </si>
  <si>
    <t>RETO PETROLEUM LTD COLOMBIA BRANCH</t>
  </si>
  <si>
    <t>RPC-2009-184</t>
  </si>
  <si>
    <t>INTERVENTORIA TÉCNICA, ADMINISTRATIVA, FINANCIERA, CONTABLE PARA EL CONTRATO DE CONSTRUCCIÓN Y MEJORAMIENTO EN PAVIMENTO ASFALTICO DE 8,3 KILOMETROS DE LA VIA QUE CONDUCE DEL MUNICIPIO DE CABUYARO Y  PUERTO LOPEZ, DEPARTAMENTO DE META.</t>
  </si>
  <si>
    <t>TOTAL OIL COLOMBIA AS SUCURSAL COLOMBIANA</t>
  </si>
  <si>
    <t>OIL-002-SUC-C-01437</t>
  </si>
  <si>
    <t xml:space="preserve">SE REQUIERE CONTRATAR LA INTERVENTORIA ADMINISTRATIVA, TECNICA, CONTABLE Y FINANCIERA DEL PROYECTO DE NOMBRE: "CONSTRUCCION DE PLACA HUELLAS EN DISTINTOS SECTORES VEREDALES DEL MUNICIPIO, CERRITO SANTANDER".  </t>
  </si>
  <si>
    <t>ALCALDIA DE BUCARAMANGA</t>
  </si>
  <si>
    <t>MUNICIPIO DE BARRANCABERMEJA</t>
  </si>
  <si>
    <t>0608-17</t>
  </si>
  <si>
    <t>INTERVENTORÍA ADMINISTRATIVA, TÉCNICA, FINANCIERA Y AMBIENTAL DE LA CONSTRUCCIÓN DE PAVIMENTO Y OBRAS COMPLEMENTARIAS DE LAS VÍAS A REALIZAR POR AUTOPAVIMENTACIÓN EN LAS COMUNAS DE BARRANCABERMEJA</t>
  </si>
  <si>
    <t xml:space="preserve"> ADI</t>
  </si>
  <si>
    <t>ADI-486/2017</t>
  </si>
  <si>
    <t>INTERVENTORÍA TÉCNICA, ADMINISTRATIVA, AMBIENTAL Y FINANCIERA PARA LA IMPLEMENTACIÓN DE ESTRATEGIAS PARA LA REDUCCIÓN Y CONTROL DEL CAUDAL DE ESCORRENTIA SUPERFICIAL DEL ARROYO DE LAS CALLES 92 Y 91 DESDE LA CARRERA 51B CON CALLE 92 A LA CARRERA 65 CON CALLE 91 EN EL DISTRITO DE BARRANQUILLA</t>
  </si>
  <si>
    <t>FONDO NACIONAL DE GESTION DEL RIESGO DE DESASTRE</t>
  </si>
  <si>
    <t>9677-04-889-2012</t>
  </si>
  <si>
    <t>INTERVENTORIA TECNICA, ADMINISTRATIVA, FINANCIERA Y AMBIENTAL PARA REALIZAR LOS ESTUDIOS Y DISEÑOS Y LA ATENCIÓN DE SITIOS CRÍTICOS EN LA CARRETERA HONDA – VILLETA, RUTA 5008, PR 20+0500 AL PR 21+0700, DEPARTAMENTO DE CUNDINAMARCA.</t>
  </si>
  <si>
    <t xml:space="preserve"> ANI</t>
  </si>
  <si>
    <t>100 DE 2016</t>
  </si>
  <si>
    <t>2035 DE 2014</t>
  </si>
  <si>
    <t xml:space="preserve"> 1. INTERVENTORÍA TÉCNICA, AMBIENTAL, ADMINISTRATIVA, FINANCIERA, CONTABLE Y JURÍDICA, PARA LA REHABILITACIÓN A LA VÍA TOCARÍA OROCUE, TRAMO LA NEVERA GUANAPALO ETAPA 1, CASANARE. ORINOQUIA.
 2. INTERVENTORIA TECNICA, ADMINISTRATIVA, FINANCIERA LEGAL Y AMBIENTAL PARA MANTENIMIENTO Y PAVIMENTACIÓN DE LA VÍA PORE TRINIDAD, (MANTENIMIENTO LOCALIZADO EN LAS SIGUIENTES ABSCISAS
 APROXIMADAS K 0 00 AL K42 905 YPAVIMENTACIÓN UBICADA ENTRE EL K 42 905 Y EL K 49 705).</t>
  </si>
  <si>
    <t>GOBERNACION DEL 
CASANARE</t>
  </si>
  <si>
    <t>L4</t>
  </si>
  <si>
    <t>ALCALDIA MUNICIPAL DE TOCANCIPA</t>
  </si>
  <si>
    <t>313 DE 2016</t>
  </si>
  <si>
    <t>CONSULTORIA PARA LA INTERVENTORIA TECNICA, ADMINISTRATIVA, FINANCIERA, CONTABLE, AMBIENTAL PARA LA CONSTRUCCION, REHABILITACION, ADECUACION DE LA VIA DE PIEDEMONTE DE LA VEREDA CANAVITA DEL MUNICIPIO DE TOCANCIPA</t>
  </si>
  <si>
    <t>ALCALDIA MUNICIPAL 
DE RECETOR</t>
  </si>
  <si>
    <t>SPO-INT-068-2013</t>
  </si>
  <si>
    <t>INTERVENTORÍA TECNICA, ADMINISTRATIVA, FINANCIERA, LEGAL Y AMBIENTAL PARA LA CONSTRUCCIÓN PAVIMENTO DE LA VÍA SAN BENITO-RECETOR-CHÁMEZA EN LAS ABSCISAS APROXIMADAS (K2+100 AL K3+950) Y (K18+000 AL K26+190), DEPARTAMENTO DE CASANARE.</t>
  </si>
  <si>
    <t>1780 DE 2019</t>
  </si>
  <si>
    <t>INTERVENTORIA TECNICA, ADMINISTRATIVA, FINANCIERA Y AMBIENTAL PARA EL MEJORAMIENTO EN PAVIMENTO ASFALTICO DE LA VIA BERRUGAS - SAN ONOFRE Y RAMAL RINCON DEL MAR MUNICIPIO DE SAN ONOFRE, DEPARTAMENTO DE SUCRE.</t>
  </si>
  <si>
    <t>ENTERRITORIO</t>
  </si>
  <si>
    <t>2151367 DEL 01 DE JULIO DE 2015</t>
  </si>
  <si>
    <t>EJECUTAR FABRICA N° 06 DE INTERVENTORÍA DE OBRA Y DISEÑOS Y ESTUDIOS TÉCNICOS REQUERIDOS POR FONADE, EN DESARROLLO DE SUS PROYECTOS DE INFRAESTRUCTURA.</t>
  </si>
  <si>
    <t xml:space="preserve"> 796-2011</t>
  </si>
  <si>
    <t xml:space="preserve">INTERVENTORIA DE LAS OBRAS DE MEJORAMIENTO Y PAVIMENTACION  DE LA CARRETERA SANTA ANA - MOCOA RUTA 45, TRAMO 4502 SECTOR PUERTO UMBRIA , PUERTO CAICEDO , MODULO 1 </t>
  </si>
  <si>
    <t xml:space="preserve"> SISTEMA ESTRATEGICO DE TRANSPORTE PUBLICO DE NEIVA - SETP TRANSFEDERAL SAS</t>
  </si>
  <si>
    <t xml:space="preserve"> 001-2016</t>
  </si>
  <si>
    <t xml:space="preserve"> INTERVENTORIA TECNICA, ADMINISTRATIA, FINANCIERA Y AMBIENTAL AL CONTRATO DE OBRA PUBLICA "CONSTRUCCION INTERCAMBIADOR VIAL DE LA USCO, EN EL MARCO DE LA IMPLEMENTACION DEL SISTEMA 
ESTRATEGICO DE TRANSPORTE PUBLICO DE LA CIUDAD DE NEIVA". </t>
  </si>
  <si>
    <t xml:space="preserve"> 3380-2007</t>
  </si>
  <si>
    <t>INTERVENTORIA DE LAS OBRAS DE MEJORAMIENTO Y PAVIMENTACIÓN  DE LA CARRETERA SANTA ANA-  MOCOA, SECTOR PUERTO CAICEDO - VILLAGARZON, RUTA 45 TRAMO 4502.</t>
  </si>
  <si>
    <t xml:space="preserve"> MINISTERIO DE FOMENTO</t>
  </si>
  <si>
    <t>"CONSULTORÍA Y ASISTENCIA PARA LA REALIZACIÓN DEL CONTROL Y VIGILANCIA DE LAS OBRAS: AUTOVÍA A-66 RUTA DE LA PLATA CARRETER AN-630 DE GIJÓNAL PUERTO DE SEVILLA. TRAMO: MORALES DEL VINO-CORRALES PROVINCIA DE ZAMORA"</t>
  </si>
  <si>
    <t>23-J-3420</t>
  </si>
  <si>
    <t>CONTROL Y VIGILANCIA DE LAS OBRAS: CN-432 DEBADAJOZA GRANADA. P.K. 356,4 AL 362,5. TRAMO: VARIANTE DE ALCAUDETE. PROVINCIA DE JAÉN</t>
  </si>
  <si>
    <t xml:space="preserve"> INSTITUTO 
NACIONAL DE VIAS - INVIAS</t>
  </si>
  <si>
    <t xml:space="preserve"> 112 de 2015</t>
  </si>
  <si>
    <t>034 de 2014</t>
  </si>
  <si>
    <t>MUNICIPIO DE CIENAGA</t>
  </si>
  <si>
    <t>058 DE 1998</t>
  </si>
  <si>
    <t>INTERVENTORÍA DE LAS OBRAS DE RECONSTRUCCIÓN DE VÍAS URBANAS EN EL MUNICIPIO DE CIENAGA, MAGDALENA</t>
  </si>
  <si>
    <t>MINISTERIO DE OBRAS PUBLICAS Y TRANSPORTE - FONDO NACIONAL DE CAMINOS VECINALES</t>
  </si>
  <si>
    <t>15-1203-4-02</t>
  </si>
  <si>
    <t>INTERVENTORÍA Y SUPERVISIÓN AL MANTENIMIENTO Y MEJORAMIENTO DE VÍAS VEREDALES, REGIÓN 3</t>
  </si>
  <si>
    <t>CORVIDE</t>
  </si>
  <si>
    <t>SGP0100121</t>
  </si>
  <si>
    <t>INTERVENTORIA PARA LA CONSTRUCCION DE LA PRIMERA ETAPA DE LA URBANIZACION MIRADOR DE CALASANZ CONSISTENTE EN UN PROYECTO MULTIFAMILIAR DE 224 VIVIENDAS DE INTERES SOCIAL, LOCALIZADO EN LA CRA  88 ENTRE LAS CALLES 56 Y 58 DEL MUNICIPIO DE MEDELLIN.</t>
  </si>
  <si>
    <t>139 DE 2014</t>
  </si>
  <si>
    <t>0138-2002</t>
  </si>
  <si>
    <t>Interventoría de las obras de construcción y pavimentación de la vía alterna interna a Buenaventura, sector Viadúcto K7 - intersección Citronela, Ruta 40 Tramo 4001</t>
  </si>
  <si>
    <t>835-2012</t>
  </si>
  <si>
    <t>Interventoría para el mejoramiento y mantenimiento de la carretera La Unión-La Frontera-Sonsón (ruta 5601) en el departamento de Antioquia módulo 2</t>
  </si>
  <si>
    <t>GOBERNACION DEL VALLE DEL CAUCA</t>
  </si>
  <si>
    <t xml:space="preserve"> 0442-91</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</si>
  <si>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</si>
  <si>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</si>
  <si>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</si>
  <si>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</si>
  <si>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2013-SS-20-030</t>
  </si>
  <si>
    <t>Interventoria para el mejoramiento y mantenimiento de la carretera AguaClara - Ocaña y paso por Ocaña ruta 70 tramo 07, modulo 1.</t>
  </si>
  <si>
    <t>1447 de 2011</t>
  </si>
  <si>
    <t>KAPPA RESOURCES COLOMBIA LTD</t>
  </si>
  <si>
    <t>KPR-003-N-C-0035</t>
  </si>
  <si>
    <t>REALIZAR LA INTERVENTORIA TECNICA ADMINISTRATIVA Y FINANCIERA PARA EL PROYECTO DE NOMBRE "MEJORAMIENTO Y REHABILITACION DE LA VIA ENTRE LOS MUNICIPIOS DE CONCEPCION Y CERRITO SANTANDER".</t>
  </si>
  <si>
    <t>KPR-003-N-C-00449</t>
  </si>
  <si>
    <t>REALIZAR LA INTERVENTORIA TECNICA ADMINISTRATIVA Y FINANCIERA PARA EL PROYECTO DE NOMBRE, CONSTRUCCION DE VIAS SECUNDARIAS QUE COMUNICAN LOS MUNICIPIOS DE OCAÑA Y ABREGO NORTE DE SANTANDER</t>
  </si>
  <si>
    <t xml:space="preserve"> INFICALDAS</t>
  </si>
  <si>
    <t xml:space="preserve"> 022 DE 2009</t>
  </si>
  <si>
    <t xml:space="preserve"> 1266-2017</t>
  </si>
  <si>
    <t xml:space="preserve"> INTERVENTORIA PARA EL MEJORAMIENTO Y MANTENIMIENTO DE LAS CARRETERAS  SAN JOSÉ - YE DE ARJONA (RUTA 4313), INCLUYE PASO POR MANDINGUILLA,  YE DE ARJONA - CUATROVIENTOS, (RUTA 43CS02)  Y  CUATROVIENTOS - CODAZZI (RUTA 45C509) EN EL DEPARTAMENTO DE CESAR.</t>
  </si>
  <si>
    <t xml:space="preserve"> Interventoría Técnica, administrativa y financiera a precio global fijo para el Estudio, Diseño y Construcción de Pavimentos Locales y accesos a barrios en la Localidad de Usaquén en Santa Fé de Bogotá D.C.</t>
  </si>
  <si>
    <t>INTERVENTORÍA TÉCNICA, ADMINISTRATIVA, FINANCIERA Y AMBIENTAL PARA CONSTRUCCIÓN DE PAVIMENTO RÍGIDO Y ANDENES EN EL BARRIO LLERAS DEL MUNICIPIO DE BARRANCAS DEPARTAMENTO DE LA GUAJIRA</t>
  </si>
  <si>
    <t>GOBERNACION DE LA GUAJIRA</t>
  </si>
  <si>
    <t>197-2013</t>
  </si>
  <si>
    <t>INSTITUTO DE INFRAESTRUCTURA Y CONCESIONES DE
CUNDINAMARCA - ICCU</t>
  </si>
  <si>
    <t>SOP-V-049-2006</t>
  </si>
  <si>
    <t>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t>
  </si>
  <si>
    <t>OJ-0048-98</t>
  </si>
  <si>
    <t>INTERVENTORIA DE LAS OBRAS DE CONSTRUCCIÓN Y PAVIMENTACION DE LA CARRETERA PUERTO REY - ARBOLETES, SECTOR K65+200 - K68+222,86 (ARBOLETES)</t>
  </si>
  <si>
    <t>OJ-0388-97</t>
  </si>
  <si>
    <t>INTERVENTORÍA DE LAS OBRAS DE CONSTRUCCIÓN Y PAVIMENTACIÓN DE LA CARRETERA PUERTO REY - ARBOLETES, SECTOR K63+500 - 65+200</t>
  </si>
  <si>
    <t>1228 DE 2017</t>
  </si>
  <si>
    <t>INTERVENTORIA TECNICA FINANCIERA, ADMINISTRATIVA, JURIDICA, GESTION SOCIAL, PREDIAL Y AMBIENTAL PARA EL MEJORAMIENTO Y MANTENIMIENTO DE LAS CARRETERAS DE LA SOBERANIA TRAMO LA LEJIA - SARAVENA RUTA 66 TRAMO 04</t>
  </si>
  <si>
    <t>IDU-182 DE 2007</t>
  </si>
  <si>
    <t>INTERVENTORÍA TÉCNICA, ADMINISTRATIVA, FINANCIERA Y SOCIO AMBIENTAL PARA LA CONSTRUCCIÓN DE ACCESOS A BARRIOS Y PAVIMENTOS LOCALES, PROGRAMA DE PAVIMENTOS LOCALES GRUPO II; LOCALIDADES DE ANTONIO NARIÑO, CIUDAD BOLIVAR, LOS MÁRTIRES, SANTAFE Y USME EN BOGOTÁ. D.C.</t>
  </si>
  <si>
    <t>UNIDAD ADMINISTRATIVA ESPECIAL DE AERONAUTICA
CIVIL</t>
  </si>
  <si>
    <t>18001645 04 H3 DE 2018</t>
  </si>
  <si>
    <t>INTERVENTORIA PARA LOS ESTUDIOS, DISEÑOS Y CONSTRUCCIÓN DE LA PLATAFORMA DE VIRAJE DEL AEROPUERTO RAFAEL NUÑEZ DE CARTAGENA.</t>
  </si>
  <si>
    <t>710 DE 16 DE NOVIEMBRE DE 2010</t>
  </si>
  <si>
    <t>INTERVENTORIA PARA LA CONSTRUCCIÓN DEL PARQUE INTERCAMBIADOR VIAL NEOMUNDO Y OBRAS COMPLEMENTARIAS EN EL MUNICIPIO DE BUCARANGA - SANTANDER</t>
  </si>
  <si>
    <t>214 DE 2014</t>
  </si>
  <si>
    <t>"INTERVENTORIA TECNICA, ADMINISTRATIVA, FINANCIERA Y AMBIENTAL PARA EL MEJORAMIENTO, MANTENIMIENTO Y CONSERVACION DE VIAS CAMINOS DE PROSPERIDAD, EN EL DEPARTAMENTO DE SUCRE."</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</si>
  <si>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</si>
  <si>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</si>
  <si>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</si>
  <si>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AGENCIA NACIONAL DE INFRAESTRUCTURA</t>
  </si>
  <si>
    <t>015 DE 2015</t>
  </si>
  <si>
    <t>"REGULAR LOS TERMINOS Y CONDICIONES BAJO LOS CUALES EL INTERVENTOR SE OBLIGA A EJECUTAR PARA LA ANI LA INTERVENTORIA INTEGRAL DEL CONTRATO DE CONCESION , QUE INCLUYE LAS ACTIVIDADES DE INTERVENTORIA."</t>
  </si>
  <si>
    <t xml:space="preserve"> GOBERNACION DE 
SANTANDER</t>
  </si>
  <si>
    <t>1963 DE 
2009</t>
  </si>
  <si>
    <t xml:space="preserve"> 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 </t>
  </si>
  <si>
    <t xml:space="preserve"> 1278 DE 
2020</t>
  </si>
  <si>
    <t xml:space="preserve"> INTERVENTORÍA TÉCNICA, ADMINISTRATIVA, FINANCIERA Y AMBIENTAL PARA EL MANTENIMIENTO Y MEJORAMIENTO DE VIAS RURALES EN LOS MUNICIPIOS QUE INTEGRAN LA SUBREGION PDET DEL CATATUMBO, 
DEPARTAMENTO NORTE DE SANTANDER DEL PROGRAMA “COLOMBIA RURAL</t>
  </si>
  <si>
    <t>ALCALDÍA DE 
BUCARAMANGA</t>
  </si>
  <si>
    <t>INTERVENTORÍA PARA LA CONSTRUCCIÓN DEL PARQUE INTERCAMBIADOR MESÓN DE LOS BÚCAROS Y OBRAS COMPLEMENTARIAS EN EL MUNICIPIO DE BUCARAMANGA</t>
  </si>
  <si>
    <t>GOBERNACION DE SANTANDER</t>
  </si>
  <si>
    <t xml:space="preserve"> Megabus S.A.</t>
  </si>
  <si>
    <t xml:space="preserve"> 05 de 2005</t>
  </si>
  <si>
    <t xml:space="preserve"> Asesoria e Interventoria Tecnica, Administrativa y Financiera para la construccion de tres tramos de corredor para el Sistema Integrado de transporte Masivo, Megabus, Avenida del Ferrocarril - Avenida 30 de Agosto del Municipio de Pereira.</t>
  </si>
  <si>
    <t xml:space="preserve"> Ministerio de 
Fomento</t>
  </si>
  <si>
    <t>Sin número</t>
  </si>
  <si>
    <t>Control y Vigilancia de las Obras: Autovía de la Plata A-66. Carretera N-630 de Gijón al Puerto de Sevilla. Tramo: Calzada de Valdunciel - Salamanca, Provincia de Salamanca</t>
  </si>
  <si>
    <t>1098 de 2020</t>
  </si>
  <si>
    <t>INTERVENTORÍA PARA EL MEJORAMIENTO, MANTENIMIENTO, REHABILITACIÓN Y ATENCIÓN DE SITIOS CRÍTICOS DE LA CARRETERA PASTO – EL ENCANO – EL PEPINO RUTA 10 TRAMO 1003, SECTOR LA PISCICULTURA - EL PEPINO, EN EL DEPARTAMENTO DEL PUTUMAYO</t>
  </si>
  <si>
    <t>AGENCIA PARA LA INFRAESTRUCTURA DEL META - AIM</t>
  </si>
  <si>
    <t>127-2014</t>
  </si>
  <si>
    <t>CONTROL MEDIANTE INTERVENTORÍA TÉCNICA, LEGAL, ADMINISTRATIVA, FINANCIERA Y AMBIENTAL AL MEJORAMIENTO CON BASE ESTABILIZADA EN CRUDO DE CASTILLA DE LA VÍA QUE CONDUCE DESDE TIENDA NUEVA EN EL MUNICIPIO DE PUERTO CONCORDIA HASTA EL MUNICIPIO DE MAPIRIPÁN, META. ORINOQUIA. (ETAPA 1 DEL K0+000 AL K18+500)</t>
  </si>
  <si>
    <t>RED DE UNIVERSIDADES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</si>
  <si>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</si>
  <si>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</si>
  <si>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MUNICIPIO DE VILLAVICENCIO</t>
  </si>
  <si>
    <t>1047-2012</t>
  </si>
  <si>
    <t>INTERVENTORÍA TÉCNICA, ADMINISTRATIVA Y FINANCIERA A PROYECTOS DE INFRAESTRUCTURA VIAL Y DE OBRAS DE PROTECCIÓN DE CAÑOS Y RÍOS Y REHABILITACIÓN DE PUENTES EN EL MUNICIPIO DE VILLAVICENCIO</t>
  </si>
  <si>
    <t>INSTITUTO DE DESARROLLO URBANO
IDU</t>
  </si>
  <si>
    <t>039 DE 2009</t>
  </si>
  <si>
    <t>CONTINUACIÓN DE LA INTERVENTORÍA TÉCNICA, ADMINISTRATIVA, FINANCIERA, LEGAL, SOCIAL Y AMBIENTAL PARA LA AMPLIACIÓN Y REHABILITACIÓN DE LA AUTOPISTA AL LLANO ENTRE EL C.A.I. YOMASA y EL INICIO DE LA CONCESIÓN BOGOTÁ-VILLAVICENCIO EN EL TRAMO COMPRENDIDO ENTRE EL K1-575 A K5+324 EN BOGOTÁ D.C.</t>
  </si>
  <si>
    <t>273-2002</t>
  </si>
  <si>
    <t>INTERVENTORÍA TÉCNICA, ADMINISTRATIVA, LEGAL, FINANCIERA Y AMBIENTAL DE LA ADECUACIÓN DE LA TRONCAL AMÉRICAS AL SISTEMA TRANSMILENIO, TRAMO 2, ENTRE LA CARRERA 70B Y BANDERAS, EN BOGOTÁ D.C.</t>
  </si>
  <si>
    <t>062-2000</t>
  </si>
  <si>
    <t>Interventoría técnica y financiera para las obras del plan de Inversiones año 2000 en el Departamento del Cesar Zona 1</t>
  </si>
  <si>
    <t xml:space="preserve">1832-2020 </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</si>
  <si>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</si>
  <si>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 xml:space="preserve">INVIAS </t>
  </si>
  <si>
    <t>254 DE 
2014</t>
  </si>
  <si>
    <t xml:space="preserve">INTERVENTORÍA TÉCNICA, ADMINISTRATIVA, FINANCIERA Y AMBIENTAL PARA EL MEJORAMIENTO, MANTENIMIENTO Y CONSERVACIÓN DE VÍAS CAMINOS DE PROSPERIDAD, EN EL DEPARTAMENTO DE SUCRE - MODULO 6 </t>
  </si>
  <si>
    <t xml:space="preserve">FONDECUN </t>
  </si>
  <si>
    <t>447 DE 
2016</t>
  </si>
  <si>
    <t>INTERVENTORIA TECNICA, FINANCIERA, ADMINISTRATIVA Y DE CONTROL PRESUPUESTAL A PROYECTOS DE INFRAESTRUCTURA Y HABITAT EN EL TERRITORIO NACIONAL</t>
  </si>
  <si>
    <t>ALCALDIA 
LOCAL DE SAN 
CRISTOBAL</t>
  </si>
  <si>
    <t>521 DE 
2021</t>
  </si>
  <si>
    <t xml:space="preserve">REALIZAR LA INTERVENTORIA TÉCNICA, ADMINISTRATIVA, JURIDICA, FINANCIERA, SOCIAL, AMBIENTAL Y DE SEGURIDAD Y SALUD EN EL TRABAJO AL CONTRATO CUYO OBJETO ES EJECUTAR A PRECIOS UNITARIOS SIN FORMULA DEREAJUSTE Y A MONTO AGOTABLE, LAS ACTIVIDADES NECESARIAS PARA LA CONSTRUCCION DE LA MALLA VIAL DE LA LOCALIDAD DE SAN CRISTOBAL, EN BOGOTÁ D.C </t>
  </si>
  <si>
    <t>SOLANA PETROLEUM EXPLORATION COLOMBIA LIMITED</t>
  </si>
  <si>
    <t>SL-1345</t>
  </si>
  <si>
    <t xml:space="preserve"> INTERVENTORIA TECNICA, ADMINISTRATIVA, CONTABLE, FINANCIERA Y LEGAL A CONTRATO CUYO OBJETO ES "CONSTRUCCION DE PAVIMENTO ASFALTICO EN EL MUNICIPIO CHAMEZA."</t>
  </si>
  <si>
    <t>PACIFIC STRATUS ENERGY COLOMBIA CORP SUCURSAL COLOMBIA</t>
  </si>
  <si>
    <t>PAC-XB01-COL-331</t>
  </si>
  <si>
    <t>EN CUMPLIMIENTO CON LOS APORTES REALIZADOS POR LA EMPRESA SE EJECUTA LA INTERVENTORIA TECNICA, ADMINISTRATIVA Y FINANCIERA DEL PROYECTO:: MEJORAMIENTO DE LA VIA CON LA CONSTRUCCION DE PAVIMENTO ENTRE LOS MUNICIPIOS DE OCAÑA Y ABREGO NORTE DE SANTANDER</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</si>
  <si>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</si>
  <si>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</si>
  <si>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</si>
  <si>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</si>
  <si>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</si>
  <si>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</si>
  <si>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 xml:space="preserve">BANCO INVEX S.A, INSTITUCION DE BANCA MULTIPLE, INVEX GRUPO FINANCIERO </t>
  </si>
  <si>
    <t>NA</t>
  </si>
  <si>
    <t>Servicios Profesionales de supervisión técnica y control de calidad respecto a la construcción del tramo 2 (De Calzada Vallejo a la autopista México- Pachuca incluyendo el distribuidor vial México- Pachuca) de la autopista Los Remedios - Ecatepec y/o de s</t>
  </si>
  <si>
    <t>3392 DE 2006</t>
  </si>
  <si>
    <t>INTERVENTORÍA PARA LA CONSTRUCCIÓN DE OBRAS DE SEGURIDAD VIAL MEDIANTE EL DISEÑO Y CONSTRUCCIÓN DE DOS (2) INTERSECCIONES A NIVEL EN LA VARIANTE QUIMBAYA DE LA CARRETERA ARMENIA - ALCALÁ (2901 B).</t>
  </si>
  <si>
    <t>289 DE 2014</t>
  </si>
  <si>
    <t>INTERVENTORIA TÉCNICA, ADMINISTRATIVA, FINANCIERA Y AMBIENTAL, PARA EL MEJORAMIENTO, MANTENIMIENTO Y CONSERVACION DE VIAS – CAMINOS DE PROSPERIDAD, EN EL DEPARTAMENTO DE CALDAS. MÓDULO No. 2.</t>
  </si>
  <si>
    <t>1687 DE 2015</t>
  </si>
  <si>
    <t>INTERVENTORIA PARA EL MEJORAMIENTO, GESTIÓN SOCIAL, PREDIAL Y AMBIENTAL DE LA VÍA SAN JOSÉ DEL GUAVIARE – PUENTE NOWEN PARA EL PROGRAMA “VÍAS PARA LA EQUIDAD”. MÓDULO 3.</t>
  </si>
  <si>
    <t>981 DE 2018</t>
  </si>
  <si>
    <t>INTERVENTORÍA DE LAS OBRAS PARA LA CONSTRUCCIÓN DE LA VARIANTE SAN FRANCISCO - MOCOA, INCLUYE FRENTE DE SAN FRANCISCO Y EL SECTOR K0+000 AL K0+670 DEL FRENTE DE MOCOA, Y MANTENIMIENTO DE LA CARRETERA SAN FRANCISCO - EL PEPINO, DE LA TRANSVERSAL TUMACO MOCOA, DEPARTAMENTO DE PUTUMAYO.</t>
  </si>
  <si>
    <t>1696 DE 2021</t>
  </si>
  <si>
    <t>INTERVENTORÍA TÉCNICA, ADMINISTRATIVA, FINANCIERA Y AMBIENTAL PARA EL MANTENIMIENTO Y MEJORAMIENTO DE VÍAS TERCIARIAS DEL PROGRAMA "COLOMBIA RURAL"EN MUNICIPIOS DEL DEPARTAMENTO DE CAQUETÁ GRUPO No. 2</t>
  </si>
  <si>
    <t>INSTITUTO DE FINANCIAMIENTO PROMOCION Y DESARROLLO DE CALDAS INFICALDAS</t>
  </si>
  <si>
    <t>012 DE 2009</t>
  </si>
  <si>
    <t>INTERVENTORÍA PARA LA RECONSTRUCCIÓN PAVIMENTACIÓN Y/O REPAVIMENTACIÓN DE 8 KM EN LA CARRETERA RÍO GUARINO - MANZANARES - PENSILVANIA, INCLUIDOS EN EL PROGRAMA DE PAVIMENTACIÓN DE LA GOBERNACIÓN DE CALDAS</t>
  </si>
  <si>
    <t>2000 de 2005</t>
  </si>
  <si>
    <t>INTERVENTORÍA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</si>
  <si>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</si>
  <si>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</si>
  <si>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</si>
  <si>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</si>
  <si>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</si>
  <si>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ALCALDIA 
LOCAL DE 
SUBA</t>
  </si>
  <si>
    <t>033 DE 2012</t>
  </si>
  <si>
    <t>INTERVENTORIA TECNICA, ADMINISTRATIVA, FINANCIERA Y AMBIENTAL A LA EJECUCIÓN DEL MEJORAMIENTO INTEGRAL DE LA MALLA VIAL INTERMEDIA Y LOCAL DE LA LOCALIDAD DE SUBA, EN LA CIUDAD DE BOGOTÁ D.C</t>
  </si>
  <si>
    <t>192-2000</t>
  </si>
  <si>
    <t>INTERVENTORIA TECNICA, ADMINISTRATIVA Y FINANCIERA A PRECIO GLOBAL FIJO DE LA CONSTRUCCION DE LA AVENIDA BOYACA ENTRE CALLE 138 Y LA AVENIDA SAN JOSE</t>
  </si>
  <si>
    <t>ALCALDIA LOCAL DE LOS MARTIRES</t>
  </si>
  <si>
    <t>130 DE 2016</t>
  </si>
  <si>
    <t>REALIZAR LA INTERVENTORÍA TÉCNICA, ADMINISTRATIVA, LEGAL FINANCIERA, SOCIAL, AMBIENTAL, Y SISO AL CONTRATO DE OBRA PÚBLICA DERIVADO DEL PROCESO DE LICITACIÓN NO. FDLM LP-015 DE 2016 DE LA LOCALIDAD DE LOS MÁRTIRES QUE TIENE POR OBJETO "
CONTRATAR A PRECIOS UNITARIOS FIJOS SIN FORMULA DE AJUSTE POR LA MODALIDAD DE MONTO AGOTABLE EL DIAGNOSTICO, MANTENIMIENTO Y/O REHABILITACION DE LA MALLA VIAL INTERMEDIA Y LOCAL DE LA LOCALIDAD DE LOS MARTIRES"</t>
  </si>
  <si>
    <t>1931-2004</t>
  </si>
  <si>
    <t>INTERVENTORIA PARA EL MEJORAMIENTO Y MANTENIMIENTO INTEGRAL DE LA RUTA IBAGUE - MARIQUITA Y MANIZALES FRESNO - HONDA DEL CORREDOR VIAL DEL CENTRO (INCLUIDO EL MANTENIMIENTO RUTINARIO, LA SEÑALIZACION, EL MONITOREO Y VIGILANCIA Y LOS CONTEOS DE TRANSITO) RUTA 43 - TRAMO 4305 RUTA 50 TRAMO 5005 - 5006 Y 5007 SRN</t>
  </si>
  <si>
    <t>FONDECUN</t>
  </si>
  <si>
    <t>445 DE 2016</t>
  </si>
  <si>
    <t>INTERVENTORÍA TÉCNICA, FINANCIERA, ADMINISTRATIVA Y DE CONTROL PRESUPUESTAL A PROYECTOS DE INFRAESTRUCTURA Y HABITAT EN EL TERRITORIO NACIONAL - IPS-004-2016- GRUPO 1</t>
  </si>
  <si>
    <t>GOBERNACION DE TOLIMA</t>
  </si>
  <si>
    <t>CONTRATAR LA INTERVENTORIA TECNICA ADMINISTRATIVA, FINANCIERA Y AMBIENTAL AL CONTRATO DE OBRA CUYO OBJETO ES:  MEJORAMIENTO DE VIAS TERCIARIAS PLANADAS- CRUCE RIO SALDAÑA - EL DIAMANTE RIOBLANCO, DEPARTAMENTO TOLIMA</t>
  </si>
  <si>
    <t>HESS COLOMBIA LIMITED</t>
  </si>
  <si>
    <t>HCL-01-PROY-1671</t>
  </si>
  <si>
    <t>INTERVENTORÍA TÉCNICA, ADMINISTRATIVA, AMBIENTAL Y FINANCIERA PARA: CONSTRUCCION DE OBRAS COMPLEMENTARIAS DE LAS VÍAS URBANAS   EN EL MUNICIPIO DE ORITO PUTUMAYO</t>
  </si>
  <si>
    <t>0633-2013</t>
  </si>
  <si>
    <t xml:space="preserve">INTERVENTORÍA TÉCNICA, ADMINISTRATIVA, FINANCIERA Y AMBIENTAL PARA REALIZAR EL SEGUIMIENTO AL CONTRATO DE OBRA, CUYO OBJETO ES MEJORAMIENTO Y PAVIMENTACION DE LA VÍA SECUNDARIA SAN LUIS - GUAMO DEL DEPARTAMENTO DEL TOLIMA </t>
  </si>
  <si>
    <t xml:space="preserve">FONDO DE DESARROLLO LOCAL DE USME </t>
  </si>
  <si>
    <t>291-FDLU-2018</t>
  </si>
  <si>
    <t>INTERVENTORÍA TÉCNICA, ADMINISTRATIVA, FINANCIERA, JURIDICA, AMBIENTAL Y SOCIAL DEL PROYECTO, CUYO OBJETO ES "REALIZAR LAS ACTIVIDADES A MONTO AGOTABLE PARA LA CONSERVACIÓN DE LA MALLA VÍAL RURAL LOCAL DE USME DE LA CIUDAD DE BOGOTÁ D.C."</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</si>
  <si>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</si>
  <si>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</si>
  <si>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</si>
  <si>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 xml:space="preserve">INSTITUTO DE DESARROLLO URBANO - IDU </t>
  </si>
  <si>
    <t>1716-2020</t>
  </si>
  <si>
    <t xml:space="preserve">INTERVENTORÍA A LA EJECUCIÓN DE LAS ACTIVIDADES Y OBRAS REQUERIDAS PARA LA CONSERVACIÓN DE LA MALLA VIAL ARTERIAL NO TRONCAL, EN LA CIUDAD DE BOGOTÁ, D.C. – GRUPO 4”.”. </t>
  </si>
  <si>
    <t>INFRAESTRUCTURES.CAT</t>
  </si>
  <si>
    <t>NB-9679,2</t>
  </si>
  <si>
    <t>DIRECCIÓN DE LAS OBRAS DE MEJORA GENERAL. NUEVA CARRETARA: VIC-OLOT (TRAMO: TORELLÓ-TUNEL DE BRACONS-LA VALL D'EN BAS). CARRETERA C-37. PK 152+500 AL 173+200. TRAMO: TORELLÓ-SANT PERE DE TORELLÓ-SANTA MARÍA DE CORCÓ-LA VALL D'EN BAS</t>
  </si>
  <si>
    <t>1937 -
2004</t>
  </si>
  <si>
    <t>INTERVENTORIA DEL MEJORAMIENTO Y MANTENIMIENTO INTEGRAL DE LA RUTA LA MATA-BOSCONIA DEL CORREDOR VIAL DEL MAGDALENA (INCLUIDO EL MANTENIMIENTO RUTINARIO, LA SEÑALIZACIÓN, EL MONITOREO Y VIGILANCIA Y LOS CONTEOS 
DE TRANSITO) RUTA 45 TRAMO 4515 Y 4516</t>
  </si>
  <si>
    <t>4246-2013</t>
  </si>
  <si>
    <t xml:space="preserve">NTERVENTORIA TECNICA, ADMINISTRATIVA, FINANCIERA Y AMBIENTAL PARA EL MEJORAMIENTO, MANTENIMIENTO Y CONSERVACION DE VIAS - CAMINOS DE LA PROSPERIDAD EN EL DEPARTAMENTO DE ANQUIQUIA (MODULO 3) </t>
  </si>
  <si>
    <t>1850 - 
2019</t>
  </si>
  <si>
    <t>INTERVENTORÍA PARA EL MANTENIMIENTO Y MEJORAMIENTO DE LA CARRETERA COVEÑAS - SABANETA (RUTA 90SC02), EN EL DEPARTAMENTO DE SUCRE</t>
  </si>
  <si>
    <t>1580 de 
2020</t>
  </si>
  <si>
    <t>INTERVENTORÍA TÉCNICA ADMINISTRATIVA FINANCIERA AMBIENTAL PARA LA ATENCIÓN DE LOS SITIOS CRÍTICOS DE LA VÍA GAMEZA-LOS COLORADOS-ESC MONTONES COD INVIAS 53635 DEL MUNICIPIO DE GAMEZA DPTO BOYACA.”</t>
  </si>
  <si>
    <t>512 DE 2002</t>
  </si>
  <si>
    <t>INTERVENTORIA TECNICA, ADMINISTRATIVA, FINANCIERA Y AMBIENTAL A LOS ESTUDIOS, DISEÑO Y CONSTRUCCION DE ACCESO A BARRIOS Y PAVIMENTOS LOCALES Y AL SUMINISTRO DE MATERIALES PARA VIAS GRUPO 4, SEGUNDA ETAPA EN BOGOTA D.C.  7,648 KM LONGITUD DE VIA INTERVENIDA</t>
  </si>
  <si>
    <t>013 DE 1995</t>
  </si>
  <si>
    <t>INTERVENTORIA DEL DISEÑO Y CONSTRUCCION DE LA INTERSECCION AVENIDA BOYACA POR AVENIDA EL DORADO</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</si>
  <si>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</si>
  <si>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</si>
  <si>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</si>
  <si>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54 DE 2009</t>
  </si>
  <si>
    <t>INTERVENTORÍA TÉCNICA, ADMINISTRATIVA, FINANCIERA, LEGAL, SOCIAL Y AMBIENTAL PARA LA CONSTRUCCIÓN DE LA CALZADA SUR DE LA AVENIDA LA SIRENA (CALLE 153) DESDE LA AVENIDA PASEO DE LOS LIBERTADORES (AUTOPISTA NORTE) HASTA LA AVENIDA BOYACÁ EN BOGOTÁ D.C.</t>
  </si>
  <si>
    <t>026-95</t>
  </si>
  <si>
    <t>INTERVENTORIA DEL DISEÑO Y CONSTRUCCION DE LA INTERSECCION AVENIDA LUIS CARLOS GALAN POR AVENIDA BOYACA</t>
  </si>
  <si>
    <t xml:space="preserve">INTERVENTORIA PARA EL MEJORAMIENTO Y MANTENIMIENTO DE LA CARRETERA BUCARAMANGA - SAN ALBERTO SECTOR PR70+000 - PR93+654, RUTA 45 TRAMO 45 A 08. </t>
  </si>
  <si>
    <t>023 DE 2010</t>
  </si>
  <si>
    <t>INTERVENTORÍA TÉCNICA PARA LAS VÍAS INTERMEDIAS Y LOCALES QUE EJECUTAN URBANIZADORES Y/O TERCEROS EN BOGOTÁ D.C.</t>
  </si>
  <si>
    <t xml:space="preserve"> 2113 DE 2021</t>
  </si>
  <si>
    <t>INTERVENTORÍA TÉCNICA, ADMINISTRATIVA, FINANCIERA Y AMBIENTAL PARA EL MANTENIMIENTO, MEJORAMIENTO Y REHABILITACIÓN PARA CORREDORES RURALES EN LOS MUNICIPIOS EN EL DEPARTAMENTO DE CUNDINAMARCA GRUPO 1 DEL PROGRAMA “COLOMBIA RURAL - 2021</t>
  </si>
  <si>
    <t xml:space="preserve">INSTITUTO DE 
DESARROLLO 
URBANO - IDU </t>
  </si>
  <si>
    <t>IDU-1502-2020</t>
  </si>
  <si>
    <t>INTERVENTORÍA INTEGRAL PARA LA CONSTRUCCIÓN DE CONEXIONES TRANSVERSALES PEATONALES CALLE 73 ENTRE CARRERA 7 Y AVENIDA CARACAS- CALLE 79B ENTRE CARRERA 5 Y CARRERA 7 - CALLE 85 ENTRE CARRERA 7 Y CARRERA 11 EN LA CIUDAD DE BOGOTA</t>
  </si>
  <si>
    <t>DEPARTAMENTO DE 
RISARALDA</t>
  </si>
  <si>
    <t>1590 - 2021</t>
  </si>
  <si>
    <t>INTERVENTORÍA TECNICA, ADMINISTRATIVA, FINANCIERA, AMBIENTAL, LEGAL, AL 
MEJORAMIENTO DE LA VIA JAPON – FRAILES EN EL MUNICIPIO DE DOSQUEBRADAS, 
DEPARTAMENTO DE RISARALDA</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</si>
  <si>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</si>
  <si>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</si>
  <si>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</si>
  <si>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</si>
  <si>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</si>
  <si>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</si>
  <si>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</si>
  <si>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</si>
  <si>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INSTITUTO DE 
DESARROLLO 
URBANO - IDU</t>
  </si>
  <si>
    <t xml:space="preserve"> IDU-1864-2014</t>
  </si>
  <si>
    <t>GOBERNACION DE 
ATLANTICO</t>
  </si>
  <si>
    <t>0108*2018*
 000082</t>
  </si>
  <si>
    <t>1466 DE 2012</t>
  </si>
  <si>
    <t>INTERVENTORÍA PARA LAS OBRAS DE MEJORAMIENTO Y MANTENIMIENTO DE LA CARRETERA CRUCE DE PUERTO RICO - YE DE GRANADA, RUTA 6508, SECTOR CRUCE DE PUERTO RICO - YE DE GRANADA PR0+0000 A PR103+0900, DEPARTAMENTO DE META, MODULO 3</t>
  </si>
  <si>
    <t>4054 DE 2013</t>
  </si>
  <si>
    <t>INTERVENTORÍA PARA LA REHABILITACIÓN Y MEJORAMIENTO DE LA VÍA SOGAMOSO - TASCO PR00+000 AL PR33+000, CON UNA LONGITUD DE 33 KM, DEPARTAMENTO DE BOYACÁ</t>
  </si>
  <si>
    <t xml:space="preserve"> 2588-06</t>
  </si>
  <si>
    <t xml:space="preserve"> MUNICIPIO DE 
BELLO</t>
  </si>
  <si>
    <t xml:space="preserve"> 049-2013</t>
  </si>
  <si>
    <t xml:space="preserve">MUNICIPIO DE 
MEDELLIN </t>
  </si>
  <si>
    <t>4600077855 DE 
2018</t>
  </si>
  <si>
    <t xml:space="preserve"> 001-2013</t>
  </si>
  <si>
    <t xml:space="preserve"> 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</si>
  <si>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 xml:space="preserve"> 1696 DE 
2014</t>
  </si>
  <si>
    <t xml:space="preserve"> 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</si>
  <si>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GOBERNACIÓN DE 
CUNDINAMARCA</t>
  </si>
  <si>
    <t xml:space="preserve"> 018 de 1998</t>
  </si>
  <si>
    <t xml:space="preserve"> ICCU
 106-2013</t>
  </si>
  <si>
    <t xml:space="preserve"> INSTITUTO DE DESARROLLO URBANO - IDU</t>
  </si>
  <si>
    <t xml:space="preserve"> IDU-067 DE 2009</t>
  </si>
  <si>
    <t xml:space="preserve"> 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</si>
  <si>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 xml:space="preserve"> INSTITUTO NACIONAL DE VIAS - INVIAS</t>
  </si>
  <si>
    <t xml:space="preserve"> 1450 DE 2021</t>
  </si>
  <si>
    <t xml:space="preserve"> "INTERVENTORÍA TÉCNICA, LEGAL, ADMINISTRATIVA Y FINANCIERA 
PARA LA CONSTRUCCIÓN, MEJORAMIENTO, GESTIÓN PREDIAL, SOCIAL, 
AMBIENTAL DEL INTERCAMBIADOR VIAL EN LA AVENIDA 30 DE AGOSTO 
QUE SIRVA DE ACCESO AL
 AEROPUERTO INTERNACIONAL MATECAÑA"</t>
  </si>
  <si>
    <t xml:space="preserve"> ALCALDIA LOCAL DE SUBA</t>
  </si>
  <si>
    <t xml:space="preserve"> INTERVENTORIA TÉCNICA, ADMINISTRATIVA, FINANCIERA, LEGAL, SOCIAL Y AMBIENTAL A LA EJECUCION DEL MEJORAMIENTO 
INTEGRAL DE LA MALLA VIAL INTERMEDIA Y LOCAL DE LA LOCALIDAD 
DE SUBA. Incluye estudios y diseños</t>
  </si>
  <si>
    <t>0137 DE 2002</t>
  </si>
  <si>
    <t>INTERVENTORÍA DE LAS OBRAS DE CONSTRUCCIÓN Y PAVIMENTACIÓN DE LA VIA ALTERNA INTERNA A BUENAVENTURA. SECTOR INTERSECCION SENA-VIADUCTO K7, RUTA 40, TRAMO 4001.</t>
  </si>
  <si>
    <t>CTO 2217 DE 2012</t>
  </si>
  <si>
    <t>INTERVENTORÍA PARA EL MANTENIMIENTO Y REHABILITACIÓN DE LAS CARRETERAS SAN JUAN DE PASTO-MOJARRAS, RUTA 25 TRAMO 2502 Y CEBADAL-SANDONA-PASTO. SECTOR LA FLORIDA-PASTO RUTA 2501B. DEPARTAMENTO DE NARIÑO MÓDULO 1</t>
  </si>
  <si>
    <t>0046-2001</t>
  </si>
  <si>
    <t>INTERVENTORÍA DE LAS OBRAS DE MEJORAMIENTO Y PAVIMENTACION DEL TRAMO: K21+500-K33+000 DEL SECTOR LANDAZURI - VELEZ, TRANSVERSAL DEL CARARE.</t>
  </si>
  <si>
    <t xml:space="preserve"> FONDO DE 
DESARROLLO LOCAL 
DE SUBA </t>
  </si>
  <si>
    <t xml:space="preserve"> 370 de 2022</t>
  </si>
  <si>
    <t xml:space="preserve"> INTERVENTORÍA INTEGRAL PARA LA CONSTRUCCION DE LA MALLA VIAL
 LOCAL E INTERMEDIA Y SU ESPACIO PUBLICO ASOCIADO EN LALOCALIDAD
 DE SUBA EN LA CIUDAD DE BOGOTA D.C</t>
  </si>
  <si>
    <t>FONADE</t>
  </si>
  <si>
    <t xml:space="preserve"> INTRVENTORIA TECNICA ADMINISTRATIVA SOCIAL PREDIAL AMBIENTAL Y
 DE CONTROL PRESUPUESTAL PARA LOS ESTUDIOS Y DISEÑOS, GESTON
 SOCAL, PREDAL Y AMBIENTAL PARAELMEJORAMENTO Y/O CONSTRUCCON
 DE LAS VIAS "GRUPO 1 CARRETERA DE LASOBERANIA ", TRAMO LALEJIA
 (NORTE DE SANTANDER- SARAVENA ARAUCA); EN DESARROLLO DEL
 PROGRAMA DE CORREDORES ARTERIARES COMPLEMENTARIOS DE
 COMPETITIVIDAD</t>
  </si>
  <si>
    <t xml:space="preserve"> 606-2018</t>
  </si>
  <si>
    <t>ALCALDIA DE 
BUCARAMANGA</t>
  </si>
  <si>
    <t xml:space="preserve"> 279-2014 </t>
  </si>
  <si>
    <t xml:space="preserve"> ALCALDIA DE 
BUCARAMANGA</t>
  </si>
  <si>
    <t>1603 DE 2019</t>
  </si>
  <si>
    <t>INTERVENTORIA A LA GESTION, MANTENIMIENTO VIAL INTEGRAL Y CONSTRUCCION EN EL CORREDOR ARMENIA - CAJAMARCA Y LA VARIANTE CALARCA - CIRCASIA. PROYECTO CRUCE DE LA CORDILLERA CENTRAL.</t>
  </si>
  <si>
    <t>1832 DE 2013</t>
  </si>
  <si>
    <t>IINTERVENTORÍA PARA EL MANTENIMIENTO Y REHABILITACION DE LA CARRETERA DABEIBA - SANTA FE DE ANTIOQUIA RUTA 62 TRAMO 6203, EN EL DEPARTAMENTO DE ANTIOQUIA, MODULO 2</t>
  </si>
  <si>
    <t>008-2013</t>
  </si>
  <si>
    <t>INTERVENTORIA TECNICA, ADMINISTRATIVA, FINANCIERA, LEGAL Y CONTABLE AL CONTRATO DE OBRA RESULTANTE DEL PROCESO DE SELECCIÓN CUYO OBJETO ES: "CONSTRUCCION DE VIAS EN CONCRETO RIGIDIO DE LOS BARRIOS BELLAVISTA, CAR. 13, MONTECRISTO, OBRERO. 18 DE ENERO, PARAISO, VICTORIA, CIUDAD BOLIVAR, GUAJIRA, MANZANARES, MARGARITAS Y PORVENIR DEL MUNICIIPIO DE CIENAGA</t>
  </si>
  <si>
    <t>MUNICIPIO DE URIBIA</t>
  </si>
  <si>
    <t>066 DE 2011</t>
  </si>
  <si>
    <t>INTERVENTORIA TECNICA E INTEGRAL A LA REHABILITACION DE LA VIA NAZARETH - PUERTO ESTELLA, EN EL MUNICIPIO DE URIBIA, LA GUAJIRA</t>
  </si>
  <si>
    <t xml:space="preserve"> METROCALI SA</t>
  </si>
  <si>
    <t xml:space="preserve"> 915.104.09.04.2019</t>
  </si>
  <si>
    <t xml:space="preserve"> GOBERNACION DE CORDOBA</t>
  </si>
  <si>
    <t xml:space="preserve"> SI-CMA-024-2017</t>
  </si>
  <si>
    <t xml:space="preserve"> DEPARTAMENTO DEL 
ATLÁNTICO</t>
  </si>
  <si>
    <t xml:space="preserve"> 0108*2017*0000
 45</t>
  </si>
  <si>
    <t>0108*2009*0000
 80</t>
  </si>
  <si>
    <t>DEPARTAMENTO DE 
BOLÍVAR</t>
  </si>
  <si>
    <t xml:space="preserve"> 2318-2018</t>
  </si>
  <si>
    <t xml:space="preserve">MINISTERIO DE FOMENTO </t>
  </si>
  <si>
    <t>N/A</t>
  </si>
  <si>
    <t>ASISTENCIA TÉCNICA PARA EL CONTROL Y VIGILANCIA DE LAS OBRAS "AUTOVÍA A-23 MUDÉJAR. TRAMO NUEVO ACCESO NORTE A ZARAGOZA P.K 291+300 A PK 301+200</t>
  </si>
  <si>
    <t>Instituto Nacional de Vías - Invias</t>
  </si>
  <si>
    <t>2368 - 2004</t>
  </si>
  <si>
    <t>Interventoría para el mejoramiento y pavimentación de la carretera Pamplona - Cuestaboba, ruta 66 - tramo 6603</t>
  </si>
  <si>
    <t>Zona Franca Bogotá</t>
  </si>
  <si>
    <t>Gerencia de obra e interventoría de la construcción de la planta de tratamiento, pozo de bombeo de aguas residuales, paisajismo, calzada lenta Av. Centenario, acceso carrera 106, obras de urbanismo, red de gas natural, cerramiento perimetral, parque metropolitano, edificios administrativos, línea de 34.5 kV, montaje de equipos eléctricos, subestación eléctrica, sistema de seguridad y red interna de transmisión de voz y datos</t>
  </si>
  <si>
    <t>654 - 1996</t>
  </si>
  <si>
    <t>Consultoría, asesoría e interventoría técnica y administrativa de las obras de construcción de la variante Ibagué</t>
  </si>
  <si>
    <t>0288 - 1997</t>
  </si>
  <si>
    <t>Interventoría técnica administrativa para la construcción del sector Orrapihuasi - Juntas - El Vergel</t>
  </si>
  <si>
    <t>IDU - Instituto de Desarrollo Urbano</t>
  </si>
  <si>
    <t>273 - 1999</t>
  </si>
  <si>
    <t>Ejercer la interventoría técnica y administrativa, a precio global fijo, al contrato de construcción de la intersección Avenida Jorge Gaitán Cortés con la Avenida General Santander y conexión con la Avenida Ontario en Bogotá D.C</t>
  </si>
  <si>
    <t>1037 - 2004</t>
  </si>
  <si>
    <t>Interventoría para la atención de obras de emergencia en la carretera La Cabuya - Tame - Saravena - La Lejía (6615 y 6604)</t>
  </si>
  <si>
    <t>Instituto Nacional de Vías -INVIAS-</t>
  </si>
  <si>
    <t>1569 DE 2009</t>
  </si>
  <si>
    <t>INTERVENTORÍA TÉCNICA, LEGAL, FINANCIERA, ADMINISTRATIVA, AMBIENTAL, PREDIAL Y SOCIAL DEL PROYECTO "ESTUDIOS Y DISEÑOS, GESTIÓN SOCIAL, PREDIAL, AMBIENTAL, Y MEJORAMIENTO DEL PROYECTO CORREDOR DEL SUR Y MARGINAL DE LA SELVA"</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</si>
  <si>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</si>
  <si>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</si>
  <si>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 xml:space="preserve"> INSTITUTO NACIONAL DE VÍAS - 
INVIAS</t>
  </si>
  <si>
    <t xml:space="preserve"> 1948 de 2004</t>
  </si>
  <si>
    <t>INTERVENTORÍA DEL MEJORAMIENTO Y MANTENIMIENTO INTEGRAL DE LA 
RUTA BUENAVENTURA - BUGA DEL CORREDOR VIAL DEL PACÍFICO 
(INCLUIDO EL MANTENIMIENTO RUTINARIO, LA SEÑALIZACIÓN, EL 
MONITOREO Y VIGILANCIA Y LOS CONTEOS DE TRANSITO ) RUTA 40 TRAMO 
4001</t>
  </si>
  <si>
    <t xml:space="preserve"> INSTITUTO NACIONAL DE VÍAS - INVÍAS</t>
  </si>
  <si>
    <t xml:space="preserve"> 0946 DE 2018</t>
  </si>
  <si>
    <t xml:space="preserve"> INTERVENTORIA TECNICA, ADMINISTRATIVA, FINANCIERA Y AMBIENTAL 
PARA MEJORAMIENTO, MANTENIMIENTO Y CONSERVACIÓN DE VÍAS PARA 
CONECTIVIDAD REGIONAL, FINANCIADOS CON RECURSOS DE LA 
ENAJENACIÓN DE ISAGEN EN EL DEPARTAMENTO DE SANTANDER, 
MUNICIPIOS DE VALLE DE SAN JOSE Y OCAMONTE</t>
  </si>
  <si>
    <t xml:space="preserve"> MUNICIPIO DE MEDELLÍN - SECRETARIA DE 
SUMINISTROS Y SERVICIOS</t>
  </si>
  <si>
    <t xml:space="preserve"> 4600078623 DE 2018</t>
  </si>
  <si>
    <t>AGENCIA DISTRITAL DE 
INFRAESTRUCTURA - ADI</t>
  </si>
  <si>
    <t>ADI 0382/2018</t>
  </si>
  <si>
    <t xml:space="preserve"> INTERVENTORÍA TÉCNICA, ADMINISTRATIVA, AMBIENTAL Y FINANCIERA 
PARA EL MEJORAMIENTO Y/O CONSTRUCCIÓN Y/O PAVIMENTACIÓN DE 
LA CARRERA 38 ENTRE LA VIA CIRCUNVALAR Y LA CALLE 120 Y 
MODERNIZACIÓN DEL ALUMBRADO PÚBLICO EN EL DISTRITO DE 
BARRANQUILLA.</t>
  </si>
  <si>
    <t>GOBERNACIÓN DE 
CÓRDOBA</t>
  </si>
  <si>
    <t xml:space="preserve"> 691-2014</t>
  </si>
  <si>
    <t xml:space="preserve"> 880-2018</t>
  </si>
  <si>
    <t>MUNICIPIO DE SAN 
ANTERO</t>
  </si>
  <si>
    <t xml:space="preserve"> 0570-2015</t>
  </si>
  <si>
    <t>INTERVENTORÍA A LA CONSTRUCCIÓN DE PAVIMENTO 
EN CONCRETO RÍGIDO DE VÍAS URBANAS DEL 
MUNICIPIO DE SAN ANTERO, DEPARTAMENTO DE 
CÓRDOBA</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</si>
  <si>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</si>
  <si>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METRO CALI SA</t>
  </si>
  <si>
    <t>915.104.9.03.2018</t>
  </si>
  <si>
    <t>INTERVENTORIA INTEGRAL A LA CONSTRUCCION DE LA FASE 1 DE LA TERMINAL AGUABLANCA, CONEXIÓN VIAL ASOCIADA Y DEMAS OBRAS COMPLEMENTARIAS DEL SISTEMA INTEGRADO DE TRANSPORTE MASIVO-SITM MIO DE PASAJEROS DE SANTIAGO DE CALI</t>
  </si>
  <si>
    <t xml:space="preserve"> SISTEMA INTEGRADO DE TRANSPORTE DE 
VALLEDUPAR S.A.S.</t>
  </si>
  <si>
    <t xml:space="preserve">CONTRATO 027 DE 
2017 </t>
  </si>
  <si>
    <t>INTERVENTORIA TECNICA, ADMINISTRATIVA, FINANCIERA, JURIDICA Y AMBIENTAL A LAS
 OBRASDECONSTRUCCIONDE MALLAVIAL YESPACIOPUBLICODE LAAVENIDAD
 CIUDADELA450 AÑOS, INCLUYE LACONSTRUCCION Y/OAMPLANCIONDE LAS
 REDESDEACUEDUCTOYALCANTARILLADOSANITARIO,OBRASDEDRENAJEPLUVIALY
 OBRASCOMPLEMENTARIAS,CONSTRUCCIONDEMALLAVIALYESPACIOPUBLICODE
 LAAVENIDACARRERA27 YCONSTRUCCIONDELAMALLAVIALYESPACIOPUBLICO
 DELAAVENIDAFUNDACION, INCLUYELACONSTRUCCIONY/OAMPLIACIONDELAS
 REDESDEACUEDUCTO,ALACANTARILLADOSANITRARIO,OBRASDEDRENAJEPLUVIAL
 YOBRASCOMPLEMENTARIAS,PARALAIMPLEMENTACIONDELSISTEMAESTRATEGICO
 DE TRANSPORTE PUBLICO DE PASAJEROS DE LA CIUDAD DE VALLEDUPAR SETP</t>
  </si>
  <si>
    <t xml:space="preserve"> GOBERNACION DE BOLIVAR</t>
  </si>
  <si>
    <t>CMA-SI-1608 DE 2020</t>
  </si>
  <si>
    <t xml:space="preserve"> INTERVENTORÍA TÉCNICA, ADMINISTRATIVA, FINANCIERA, JURÍDICA, SOCIAL,
 AMBIENTAL Y SISOPARA LA REHABILITACIÓNDE LAS VÍASQUE COMUNICA, EL
 CORREGIMIENTODE PUNTACANOAYLAVEREDAMANZANILLODELMARCONLA
 INTERSECCIÓN-RUTANACIONAL90ATRANSVERSALCARIBEEN ELDEPARTAMENTO
 DE BOLÍVAR.</t>
  </si>
  <si>
    <t xml:space="preserve"> Ministerio de 
Obras Públicas de 
Chile</t>
  </si>
  <si>
    <t>-</t>
  </si>
  <si>
    <t>Instituto Nacional 
de Vias - Invias</t>
  </si>
  <si>
    <t>No. 1140 de 
2018</t>
  </si>
  <si>
    <t>Interventoría para las obras de Construcción de la variante San 
Francisco - Mocoa, en el SectorK0+670 al K10+390 del Frente 
de Mocoa, Departamento del Putumayo.</t>
  </si>
  <si>
    <t>IDU-143-2006</t>
  </si>
  <si>
    <t>INTERVENTORÍA TÉCNICA, ADMINISTRATIVA, FINANCIERA Y AMBIENTAL PARA LAS INTERVENCIONES INTEGRALES A LA MALLA VIAL LOCAL DEL GRUPO VIAL FASE III - GRUPO 2 (LOCALIDAD DE TUNJUELITO Y CIUDAD BOLÍVAR) CON RECURSOS COFINANCIADOS ENTRE EL IDU Y LOS FONDOS DE DESARROLLO LOCAL, EN LA CIUDAD DE BOGOTÁ D.C.</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</si>
  <si>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</si>
  <si>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</si>
  <si>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1605 DE 2015</t>
  </si>
  <si>
    <t>INTERVENTORÍA PARA EL MEJORAMIENTO, GESTIÓN SOCIAL, PREDIAL Y AMBIENTAL DE LA CARRETERA K15 - TIERRALTA - SAN PEDRO DE URABÁ EN DESARROLLO DEL PROGRAMA "VÍAS PARA LA EQUIDAD" MODULO 2</t>
  </si>
  <si>
    <t xml:space="preserve">GOBERNACION DE BOLIVAR </t>
  </si>
  <si>
    <t>CM-SI-222-2014</t>
  </si>
  <si>
    <t xml:space="preserve">INTERVENTORIA TECNCIA, ADMINISTRATIVA Y FINANCIERA DE LAS OBRAS DE MEJORAMIENTO A NIVELDEPAVIMIENTOENCONCRETOASFALTICODE21,4KMDELAVIAENTRELOSMUNICIPIOS
 DE CORDOBA Y ZAMBRANO- DEPARTAMENTO DE BOLIVAR </t>
  </si>
  <si>
    <t>CMA-SI-2252</t>
  </si>
  <si>
    <t>INTERVENTORIA TECNCIA, ADMINISTRATIVA, FIANCIERA, JURIDICA, SOCIAL, AMBIENTAL Y SISO PARAELMEJORAMIENTOENCONCRETOASFALTICODELAVIAQUECONDUCEDELMUNICIPIO
 DE TURBACO AL MUNICIPIO DE TURBANA, DEPARTAMENTO DE BOLIVAR</t>
  </si>
  <si>
    <t>3568 DE 2008</t>
  </si>
  <si>
    <t>EMPRESA DE DESARROLLO URBANO - EDU</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</si>
  <si>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</si>
  <si>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</si>
  <si>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</si>
  <si>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Municipio de Medellín - Secretaría de Medio Ambiente</t>
  </si>
  <si>
    <t>4600051883 de 2013</t>
  </si>
  <si>
    <t xml:space="preserve">Interventoría para la construcción del intercambio vial de la transversal superior con la loma de los balsos y obras complementarias </t>
  </si>
  <si>
    <t xml:space="preserve"> INSTITUTO NACIONAL-VIAS</t>
  </si>
  <si>
    <t xml:space="preserve"> 2005-2005</t>
  </si>
  <si>
    <t xml:space="preserve"> INTERVENTORIA-LOS ESTUDIOS Y DISEÑOS, PAVIMENTACION Y/O REPAVIMENTACION-LAS VIAS INCLUIDAS DENTRO 
DEL PROGRAMA-PAVIEMNTOS-INFRAESTRUCTURA VIAL-INTEGRACION Y DESARROLLO GRUPO 37 VIA LA MANSA - 
EL SIETE-EL CARMEN CON UNA LONGITUD-15.305 KILOMETROS EN EL DEPARTAMENTO-CHOCO</t>
  </si>
  <si>
    <t xml:space="preserve"> INTERVENTORIA TECNICA ADMINISTRATIVA FINANACIERA Y AMBIENTAL PARA LAS INTERVENCIONES INTEGRALES A 
LA MALLA VIAL LOCAL DEL GRUPO VIAL FASE III - GRUPO 2 LOCALIDADES-TUNJUELITO Y CIUDAD BOLIVAR CON 
RECURSOS COFINANCIADOS ENTRE EL IDU Y LOS FONDOS-DESARROLLO LOCAL EN LA CIUDAD-BOGOTA D.C</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</si>
  <si>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</si>
  <si>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</si>
  <si>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</si>
  <si>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</si>
  <si>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GOBERNACIÓN DE BOLÍVAR</t>
  </si>
  <si>
    <t>CMA-SI-1876
 14 AGOSTO DE 2017</t>
  </si>
  <si>
    <t>DEPARTAMENTO DEL BOLIVAR</t>
  </si>
  <si>
    <t>CMA-SI-137-2019</t>
  </si>
  <si>
    <t xml:space="preserve"> INTERVENTORIA TECNICA, ADMMINISTRATIVA, FINANCIERA, JURIDICA, SOCIAL, AMBIENTAL Y 
SISO DEL MEJORAMIENTO EN CONCRETO ASFALTICO DE LA VIA QUE CONDUCE DEL 
MUNICIPIO DE ARROYO HONDO A LA INTERSECCION CON LA RUTA NACIONAL 25 EN 
MUNICIPIO DE CALAMAR, DEL DEPARTAMENTO DE BOLIVAR</t>
  </si>
  <si>
    <t>Interventoría para el mejoramiento y mantenimiento de las carreteras HONDA - RIO ERMITAÑO - LA LIZAMA - SAN ALBERTO, RUTA 45, TRAMOS 4510, 4511 Y 4513, MODULO 2.</t>
  </si>
  <si>
    <t>197 DE 2006</t>
  </si>
  <si>
    <t>Interventoría técnica, administrativa, financiera y socio ambiental para la construcción y/o rehabilitación de vías en varias localidades de Sant Fé, Usme, Martires y Rafael Uribe Uribe, en Bogotá D.C.</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</si>
  <si>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</si>
  <si>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</si>
  <si>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ALCALDIA SAN JOSE DE CUCUTA</t>
  </si>
  <si>
    <t>0981 DE 2006</t>
  </si>
  <si>
    <t>INTERVENTORIA TECNICA Y ADMINISTRATIVA DE LA CONSTRUCCION DE LA INTERSECCION DIAGONAL SANTANDER-CANAL BOGOTA, MEGAPROYECTO DE INTERES PUBLICO EN EL MUNICIPIO DE SAN JOSE DE CUCUTA</t>
  </si>
  <si>
    <t>DEPARTAMENTO DE ANTIOQUIA</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</si>
  <si>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</si>
  <si>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</si>
  <si>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</si>
  <si>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</si>
  <si>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</si>
  <si>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IDM</t>
  </si>
  <si>
    <t>123 DE 2019</t>
  </si>
  <si>
    <t>INTERVENTORÍA TÉCNICA, JURÍDICA, FINANCIERA Y AMBIENTAL AL CONTRATO DE. OBRA PARA LA CONSTRUCCIÓN DE LA SOLUCIÓN VIAL QUEBRADA LA VÍBORA - MOLIVENTO FASE 1, DENTRO DEL PLAN DE MOVILIDAD Y CONECTIVIDAD DE DOSQUEBRADAS DE CONFORMIDAD CON EL ACUERDO 035 DE 2016 Y EL PLAN DE DESARROLLO DE DOSQUEBRADAS, COMPROMISO DE TODOS.</t>
  </si>
  <si>
    <t xml:space="preserve"> 0108*2018*000
 073</t>
  </si>
  <si>
    <t xml:space="preserve"> INTERVENTORÍA TÉCNICA, ADMINISTRATIVA, 
FINANCIERA Y AMBIENTAL DE LAS VÍAS DEL GRUPO IV 
DE LA LICITACIÓN PÚBLICA No. LP-DG-007-2017.</t>
  </si>
  <si>
    <t>0108*2019*000
 285</t>
  </si>
  <si>
    <t xml:space="preserve"> INTERVENTORÍA TÉCNICA, ADMINISTRATIVA, 
FINANCIERA Y AMBIENTAL PARA EL MEJORAMIENTO DE 
LA VÌA EL CERRITO – HIBACHARO – AUTOPISTA AL MAR, 
MUNICIPIO DE PIOJÓ,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</si>
  <si>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</si>
  <si>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</si>
  <si>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</si>
  <si>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</si>
  <si>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</si>
  <si>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</si>
  <si>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</si>
  <si>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</si>
  <si>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Gobernación de Bolívar</t>
  </si>
  <si>
    <t>Interventoría Técnica, Administrativa y Financiera de las Obras de Mejoramiento a Nivel de Pavimento en Concreto Asfaltico de 21,4 KM de la Vía entre los Municipios de Cordoba y Zambrano - Departamento de Bolívar</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</si>
  <si>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</si>
  <si>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</si>
  <si>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</si>
  <si>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</si>
  <si>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</si>
  <si>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INSTITUTO NACIONAL DE VÍAS - INVIAS</t>
  </si>
  <si>
    <t>INTERVENTORÍA TÉCNICA, LEGAL, FINANCIERA, ADMINISTRATIVA, AMBIENTAL, PREDIAL Y SOCIAL DEL PROYECTO: “ESTUDIOS Y DISEÑOS, GESTIÓN SOCIAL, PREDIAL, AMBIENTAL Y MEJORAMIENTO DEL PROYECTO CORREDOR DEL SUR Y MARGINAL DE LA SELVA"</t>
  </si>
  <si>
    <t>INTERVENTORÍA TÉCNICA Y ADMINISTRATIVA PARA EL CONTRATO DE CONSTRUCCIÓN, A PRECIO GLOBAL FIJO SIN REAJUSTES DE LA CARRERA 39 ENTRE AVENIDA DE LOS COMUNEROS Y CALLE 13, EN BOGOTÁ.</t>
  </si>
  <si>
    <t>UNIDAD ADMINISTRATIVA DE AERONÁUTICA CIVIL - AEROCIVIL</t>
  </si>
  <si>
    <t>18001645 03 H3 DE 2018</t>
  </si>
  <si>
    <t>INTERVENTORÍA INTEGRAL PARA LOS ESTUDIOS, DISEÑOS Y CONSTRUCCIÓN DE LA PLATAFORMA EN EL AEROPUERTO CONTADOR DE PITALITO</t>
  </si>
  <si>
    <t>TRANSCARIBE</t>
  </si>
  <si>
    <t>CPI-TC-002-07</t>
  </si>
  <si>
    <t>ASESORIA E INTERVENTORIA TECNICA, ADMINISTRATIVA FINANCIERA Y AMBIENTAL PARA LA CONSTRUCCION DEL MUELLE DE LA BODEGUITA Y DE LA AMPLIACIÓN DE LA CALZADA Y ESPACIO PÚBLICO DEL TRAMO DE LA AVENIDA BLAS DE LEZO</t>
  </si>
  <si>
    <t>CONTRATO DE CONSULTORÍA Y ASISTENCIA: CONTROL Y VIGILANCIA DE LAS OBRAS. AUTOVÍA A-7 TRAMO: BANDALLOS - L´HOSPITALET DE I'INFANT. PROVINCIA DE TARRAGONA. DEMARCACIÓN DE CARRETERAS DEL ESTADO EN CATALUÑA.</t>
  </si>
  <si>
    <t>CONTROL Y VIGILANCIA DE LAS OBRAS: NUEVA RONDA DE CIRCUNVALACIÓN OESTE DE MÁLAGA. TRAMO CONEXIÓN MA- 417 - AUTOVIA A -375 DEL GUADALHORCE. PROVINCIA DE MÁLAGA.</t>
  </si>
  <si>
    <t>ASISTENCIA TÉCNICA AL CONTROL Y VIGILANCIA DE LAS OBRAS: AUTOVÍA A-8 DEL CANTÁBRICO. CN -634 DE SAN SEBASTIÁN A SANTIAGO DE COMPOSTELA. TRAMO: RIBADEO - REINANTE</t>
  </si>
  <si>
    <t>DIRRECIÓN DE VIALIDAD MINISTERIO DE OBRAS PUBLICAS GOBIERNO DE CHILE</t>
  </si>
  <si>
    <t>ASESORÍA A LA INSPECCIÓN FISCAL, MEJORAMIENTO RUTAS B-710 Y B-70, PAPOSO - LAS RUINAS, I Y II ETAPA, PROVINCIA DE ANTOFAGASTA, II REGION, NUEVO 2008.</t>
  </si>
  <si>
    <t>Municipio de 
Barrancabermeja</t>
  </si>
  <si>
    <t xml:space="preserve"> 1717-15</t>
  </si>
  <si>
    <t xml:space="preserve"> Interventoria tecnica, financiera, administrativa y 
ambiental para la reposicion de placas en concreto en el 
municipio de Barrancabermeja</t>
  </si>
  <si>
    <t xml:space="preserve"> EMPRESA 
NACIONAL 
PROMOTORA 
DEL 
DESARROLLO 
TERRITORIAL - 
ENTerritorio</t>
  </si>
  <si>
    <t xml:space="preserve"> REALIZAR LA INTERVENTORÍA A OBRA Y DISEÑOS - ESTUDIOS TÉCNICOS 
REQUERIDAS POR FONADE, EN EL DESARROLLO DE SUS PROGRAMAS EN: 
INFRA ESTRUCTURA DE EDIFICACIONES, INFRAESTRUCTURA VIAL, 
INFRAESTRUCTURA SANEAMIENTO BÁSICO Y AGUA POTABLE Y 
PROYECTOS ESPECIALES</t>
  </si>
  <si>
    <t xml:space="preserve"> FONDO DE 
DESARROLLO DE 
PROYECTOS DE 
CUNDINAMARC
 A – FONDECUN</t>
  </si>
  <si>
    <t xml:space="preserve"> 700 de 2015</t>
  </si>
  <si>
    <t xml:space="preserve"> INTERVENTORÍA TÉCNICA, JURÍDICA, FINANCIERA Y DE CONTROL 
PRESUPUESTAL A PROYECTOS DE INFRAESTRUCTURA Y HÁBITAT EN EL 
TERRITORIO NACIONAL GRUPO 4.</t>
  </si>
  <si>
    <t xml:space="preserve"> 1613 DE 2019</t>
  </si>
  <si>
    <t xml:space="preserve"> INTERVENTORÍA A LA BRIGADA DE REACCIÓN VIAL PARA EJECUTAR 
ACTIVIDADES PUNTUALES A PRECIOS UNITARIOS Y A MONTO AGOTABLE 
EN LA MALLA VIAL QUE SOPORTA RUTAS DEL SISTEMA DE INTEGRADO DE 
TRANPORTE PÚBLICO SITP</t>
  </si>
  <si>
    <t xml:space="preserve">MUNICIPIO DE BARRANCAS </t>
  </si>
  <si>
    <t>No. 030 de 2010</t>
  </si>
  <si>
    <t>INTERVENTORIA TECNICA, FINACIERA Y ADMINISTRATIVA A LAS CONSTRUCCION DE VIAS URBANAS PRIMARIAS Y SECUNDARIAS EN EL MUNICIPIO DE BARRANCAS, GUAJIRA Y AREAS DE JURISDICCION DEL MUNICIPIO</t>
  </si>
  <si>
    <t>NSTITUTO 
NACIONAL DE VIAS - 
INVIAS</t>
  </si>
  <si>
    <t xml:space="preserve"> 1869 DE 2019</t>
  </si>
  <si>
    <t xml:space="preserve"> "INTERVENTORIA TECNICA, ADMINISTRATIVA, FINANCIERA, 
LEGAL Y AMBIENTAL PARA LOS PROYECTOS VIABILIZADOS, 
PRIORIZADOS Y APROBADOS EN EL ACUERDO 11 DE 2018 
DEL OCAD PA, FINANCIADOS CON RECURSOS DEL 
SISTEMA GENERAL DE REGALIAS (SGR) LOCALIZADOS EN 
EL DEPARTAMENTO DEL CAUCA"</t>
  </si>
  <si>
    <t xml:space="preserve"> 1640 DE 2021</t>
  </si>
  <si>
    <t>"INTERVENTORIA TECNICA, ADMINISTRATIVA, FINANCIERA  
Y AMBIENTAL PARA EL MANTENIMIENTO Y MEJORAMIENTO 
DE VIAS TERCIARIAS DEL PROGRAMA "COLOMBIA RURAL" EN LOS MUNICIPIOS DEL DEPARTAMENTO DE SUCRE"</t>
  </si>
  <si>
    <t xml:space="preserve"> "INTERVENTORIA TECNICA, ADMINISTRATIVA, FINANCIERA 
Y LEGAL DEL PROYECTO CUYO OBJETO MEJORAMIENTO 
DE LA VIA QUE COMUNICA LAS VEREDAS NUEVAS FLORES 
Y ARROYO DE AGUA CON EL MUNICIPIO DE SAN DIEGO - 
CESAR"</t>
  </si>
  <si>
    <t>212042 DE 2014</t>
  </si>
  <si>
    <t>INTERVENTORIA TÉCNICA, ADMINISTRATIVA, FINANCIERA Y AMBIENTAL PARA EL PROYECTO DE MEJORAMIENTO DE LA VÍA MONDOMO – TRES QUEBRADAS – SAN PEDRO, EN EL DEPARTAMENTO DEL CAUCA</t>
  </si>
  <si>
    <t>INCO</t>
  </si>
  <si>
    <t>SEA-C-BTS-029</t>
  </si>
  <si>
    <t>INTERVENTORÍA TÉCNICA Y FINANCIERA EN LAS ETAPAS DE PRECONSTRUCCIÓN Y CONSTRUCCIÓN DEL CONTRATO DE CONCESIÓN NO. 0377-2002 CARRETERA: BRICEÑO - TUNJA - SOGAMOSO</t>
  </si>
  <si>
    <t>1323 de 2009</t>
  </si>
  <si>
    <t>Interventoría técnica, legal, financiera, administrativa, ambiental, predial y social del proyecto "estudios y diseños, gestión social, predial, ambiental y mejoramiento del proyecto Transversal de Boyacá”.</t>
  </si>
  <si>
    <t>Fondo de Adaptacion</t>
  </si>
  <si>
    <t>78 de 2014</t>
  </si>
  <si>
    <t>Interventoría integral a la construcción del puente M1-1 Santa Teresa, ubicado en el PR24+040 de la carretera Belén - Sácama, ruta 6404 del INVÍAS, en el departamento de Boyacá.</t>
  </si>
  <si>
    <t>366-2000</t>
  </si>
  <si>
    <t>INTERVENTORÍA PARA EL MANTENIMIENTO DE LA CARRETERA CHOCONTÁ- TUNJA - DUITAMA</t>
  </si>
  <si>
    <t>Invias</t>
  </si>
  <si>
    <t>525-2001</t>
  </si>
  <si>
    <t>INTERVENTORIA PARA EL MANTENIMIENTO DE LA CARRETERA ZIPAQUIRA- UBATE</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</si>
  <si>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</si>
  <si>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</si>
  <si>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 xml:space="preserve">ALCALDIA DE SAHAGUN </t>
  </si>
  <si>
    <t>092-2018</t>
  </si>
  <si>
    <t xml:space="preserve">INTERVENTORIA TECNICA, ADMINISTRATIVA, FINANCIERA Y AMBIENTAL AL CONTRATO QUE TIENE COMO OBJETO: MEJORAMIENTO DEL SECTOR LOS AMARILLOS ENTRE LOS MUNICIPIOS DE CIENAGA DE ORO Y SAHAGUN DEL DEPARTAMENTO DE CORDOBA </t>
  </si>
  <si>
    <t xml:space="preserve">SISTEMA ESTRATEGICO DE TRANSPORTE PUBLICO DE SANTA MARTA SETP SANTA MARTA S.A.S </t>
  </si>
  <si>
    <t>CM 001-2018</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</si>
  <si>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</si>
  <si>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AMABLE E.I.C.E.</t>
  </si>
  <si>
    <t>001 DE 2016</t>
  </si>
  <si>
    <t>“INTERVENTORÍA TÉCNICA, ADMINISTRATIVA, FINANCIERA, SOCIAL Y AMBIENTAL PARA LA CONSTRUCCIÓN DEL PROYECTO VIAL Y ANDENES EN EL TRAMO II DE LA CALLE 50 DESDE EL PUENTE DE LOS NARANJOS (SIN INCLUIRLO), HASTA EL CAI DE POLICÍA DEL BARRIO PUERTO ESPEJO EN DESARROLLO DEL SISTEMA ESTRATÉGICO DE TRANSPORTE PÚBLICO – SETP - ARMENIA”</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</si>
  <si>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</si>
  <si>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</si>
  <si>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INTERVENTORIA PARA EL MEJORAMIENTO Y MANTENIMIENTO INTEGRAL DE LA RUTA IBAGUE - MARIQUITA y MANIZALES - FRESNO - HONDA. RUTA 43 TRAMO 4305 y RUTA 50 TRAMOS 5005, 5006 y 5007</t>
  </si>
  <si>
    <t>Cálculo de Valores de Contratos Ejecutados en el Extranjero</t>
  </si>
  <si>
    <t>No. del Proponente</t>
  </si>
  <si>
    <t>No. del Contrato</t>
  </si>
  <si>
    <t>Valor del Contrato en Pesos</t>
  </si>
  <si>
    <t>Fecha de Terminación del Contrato</t>
  </si>
  <si>
    <t>Valor del Contrato en SMMLV del Año de Terminación del Contrato</t>
  </si>
  <si>
    <t>RESULTADO DE VALORES DE CONTRATOS EN EL EXTRANJERO, APLICANDO EL REDONDEO</t>
  </si>
  <si>
    <t>Cálculo de Valores de Contratos por Proponente</t>
  </si>
  <si>
    <t>No. Proponente</t>
  </si>
  <si>
    <t>No. Contrato</t>
  </si>
  <si>
    <t>Valor en SMMLV por Contrato</t>
  </si>
  <si>
    <t>Valor del Cto en SMMLV</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</si>
  <si>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</si>
  <si>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</si>
  <si>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</si>
  <si>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</si>
  <si>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</si>
  <si>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</si>
  <si>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</si>
  <si>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</si>
  <si>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</si>
  <si>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</si>
  <si>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</si>
  <si>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</si>
  <si>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</si>
  <si>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</si>
  <si>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</si>
  <si>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</si>
  <si>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</si>
  <si>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</si>
  <si>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</si>
  <si>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</si>
  <si>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</si>
  <si>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</si>
  <si>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</si>
  <si>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</si>
  <si>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</si>
  <si>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</si>
  <si>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</si>
  <si>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</si>
  <si>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</si>
  <si>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</si>
  <si>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</si>
  <si>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</si>
  <si>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</si>
  <si>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</si>
  <si>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</si>
  <si>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</si>
  <si>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</si>
  <si>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</si>
  <si>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</si>
  <si>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</si>
  <si>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</si>
  <si>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</si>
  <si>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</si>
  <si>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</si>
  <si>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</si>
  <si>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</si>
  <si>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</si>
  <si>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</si>
  <si>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</si>
  <si>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</si>
  <si>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</si>
  <si>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</si>
  <si>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</si>
  <si>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</si>
  <si>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</si>
  <si>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</si>
  <si>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</si>
  <si>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</si>
  <si>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</si>
  <si>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</si>
  <si>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</si>
  <si>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</si>
  <si>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</si>
  <si>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</si>
  <si>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</si>
  <si>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</si>
  <si>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</si>
  <si>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</si>
  <si>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</si>
  <si>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</si>
  <si>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</si>
  <si>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</si>
  <si>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</si>
  <si>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8</t>
  </si>
  <si>
    <t>CONDICION DE MIPYME O EMPRENDIMIENTO Y MUJERES DE EMPRESA</t>
  </si>
  <si>
    <t>CUMPLIMIENTO PARA MIPYME</t>
  </si>
  <si>
    <t>CUMPLIMIENTO PARA EMPRENDIMIENTOS Y EMPRENDIMIENTO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</si>
  <si>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</si>
  <si>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</si>
  <si>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</si>
  <si>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</si>
  <si>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</si>
  <si>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</si>
  <si>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</si>
  <si>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</si>
  <si>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RESUMEN DE LA PONDERACIÓN A LOS CRITERIOS DE EVALUACIÓN</t>
  </si>
  <si>
    <t>Cuenta</t>
  </si>
  <si>
    <t>PUNTAJES</t>
  </si>
  <si>
    <t>PUNTAJE TOTAL</t>
  </si>
  <si>
    <t>OBSERVACIONES</t>
  </si>
  <si>
    <t>HABILIDAD DEL PROPONENTE</t>
  </si>
  <si>
    <t>EXPERIENCIA GENERAL</t>
  </si>
  <si>
    <t>VINCULACIÓN TRABAJADORES CON DISCAPACIDAD EN PLANTA DE PERSONAL</t>
  </si>
  <si>
    <t>PERIODO</t>
  </si>
  <si>
    <t>SMLM</t>
  </si>
  <si>
    <t>AÑO</t>
  </si>
  <si>
    <t>VALOR SMMLV</t>
  </si>
  <si>
    <t>DISCAPACITADOS</t>
  </si>
  <si>
    <t>SI APLICA</t>
  </si>
  <si>
    <t>FECHA ACTUAL</t>
  </si>
  <si>
    <t>SALARIO ACTUAL</t>
  </si>
  <si>
    <t>ID</t>
  </si>
  <si>
    <t>DEPENDENCIAS</t>
  </si>
  <si>
    <t>VALIDEZ</t>
  </si>
  <si>
    <t>APOYONAL</t>
  </si>
  <si>
    <t>EXPGEN</t>
  </si>
  <si>
    <t>SECRETARIA GENERAL TECNICA - SUBDIRECCION RED NACIONAL DE CARRETERAS</t>
  </si>
  <si>
    <t>100% NACIONALES</t>
  </si>
  <si>
    <t>HÁBIL</t>
  </si>
  <si>
    <t>SECRETARIA GENERAL TECNICA - SUBDIRECCION RED TERCIARIA Y FERREA</t>
  </si>
  <si>
    <t>NO CUMPLE</t>
  </si>
  <si>
    <t>NACIONAL Y EXTRANJERO</t>
  </si>
  <si>
    <t>NO HÁBIL</t>
  </si>
  <si>
    <t>DIRECCION GENERAL - OFICINA DE PREVENCION Y ATENCION DE EMERGENCIAS</t>
  </si>
  <si>
    <t>100% EXTRANJEROS</t>
  </si>
  <si>
    <t>SECRETARIA GENERAL TECNICA - SUBDIRECCION DE APOYO TECNICO</t>
  </si>
  <si>
    <t>NO PONDERABLE</t>
  </si>
  <si>
    <t>SECRETARIA GENERAL TECNICA - SUBDIRECCION DE MEDIO AMBIENTE Y GESTION SOCIAL</t>
  </si>
  <si>
    <t>SECRETARIA GENERAL TECNICA - SUBDIRECCION MARITIMA Y FLUVIAL</t>
  </si>
  <si>
    <t>SECRETARIA GENERAL TECNICA - DIRECCIONES TERRITORIALES</t>
  </si>
  <si>
    <t>SECRETARIA GENERAL ADMINISTRATIVA - SUBDIRECCION ADMINISTRATIVA</t>
  </si>
  <si>
    <t>SECRETARIA GENERAL ADMINISTRATIVA - SUBDIRECCION FINANCIERA</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</si>
  <si>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</si>
  <si>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</si>
  <si>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</si>
  <si>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</si>
  <si>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</si>
  <si>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</si>
  <si>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</si>
  <si>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</si>
  <si>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</si>
  <si>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</si>
  <si>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</si>
  <si>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</si>
  <si>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</si>
  <si>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</si>
  <si>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</si>
  <si>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</si>
  <si>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</si>
  <si>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</si>
  <si>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RESUMEN DE HABILIDAD Y PONDERACIÓN DEFINITIVA A LOS CRITERIOS DE EVALUACIÓN</t>
  </si>
  <si>
    <t>CUADRO No. 14</t>
  </si>
  <si>
    <t>DESCUENTO POR MULTAS Y/O SANCIONES</t>
  </si>
  <si>
    <t xml:space="preserve">EQUIPO DE TRABAJO </t>
  </si>
  <si>
    <t>ANOTACION EN  RNOCI
SI=MENOS 1 PUNTO
NO=0 PUNTOS</t>
  </si>
  <si>
    <t>0 ó -1</t>
  </si>
  <si>
    <t>MENOS 2 PUNTOS DEL TOTAL</t>
  </si>
  <si>
    <t>Estado</t>
  </si>
  <si>
    <t>HABILIDAD</t>
  </si>
  <si>
    <t>Valor del Módulo</t>
  </si>
  <si>
    <t>Presupuesto en SMMLV</t>
  </si>
  <si>
    <t>Relación PO</t>
  </si>
  <si>
    <t>Plazo del Módulo</t>
  </si>
  <si>
    <t>PMFO del Módulo</t>
  </si>
  <si>
    <t>3 * Plazo Oficial</t>
  </si>
  <si>
    <t>% Solicitado</t>
  </si>
  <si>
    <t>% Requerido de PMFO</t>
  </si>
  <si>
    <t>Propuestas Presentadas al Módulo</t>
  </si>
  <si>
    <t>HABILIDAD POR PLAZOS</t>
  </si>
  <si>
    <t>HABILIDAD POR PMFT</t>
  </si>
  <si>
    <t>Vprop</t>
  </si>
  <si>
    <t>Contratos Válidos del Proponente</t>
  </si>
  <si>
    <t>Número de Propuestas Hábiles</t>
  </si>
  <si>
    <t>Plazo promedio acreditado por el proponente</t>
  </si>
  <si>
    <t>PFMT promedio acreditado por el proponente</t>
  </si>
  <si>
    <t>Suma Promedios Propuestas Hábiles</t>
  </si>
  <si>
    <t>¿Plazo acreditado es mayor a 3 veces el Plazo Oficial del Módulo?</t>
  </si>
  <si>
    <t>¿La relación PFMT/PMFO es mayor a la Relación PO del Módulo?</t>
  </si>
  <si>
    <t>Relación PFMT / PMFO</t>
  </si>
  <si>
    <t>Valor Pph</t>
  </si>
  <si>
    <t>¿El proponente es Hábil?</t>
  </si>
  <si>
    <t>PONDERACIÓN POR PLAZOS</t>
  </si>
  <si>
    <t>PONDERACIÓN POR PMFT</t>
  </si>
  <si>
    <t>Puntaje Máx Plazo</t>
  </si>
  <si>
    <t>¿Plazo acreditado es igual, mayor o menor a pph?</t>
  </si>
  <si>
    <t>¿PFMT acreditado es igual, mayor o menor a % Requerido de PMFO?</t>
  </si>
  <si>
    <t>Puntaje Max PFM</t>
  </si>
  <si>
    <t>Puntaje por Plazo</t>
  </si>
  <si>
    <t>Puntaje por PFMT</t>
  </si>
  <si>
    <t>TIPO DE ASOCIACIÓN</t>
  </si>
  <si>
    <t>PROFESIONALES REQUERIDOS</t>
  </si>
  <si>
    <t>TIPO D_K</t>
  </si>
  <si>
    <t>TAMAÑOEMP</t>
  </si>
  <si>
    <t>CONDICION 20%</t>
  </si>
  <si>
    <t>EXP.ESPEC.PROF</t>
  </si>
  <si>
    <t>LUGAR DE EJECUCIÓN</t>
  </si>
  <si>
    <t>CONDICIÓN AC</t>
  </si>
  <si>
    <t>CONDICIÓN 50% PO</t>
  </si>
  <si>
    <t>TIPO DE VÍA</t>
  </si>
  <si>
    <t>TIPOPAVIMENTO</t>
  </si>
  <si>
    <t>PORCE</t>
  </si>
  <si>
    <t>SUBSANACION</t>
  </si>
  <si>
    <t>ESTRUCTURA</t>
  </si>
  <si>
    <t>CUMQUIPO</t>
  </si>
  <si>
    <t>FSOSTENIBILIDAD</t>
  </si>
  <si>
    <t>SINOP</t>
  </si>
  <si>
    <t>CONSORCIO O UNION TEMPORAL CON APORTE DE TODOS LOS INTEGRANTES</t>
  </si>
  <si>
    <t>DIRECTOR DE INTERVENTORÍA</t>
  </si>
  <si>
    <t>COMO CONSTRUCTOR</t>
  </si>
  <si>
    <t>MICRO EMPRESA</t>
  </si>
  <si>
    <t>3 AÑOS</t>
  </si>
  <si>
    <t>COLOMBIA</t>
  </si>
  <si>
    <t>PRIMARIA</t>
  </si>
  <si>
    <t>ASFALTICO</t>
  </si>
  <si>
    <t>SE REQUIRIO Y SUBSANO</t>
  </si>
  <si>
    <t>CONCRETO HIDRAULICO</t>
  </si>
  <si>
    <t>SECRETARIA GENERAL - SUBDIRECCIÓN ADMINISTRATIVA</t>
  </si>
  <si>
    <t>CONSORCIO O UNION TEMPORAL CON APORTE DE INTEGRANTE LIDER</t>
  </si>
  <si>
    <t>INGENIERO RESIDENTE</t>
  </si>
  <si>
    <t>COMO CONSULTOR</t>
  </si>
  <si>
    <t>PEQUEÑA EMPRESA</t>
  </si>
  <si>
    <t>MAYOR A TRES AÑOS Y MENOR O IGUAL A CUATRO AÑOS</t>
  </si>
  <si>
    <t>EXTRANJERO</t>
  </si>
  <si>
    <t>SECUNDARIA</t>
  </si>
  <si>
    <t>HIDRAULICO</t>
  </si>
  <si>
    <t>SE REQUIRIO Y NO SUBSANO</t>
  </si>
  <si>
    <t>METALICA</t>
  </si>
  <si>
    <t>NO CUMPLE-1</t>
  </si>
  <si>
    <t>SECRETARIA GENERAL - SUBDIRECCIÓN FINANCIERA</t>
  </si>
  <si>
    <t>INTERESADO PERSONA NATURAL O JURIDICA</t>
  </si>
  <si>
    <t>ESPECIALISTA EN GEOTÉCNIA Y/O PAVIMENTOS</t>
  </si>
  <si>
    <t>COMO PROVEDOR</t>
  </si>
  <si>
    <t>MEDIANA EMPRESA</t>
  </si>
  <si>
    <t>VERIFICAR</t>
  </si>
  <si>
    <t>RECHAZO</t>
  </si>
  <si>
    <t>MAYOR A CUATRO AÑOS</t>
  </si>
  <si>
    <t>TERCIARIA</t>
  </si>
  <si>
    <t>ARTICULADO</t>
  </si>
  <si>
    <t>MIXTA(CONCRETO Y METALICA)</t>
  </si>
  <si>
    <t>NO CUMPLE-2</t>
  </si>
  <si>
    <t>DIRECCIÓN OPERATIVA - DIRECCIONES TERRITORIALES</t>
  </si>
  <si>
    <t>ESPECIALISTA EN HIDROLOGÍA</t>
  </si>
  <si>
    <t>URBANA</t>
  </si>
  <si>
    <t>OTRO</t>
  </si>
  <si>
    <t>SI-AD</t>
  </si>
  <si>
    <t>DIRECCIÓN OPERATIVA - GERENCIA DE GRANDES PROYECTOS</t>
  </si>
  <si>
    <t xml:space="preserve">ESPECIALISTA EN VIAS </t>
  </si>
  <si>
    <t>PISTA DE AEROPUERTO</t>
  </si>
  <si>
    <t>DIRECCIÓN OPERATIVA - GRUPO PLAN 2500</t>
  </si>
  <si>
    <t>ESPECIALISTA EN AMBIENTAL</t>
  </si>
  <si>
    <t>DIRECCIÓN TÉCNICA - SUBDIRECCIÓN DE ESTUDIOS DE INNOVACIÓN</t>
  </si>
  <si>
    <t>INGENIERO AUXILIAR</t>
  </si>
  <si>
    <t>DIRECCIÓN TÉCNICA - SUBDIRECCIÓN DE MEDIO AMBIENTE Y GESTIÓN SOCIAL</t>
  </si>
  <si>
    <t>PROFESIONAL DE ASEGURAMIENTO O GESTIÓN DE LA CALIDAD</t>
  </si>
  <si>
    <t>DIRECCIÓN TÉCNICA - SUBDIRECCIÓN DE PREVENCIÓN Y ATENCIÓN DE EMERGENCIAS</t>
  </si>
  <si>
    <t>AUDITOR INTERNO DE CALIDAD</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</si>
  <si>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</si>
  <si>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</si>
  <si>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</si>
  <si>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</si>
  <si>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</si>
  <si>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</si>
  <si>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SUBDIRECCION DE SOSTENIBILIDAD</t>
  </si>
  <si>
    <t xml:space="preserve">SUBDIRECCION DE ESTRUCTURACION DE PROYECTOS </t>
  </si>
  <si>
    <t>DIRECCION TECNICA Y DE ESTRUCTURACION</t>
  </si>
  <si>
    <t xml:space="preserve">DIRECCION DE EJECUCION Y OPERACIÓN </t>
  </si>
  <si>
    <t>SUBDIRECCION  DE REGLAMENTACION TECNICA  E INNOVACION</t>
  </si>
  <si>
    <t>SUBDIRECCION DE GESTION DEL RIESGO</t>
  </si>
  <si>
    <t>SUBDIRECCION DE GESTION CONTRACTUAL Y PROCESOS ADMINISTRATIVOS</t>
  </si>
  <si>
    <t>SUBDIRECCION DE DEFENSA JURIDICA</t>
  </si>
  <si>
    <t xml:space="preserve">INSTITUTO NACIONAL DE VIAS </t>
  </si>
  <si>
    <t>1587 DE 2016</t>
  </si>
  <si>
    <t>INTERVENTORIA PARA EL MEJORAMIENTO Y REHABILITACIÓN DE LAS CARRETERAS COVEÑAS-SABANETA RUTA 90SCO2 EN EL DEPARTAMENTO DE SUCRE Y SABANETA-MOMIL EN EL DEPARTAMENTO DE CÓRDOBA</t>
  </si>
  <si>
    <t>12-ZA-2940 30,322/05-6</t>
  </si>
  <si>
    <t>FONDO FINANCIERO DE PROYECTOS DE DESARROLLO - FONADE</t>
  </si>
  <si>
    <t>FONDO DE DESARROLLO LOCAL DE BARRIOS UNIDOS</t>
  </si>
  <si>
    <t>PETROMINERALES COLOMBIA LTD</t>
  </si>
  <si>
    <t>Consellería de Infraestructuras, Territorio y Medio Ambiente de la Generalitat Valenciana</t>
  </si>
  <si>
    <t>MUNICIPIO DE BARRANCAS LA GUAJIRA</t>
  </si>
  <si>
    <t>229 DE 2021</t>
  </si>
  <si>
    <t>METRO SABANAS S.A.S</t>
  </si>
  <si>
    <t>MUNICIPIO DE HATONUEVO</t>
  </si>
  <si>
    <t>AGENCIA DISTRITAL DE INFRAESTRUCTURA DEL DISTRITO DE BARRANQUILLA</t>
  </si>
  <si>
    <t>TRANSCARIBE S.A.</t>
  </si>
  <si>
    <t>INSTITUTO DE DESARROLLO URBANO – IDU</t>
  </si>
  <si>
    <t>FONDO DESARROLLO LOCAL DE BARRIOS UNIDOS</t>
  </si>
  <si>
    <t>IDU-148 DE 2006</t>
  </si>
  <si>
    <t>INTERVENTORÍA TÉCNICA, ADMINISTRATIVA, FINANCIERA Y SOCIO AMBIENTAL PARA LA CONSTRUCCIÓN DE ACCESOS A BARRIOS Y PAVIMENTOS LOCALES, PROGRAMA DE PAVIMENTOS LOCALES GRUPO II: FONTIBON, SUBA Y USAQUEN EN BOGOTÁ D.C.</t>
  </si>
  <si>
    <t>INTERVENTORIATECNICA, ADMINISTRATIVA, FINANCIERA Y AMBIENTAL PARA EL PROYECTO DE MEJORAMIENTO Y MANTENIMIENTO DE LA RED TERCIARIA EN EL DEPARTAMENTO DE CORDOBA GRUPO A</t>
  </si>
  <si>
    <t>IDU-1864-2014</t>
  </si>
  <si>
    <t>INTERVENTORÍA TÉCNICA, ADMINISTRATIVA, LEGAL, FINANCIERA, SOCIAL, AMBIENTAL Y DE SEGURIDAD Y SALUD EN EL TRABAJO PARA LA COMPLEMENTACIÓN O ACTUALIZACIÓN O AJUSTE A LOS ESTUDIOS Y DISEÑOS Y LA CONSTRUCCION DE LA AVENIDA BOSA DESDE AVENIDA AGOBERTO MEJÍA (AK80) HASTA AVENIDA CIUDAD DE CALI, EN LA CIUDAD DE BOGOTÁ, D.C., DEL ACUERDO 527 DE 2013</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</si>
  <si>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</si>
  <si>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 xml:space="preserve">INTERVENTORIA TECNICA, ADMINISTRATIVA, FINANCIERA Y CONTABLE DEL PROYECTO CUYO OBJETO ES "CONSTRUCCION DE PAVIMENTO ASFÁLTICO, DRENAJES, Y SEÑALIZACIÓN  EN LA VIA QUE CONDUCE ENTRE LOS MUNICIPIOS GALÁN Y EL HATO. SANTANDER".  </t>
  </si>
  <si>
    <t>INTERVENTORÍA TÉCNICA, ADMINISTRATIVA, FINANCIERA, LEGAL Y AMBIENTAL PARA LA CONSTRUCCIÓN DE LAS OBRAS RELACIONADAS CON LA ADECUACIÓN Y MEJORAMIENTO DEL ESPACIO PÚBLICO EN EL PASEO URBANO VILLATINA, PASEO URBANO DE LA UVA, PASEO URBANO DE TRES ESQUINAS Y PLAZOLETA DEL TRECE DE NOVIEMBRE EN LA CIUDAD DE MEDELLÍN.</t>
  </si>
  <si>
    <t>REDISEÑO E INTERVENTORÍA DE LA CONSTRUCCION DE LA CARRETERA TRONCAL DEL PACIFICO SECTOR LA UNION - TORO, K0+000 al K8+711. </t>
  </si>
  <si>
    <t>Interventoria tecnica, ambiental,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</si>
  <si>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927 de 2013</t>
  </si>
  <si>
    <t>Interventoria de las obras de mejoramiento y mantenimiento de la carretera Cali - Yumbo ruta 2301 departamento del Valle Modulo 1</t>
  </si>
  <si>
    <t xml:space="preserve"> 634-2012</t>
  </si>
  <si>
    <t>INTERVENTORIA INTEGRAL QUE INCLUYA PERO NO SE LIMITA A LA INTERVENTORIA TECNICA, FINANCIERA, ADMINISTRATIVA, JURIDICA, GESTION SOCIAL, PREDIAL Y AMBIENTAL PARA EL MEJORAMIENTO, GESTION SOCIAL, PREDIAL Y AMBIENTAL DEL PROYECTO CORREDOR MARGINAL DE LA SELVA FASE 2 EN EL PROGRAMA DE CORREDORES PRIORITARIOS PARA LA PROSPERIDAD MODULO 2</t>
  </si>
  <si>
    <t xml:space="preserve"> 1366-2014</t>
  </si>
  <si>
    <t>INTERVENTORIA PARA EL MEJORAMIENTO Y MANTENIMIENTO DE LAS CARRETERAS SAN GIL -MOGOTES - ONZAGA, RUTA 6403, ONZAGA - SANTA ROSITA, RUTA 55BY11, Y SAN GIL - BARICHARA RAMAL A GUANE, RUTA 6402, DEPARTAMENTO DE SANTANDER</t>
  </si>
  <si>
    <t xml:space="preserve"> 601-2012</t>
  </si>
  <si>
    <t>INTERVENTORIA INTEGRAL QUE INCLUYE PERO NO SE LIMITA A LA INTERVENTORIA TECNICA,  FINANCIERA, ADMINISTRATIVA, JURIDICA, GESTION SOCIAL, PREDIAL Y AMBIENTAL PARA EL MEJORAMIENTO GESTION SOCIAL, PREDIAL Y AMBIENTAL DEL PROYECTO CORREDOR TRANSVERSAL MEDELLIN-QUIBDO FASE 2 PARA EL PROGRAMA CORREDORES PRIORITARIOS PARA LA PROSPERIDAD - MODULO 1.</t>
  </si>
  <si>
    <t xml:space="preserve"> 664-2012</t>
  </si>
  <si>
    <t>INTERVENTORIA INTEGRAL QUE INCLUYA PERO NO SE LIMITA A LA INTERVENTORIA TECNICA, FINANCIERA, ADMINISTRATIVA, JURIDICA, GESTION SOCIAL, PREDIAL Y AMBIENTAL PARA LA CONSTRUCCION DE LA SEGUNDA CALZADA PRIMAVERA (PR95+000) - CAMILO C (PR81+900) EN EL DEPARTAMENTO DE ANTIOQUIA EN EL PROGRAMA DE  CORREDORES PRIORITARIOS PARA LA PROSPERIDAD MODULO 5</t>
  </si>
  <si>
    <t>Consultoría y asistencia técnica de dirección, control y vigilancia de las obras (Interventoría) de la Autovía de la Plana (CV - 10) Tramo Pobla Tornesa - Villanova D'Alcolea (Aeropuerto) Castellón</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</si>
  <si>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</si>
  <si>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IDU-482 DE 2000</t>
  </si>
  <si>
    <t>3302-123 DE 2020</t>
  </si>
  <si>
    <t xml:space="preserve"> BIRF-8083 CO CON007 MS</t>
  </si>
  <si>
    <t xml:space="preserve"> 004 de 2020</t>
  </si>
  <si>
    <t xml:space="preserve"> INTERVENTORÍA TÉCNICA, ADMINISTRATIVA, FINANCIERA, LEGAL Y AMBIENTAL PARA LA CONSTRUCCIÓN DE OBRAS DE MEJORAMIENTO VIAL, CONEXIONES Y URBANISMO  EN EL MUNICIPIO DE MEDELLIN</t>
  </si>
  <si>
    <t>INTERVENTORIA TECNICA, ADMINISTRATIVA, FINANCIERA Y SOCIO AMBIENTAL AL CONTRATO ESTATAL BIRF-LPN-002-2018, CUYO OBJETO ES: CONSTRUCCION DE VIAS Y ANDENES PERTENECIENTES A LAS RUTAS DE SETP,EN EL BARRIO FLORENCIA DE LA CIUDAD DE SINCELEJO</t>
  </si>
  <si>
    <t>INTERVENTORIA TECNICA, ADMINISTRATIVA, FINANCIERA, AMBIENTAL Y JURIDICA AL CONTRATO MEJORAMIENTO DE VIAS MEDIANTE PLACA HUELLA EN LOS MUNICIPIOS DE HATONUEVO Y BARRANCAS - LA GAJIRA</t>
  </si>
  <si>
    <t>14000155-OK 2014</t>
  </si>
  <si>
    <t>Interventoría técnico, administrativo, financiero, contable y jurídico a los Contratos de Obra que se adelantaran en los diferentes aeropuertos de Colombia de conformidad con los grupos 1 y 2 (Adjudicación Parcial Grupo Nº2)</t>
  </si>
  <si>
    <t>IDU-197-2005</t>
  </si>
  <si>
    <t>Interventoría tecnica, administrativa, financiera, social y ambiental para la construcción y rehabilitación de rutas alimentadoras del sistema Transmilenio, zona 2,grupo 3, Bogotá, con financiación Banco Mundial.</t>
  </si>
  <si>
    <t xml:space="preserve"> Interventoría para el mejoramiento y mantenimiento de la carretera cebadal - Consaca - Sandona - Pasto, en el tramo Consaca - Sandona en el departamento de Nariño.</t>
  </si>
  <si>
    <t>INTERVENTORIA TECNICA, ADMINISTRATIVA, FINANCIERA, AMBIENTALY SOCIAL AL CONTRATO DE OBRA PUBLICANo. 382 DE 2012, CUYO OBJETO ES LA CONSTRUCCION DE LA PRIMERA ETAPA DE LAS VIAS PRIORIZADAS EN EL PLAN VIAL DEL DEPARTAMENTO DE LA GUAJIRA.</t>
  </si>
  <si>
    <t>FROIH 936 2016</t>
  </si>
  <si>
    <t>INTERVENTORIA TECNICA, ADMINISTRATIVA, AMBIENTAL Y FINANCIERA DE LA IMPLEMENTACION DE ESTRATEGIAS PARA LA REDUCCION Y CONTROL DEL CAUDAL DE ESCORRENTIA SUPERFICIAL DEL ARROYO 
HOSPITAL DESDE LA CALLE 44 CON CARRERA 29 HASTA LA CARRERA 35 CON CALLE 17 EN EL DISTRITO DE BARRANQUILLA.</t>
  </si>
  <si>
    <t>TC-CPN-001-2018-001</t>
  </si>
  <si>
    <t>INTERVENTORIA TECNICA, ADMINISTRATIVA, FINANCIERA, CONTABLE, AMBIENTAL Y LEGAL DEL CONTRATO DE OBRA PUBLICA, CUYO OBEJETO ES LA CONSTRUCCION Y REHABILITACION POR EL SISTEMA DE PRECIOS UNITARIOS FIJOS SIN FORMULAS DE REAJUSTE DE LAS RUTAS PRECARGAS ALIMENTADORAS DEL SISTEMA INTEGRADO DE TRANSPORTE MASIVO DE CARTAGENA DE INDIAS DISTRITO TURISTICO Y CULTURAL</t>
  </si>
  <si>
    <t>IDU-094-2008</t>
  </si>
  <si>
    <t>Interventoría técnica, administrativa, financiera, legal, social y ambiental de las obras y actividades para la malla vial arterial, intermedia y local de los distritos de conservación en la ciudad de Bogotá, D.C., correspondiente al grupo # 4.</t>
  </si>
  <si>
    <t>FDLBU-078-2011</t>
  </si>
  <si>
    <t>El contratista se obliga para con el Fondo a Ejecutar la interventoría técnica, administrativa, financiera y ambiental al contrato de obra 067 de 2011 que tiene por objeto el mantenimiento, rehabilitación y/o construcción de la malla vial de la localidad de Barrios Unidos, de conformidad con el proyecto, los estudios previos, el pliego de condiciones, los anexos técnicos y la propuesta presentada</t>
  </si>
  <si>
    <t xml:space="preserve"> 0291-03</t>
  </si>
  <si>
    <t>INTERVENTORIA DE LAS OBRAS DE CONSTRUCCION Y PAVIMENTACION DEL SECTOR ORRAPIHUASI K38+500 DE LA CARRETERA ALTAMIRA FLORENCIA RUTA 20 TRAMO 2003 A</t>
  </si>
  <si>
    <t>IDU-UEL-4-3-5-090 de 2008</t>
  </si>
  <si>
    <t>EL INTERVENTOR SE COMPROMETE PARA CON EL IDU,A LA REALIZACIÓN DE LA 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 EN ESPECIAL LO DISPUESTO EN EL CAPÍTULO CUARTO (4) ANEXO TÉCNICO , LA PROPUESTA PRESENTADA EL 10 DE DICIEMBRE DE 2008 Y LOS APÉNDICES, LOS CUALES HACEN PARTE INTEGRAL DE ESTE CONTRATO.</t>
  </si>
  <si>
    <t>CONTRATO IDU-1819 2021</t>
  </si>
  <si>
    <t>INTERVENTORÍA INTEGRAL A LA CONSTRUCCIÓN DE LA CARRERA 14 ENTRE CALLES 80 Y 84 BIS, CALLE 82 ENTRE CARRERAS 13 Y 15 Y CALLE 84 BIS ENTRE CARRERA 13 Y 15 Y OBRAS COMPLEMENTARIAS DE LA RED PEATONAL ZONA ROSA EN BOGOTÁ D.C.</t>
  </si>
  <si>
    <t>IDU-BM-230-2004</t>
  </si>
  <si>
    <t>INTERVENTORIA TECNICA ADMINISTRATIVA, FINANCIERA, SOCIAL Y AMBIENTAL PARA LA CONSTRUCCION REHABILITACION Y CONSERVACION PARA VIAS DE RUTAS ALIMENTADORAS DEL SISTEMA TRANSMILENIO ZONA 1 GRUPO 1 EN BOGOTA D.C</t>
  </si>
  <si>
    <t>279-2014</t>
  </si>
  <si>
    <t>MIPYME Y EMPRENDIMIENTO</t>
  </si>
  <si>
    <t>3481 DE 2007</t>
  </si>
  <si>
    <t xml:space="preserve"> Interventoría Técnica, Administrativa, Legal, Financiera, Social, Ambiental y de Seguridad y Salud en el Trabajo para la complementación o actualizaicón  o ajuste a los Estudios y Diseños y laConstrucciónde laAvenida
 BosadesdeAvenidaAgobertoMejía (Ak80) hastaAvenidaCiudaddeCali, en laciudaddeBogotá, D.C.
 Acuerdo 527 de 2013</t>
  </si>
  <si>
    <t>INTERVENTORÍA TÉCNICA, ADMINISTRATIVA, FINANCIERA Y AMBIENTAL DE LAS VÍAS DEL GRUPO VI DE LA  LICITACIÓNPUBLICANo. LP-DG-007-2017 MEJORAMIENTO DE VÍAS EN EL MUNICIPIO DE SABANALARGA
 VARIANTES Y EMPALMES DE LAS VÍAS URBANAS CON LAS VÍAS SECUNDARÍAS SABANALARGA-MANATÍ Y SABANALARGA - CASCAJAL Y MEJORAMIENTO INTERSECCION PIOJO EN EL DEPARTAMENTO DEL ATLÁNTICO</t>
  </si>
  <si>
    <t xml:space="preserve"> INTERVENTORÍA TÉCNICA Y ADMINISTRATIVA PARA LA CONSTRUCCIÓN, TERMINACIÓN DE LA VÍA GUASCA- GACHETA- UBALÁ- MEDINA- EL CRUCE EN EL DEPARTAMENTO DE CUNDINAMARCA</t>
  </si>
  <si>
    <t xml:space="preserve"> Interventoría Técnica, Administrativa, Financiera y Ambiental para el mejoramiento de la Red Terciaria Nacional del Departamento de Meta.</t>
  </si>
  <si>
    <t xml:space="preserve"> 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</si>
  <si>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INTERVENTORIA PARA LA CONSTRUCCION DEL INTERCAMBIADOR DE FATIMA UBICADO EN EL SECTOR LA INTERSECCION DE LA TRANSVERSAL ORIENTAL-LA VIA ALTO VIENTO-SANTAFE Y SAN BERNARDO MUNICIPIO
 DE FLORIDABLANCA</t>
  </si>
  <si>
    <t>INTERVENTORIA PARA LA CONSTRUCCION DEL PARQUE INTERCAMBIADOR VIAL MESON DE LOS BUCAROS</t>
  </si>
  <si>
    <t xml:space="preserve"> INTERVENTORIA A LA CONSTRUCCIÓN, REPARACIÓNA OBRAS DE ESPACIO PUBLICO EN LA COMUNA 12 (PLYPP 2017-2018)</t>
  </si>
  <si>
    <t>INTERVENTORIA PARA LA CONSTRUCCION DEL PARQUE INTERCAMBIADOR VIAL NEOMUNDO EN EL MUNICIPIO DE BUCARAMANGA SANTANDER</t>
  </si>
  <si>
    <t>INTERVENTORIA INTEGRAL A LA CONSTRUCCION DE LA TRONCAL ORIENTAL Y DEMAS OBRAS COMPLEMENTARIAS DEL SISTEMA INTEGRADO DE TRANSPORTE MASIVO DE PASAJEROS DE SANTIAGO DE CALI, GRUPO 2: CORREDOR VIAL DE LA CALLE 36-CALLE 25 (AUTOPISTA SIMON BOLIVAR),ENTRE LA CARRERA 29 (TERMINAL INTERMEDIA CALIPSO-JULIO RINCON) Y LA CARRERA 61 (TERMINAL INTERMEDIA SIMON BOLIVAR), TRAMO 2.</t>
  </si>
  <si>
    <t>INTERVENTORIA TECNICA, ADMINISTRATIVA Y FINANCIERA DEL PROYECTO: CONSTRUCCION DE PAVIMENTO RIGIDO Y MEJORAMIENTO DE PLACA HUELLA EN DIFERENTES MUNICIPIO DE DEPARTAMENTO DE CORDOBA</t>
  </si>
  <si>
    <t>INTERVENTORIA TECNICA Y FINANCIERA EN SU ETAPA DE CONSTRUCCION  DE LA CONCESIÓN CARRETERAS VILLAVICENCIO-GRANADA, VILLAVICENCIO-PUERTO LOPEZ, Y VILLAVICENCIO-RESTREPO-CUMARAL, EN EL DEPTO DEL META.</t>
  </si>
  <si>
    <t>DEPARTAMENTO DEL 
ATLÁNTICO</t>
  </si>
  <si>
    <t xml:space="preserve"> Interventoria tecnica, administrativa , financiera y ambiental para el mejoramiento de la via corredor oriental del  Guajaro, en el departamento del atlantico</t>
  </si>
  <si>
    <t xml:space="preserve"> INTERVENTORIA TECNICA, ADMINISTRATIVA, AMBIENTAL Y FINANCIERA DE LAS OBRA MEJORAMIENTO DE LA VIA TUBARA– BAJO LA HABANA– AUTOPISTA AL MAR EN EL DEPARTAMENTO DEL ATLANTICO</t>
  </si>
  <si>
    <t xml:space="preserve">Interventoría técnica, administrativa, financiera, jurídica, social, ambiental y SISO de las siguientes obras: grupo I: “Mejoramiento en pavimento flexible de la vía punta de plancha (Transversal Montes de María) Caracolicito– Raizal– Santa Lucia– Bajo Grande– El Hobo en Bolívar, l = 12.16 km”. GRUPO II: “Mejoramiento de pavimento asfáltico de la vía que comunica al municipio de Mahates con el municipio de Soplaviento del departamento de BOLÍVAR” </t>
  </si>
  <si>
    <t xml:space="preserve">INTERVENTORIA PARA LA PRECONSTRUCCION Y CONSTRUCCIÓN 2DA CALZADA AV 34 COMPRENDIDO ENTRE EL SECTOR LA AGUACATALA HASTA LA LOMA DE LOS BALSOS (CLL 9SUR) Y OBRAS COMPLEMENTARIAS </t>
  </si>
  <si>
    <t>EMPRESA DE  DESARROLLO SOSTENIBLE DEL ORIENTE - EDESO</t>
  </si>
  <si>
    <t>014-2021</t>
  </si>
  <si>
    <t xml:space="preserve"> INTERVENTORÍA TÉCNICA, FINANCIERA, ADMINISTRATIVA, AMBIENTAL Y JURÍDICA PARA LAS  OBRAS DE CONSTRUCCIÓN Y/O AMPLIACIÓN Y/O  REHABILITACIÓN DE VIAS Y OBRAS COMPLEMENTARIAS DESDE LA 
GLORIETA COMANDO  DE POLICIA EL PORVENIR- HASTA LA GLORIETA TANQUE ABREO (TRAMO 11.1.2)</t>
  </si>
  <si>
    <t>EMPRESA DE DESARROLLO SOSTENIBLE DEL ORIENTE - EDESO</t>
  </si>
  <si>
    <t>008-2021</t>
  </si>
  <si>
    <t xml:space="preserve"> "INTERVENTORÍA FINANCIERA, TÉCNICA, ADMINISTRATIVA, AMBIENTAL Y JURÍDICA PARA LAS OBRAS DE PAVIMENTACIÓN Y REHABILITACIÓN DE LA MALLA VIAL ASOCIADA AL MUNICIPIO DE RIONEGRO, COMPARTIDA Y LIMÍTROFE CON EL MUNICIPIO DEL CARMEN DE VIBORAL."</t>
  </si>
  <si>
    <t xml:space="preserve"> ALCALDIA MUNICIPAL DE SANTIAGO DE CALI</t>
  </si>
  <si>
    <t>4151.0.26.1.305-10</t>
  </si>
  <si>
    <t xml:space="preserve"> INTERVENTORIA TECNICA, ADMINISTRATIVA, SOCIO AMBIENTAL, JURIDICA Y PREDIAL AL CONTRATO DE CONCESION CUYO OBJETO ES LA FINANCIACION AJUSTE Y REALIZACION COMPLETA Y SUFICIENTE DE LOS DISEÑOS QUE SE REQUIEREN, GESTION SOCIAL, PREDIAL Y AMBIENTAL CONSTRUCCION CONSERVACION Y TRANFERENCIA DE OBRAS DE  FRAESTRUCTURA , ESPACIO PUBLICO Y RECUPERACION DE LA MALLA VIAL ARTERIAL Y LOCAL PARA LA MOVILIDAD DE  SANTIAGO DE CALI</t>
  </si>
  <si>
    <t xml:space="preserve"> DISTRITO ESPECIAL, INDUSTRIAL Y PORTUARIO DE BARRANQUILLA</t>
  </si>
  <si>
    <t>VAL-INT-001/06</t>
  </si>
  <si>
    <t xml:space="preserve"> INTERVENTORIA TECNICA, ADMINISTRATIVA Y AMBIENTAL Y DE LA CONSTRUCCION DE LA AVENIDA DEL RIO LEON CARIDI EN LOS SECTORES, SECTOR PUENTE CANAL DE LOS TRAMPOSOS, SECTOR CANAL LOS TRAMPOSOS - CANAL DE LAS COMPAÑIAS, SECTOR MAELCON FRENTE AL RIO MAGDALENA</t>
  </si>
  <si>
    <t xml:space="preserve"> 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</si>
  <si>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INTERVENTORÍA TÉCNICA, ADMINISTRATIVA, FINANCIERA Y AMBIENTAL AL PROYECTO: 
"MEJORAMIENTO DEL CORREDOR VIAL ESTRATÉGICO 
QUE INTERCOMUNICA A LOS MUNICIPIOS DE LA 
UNIÓN SUCRE Y SAHAGÚN EN EL DEPARTAMENTO DE 
CÓRDOBA"</t>
  </si>
  <si>
    <t>Asesoría Técnica a la Inspección Fiscal Proyecto Construcción; Rodelillo - el Salto - Villa Dulce</t>
  </si>
  <si>
    <t>Asesoría a la Inspección Fiscal del Proyecto de Construcción Ampliación Camino La Pólvora, sector Enlace Ruta 68- Quebrada Las Animas, tramo Dm. 0,000 (Enlace Ruta 68) al Dm. 17.864,240, provincia de Valparaiso , V Región.</t>
  </si>
  <si>
    <t>Asesoría a la Inspección Fiscal del Proyecto Mejoramiento Ruta W-853, Chonchi-Queilen, Sector Teupa-Santa Maria, tramo Km, 6,800 a km 28,500 provincia de Chiloé, X Región</t>
  </si>
  <si>
    <t xml:space="preserve"> INTERVENTORÍA TÉCNICA, ADMINISTRATIVA, FINANCIERA, JURÍDICA, SOCIAL, AMBIENTALY SISODELASSIGUIENTESOBRAS:GRUPOIIMEJORAMIENTOYMANTENIMIENTODELA VIAEN
 PAVIMENTOASFALTICODELK0+000 ALK18+430, ENTRELOSMUNICIPIOSDEMAHATESY ARROYOHONDO, DEPARTAMENTO DE BOLÍVAR</t>
  </si>
  <si>
    <t>GOBERNACION 
DEL ATLANTICO</t>
  </si>
  <si>
    <t>DEPARTAMENTO 
DEL ATLÁNTICO</t>
  </si>
  <si>
    <t>IDU-315-1999</t>
  </si>
  <si>
    <t xml:space="preserve"> Direccion Nacional de Vialidad</t>
  </si>
  <si>
    <t xml:space="preserve"> Inspección/Supervisión Obras Dirección Nacional de Vialidad - Ruta Nacional N° 16 Tramo: Límite con Chaco - El Cabure, Sección I: Límite con Chaco - Los Pirpintos (Provincia de Santiago del Estero)</t>
  </si>
  <si>
    <t>MUNICIPIO DE SAN DIEGO</t>
  </si>
  <si>
    <t>CMA 003 DE 2021</t>
  </si>
  <si>
    <t>INTERVENTORIA INTEGRAL QUE INCLUYE PERO NO SE LIMITA A LA INTERVENTORÍA TÉCNICA, JURÍDICA, ADMINISTRATIVA, CONTABLE, FINANCIERA, OPERATIVA, PREDIAL Y SOCIOAMBIENTAL DEL CONTRATO DE CONCESIÓN No 006 DE 2007: “PROYECTO ÁREA METROPOLITANA DE CÚCUTA Y NORTE DE SANTANDER.</t>
  </si>
  <si>
    <t xml:space="preserve"> Contratar lnterventoría Técnica, 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accesos a los municipios de Guayabal de Siquima, Vianí y San Juan de Rioseco y demás obras que se encuentran dentro del Contrato Adicional No.28 y Contrato de Concesión No.049/98 Concesión Vial Troncal del Tequendama conformada por el tramo Chusacá - El Colegio - El Triunfo - Viotá - El Portillo</t>
  </si>
  <si>
    <t>PROES CONSULTORES S.A. - UTE MIÑO - (PROES CONSULTORES, S.A. (50%) - APPLUS NORCONTROL SLU (50%)) / NO ACREDITA TIPO DE PAVIMENTO (HIZO PUENTES), NO SE EVIDENCIA ANCHO DE CALZADA (NO REQUIERE)</t>
  </si>
  <si>
    <t>1095 de 1995</t>
  </si>
  <si>
    <t>"INTERVENTORÍA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4”</t>
  </si>
  <si>
    <t>LOTE No. 4</t>
  </si>
  <si>
    <t>DEPARTAMENTO DE BOYACA</t>
  </si>
  <si>
    <t>0161 DE 2006</t>
  </si>
  <si>
    <t>MUNICIPIO DE FUNZA</t>
  </si>
  <si>
    <t>383 DE 2015</t>
  </si>
  <si>
    <t>INTERVENTORIA TECNICA,ADMINISTRATIVA, FINANCIERA Y AMBIENTAL PARA LA CONSTRUCCION Y MANTENIMIENTO DE VIAS, ANDENES Y CICLO RUTA SEGÚN ANEXO No 1 EN EL MUNICIPIO DE FUNZA CUNDINAMARCA, EN CUMPLIMIENTO AL PLAN DE DESARROLLO "FUNZA AVANZA CON GARANTIA DE CIUDAD 2012-2015</t>
  </si>
  <si>
    <t>INTERVENTORIA DE LA OBRA MEJORAMIENTO DE LA VIA NACIONAL ZETAQUIRA MIRAFLORES, SECTOR PR 66+400 A PR78+400, DEPARTAMENTO DE BOYACA</t>
  </si>
  <si>
    <t>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4”</t>
  </si>
  <si>
    <t/>
  </si>
  <si>
    <t>Par</t>
  </si>
  <si>
    <t>Valor de la Propuesta Inmediatamente por debajo del Valor de la Mediana</t>
  </si>
  <si>
    <t>MÍNIMO</t>
  </si>
  <si>
    <t>Impar</t>
  </si>
  <si>
    <t>A4</t>
  </si>
  <si>
    <t>B4</t>
  </si>
  <si>
    <t>C4</t>
  </si>
  <si>
    <t>D4</t>
  </si>
  <si>
    <t>E4</t>
  </si>
  <si>
    <t>F4</t>
  </si>
  <si>
    <t>G4</t>
  </si>
  <si>
    <t>H4</t>
  </si>
  <si>
    <t>I4</t>
  </si>
  <si>
    <t>J4</t>
  </si>
  <si>
    <t>Z4</t>
  </si>
  <si>
    <t>K4</t>
  </si>
  <si>
    <t>M4</t>
  </si>
  <si>
    <t>VÁLIDO</t>
  </si>
  <si>
    <t>N4</t>
  </si>
  <si>
    <t>NO APORTA</t>
  </si>
  <si>
    <t>CUMPLE=MIPYME</t>
  </si>
  <si>
    <t>O4</t>
  </si>
  <si>
    <t>P4</t>
  </si>
  <si>
    <t>Q4</t>
  </si>
  <si>
    <t>R4</t>
  </si>
  <si>
    <t>S4</t>
  </si>
  <si>
    <t>T4</t>
  </si>
  <si>
    <t>B6</t>
  </si>
  <si>
    <t>D6</t>
  </si>
  <si>
    <t>E6</t>
  </si>
  <si>
    <t>F6</t>
  </si>
  <si>
    <t>G6</t>
  </si>
  <si>
    <t>H6</t>
  </si>
  <si>
    <t>I6</t>
  </si>
  <si>
    <t>J6</t>
  </si>
  <si>
    <t>Z6</t>
  </si>
  <si>
    <t>K6</t>
  </si>
  <si>
    <t>L6</t>
  </si>
  <si>
    <t>M6</t>
  </si>
  <si>
    <t>N6</t>
  </si>
  <si>
    <t>CUMPLE=MIPYME Y EMPRENDIMIENTO</t>
  </si>
  <si>
    <t>O6</t>
  </si>
  <si>
    <t>P6</t>
  </si>
  <si>
    <t>Q6</t>
  </si>
  <si>
    <t>R6</t>
  </si>
  <si>
    <t>S6</t>
  </si>
  <si>
    <t>T6</t>
  </si>
  <si>
    <t>A9</t>
  </si>
  <si>
    <t>B9</t>
  </si>
  <si>
    <t>C9</t>
  </si>
  <si>
    <t>D9</t>
  </si>
  <si>
    <t>E9</t>
  </si>
  <si>
    <t>F9</t>
  </si>
  <si>
    <t>G9</t>
  </si>
  <si>
    <t>H9</t>
  </si>
  <si>
    <t>I9</t>
  </si>
  <si>
    <t>J9</t>
  </si>
  <si>
    <t>Z9</t>
  </si>
  <si>
    <t>K9</t>
  </si>
  <si>
    <t>L9</t>
  </si>
  <si>
    <t>M9</t>
  </si>
  <si>
    <t>N9</t>
  </si>
  <si>
    <t>O9</t>
  </si>
  <si>
    <t>P9</t>
  </si>
  <si>
    <t>Q9</t>
  </si>
  <si>
    <t>R9</t>
  </si>
  <si>
    <t>S9</t>
  </si>
  <si>
    <t>T9</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</si>
  <si>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</si>
  <si>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</si>
  <si>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</si>
  <si>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</si>
  <si>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</si>
  <si>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</si>
  <si>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</si>
  <si>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</si>
  <si>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</si>
  <si>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</si>
  <si>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</si>
  <si>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</si>
  <si>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</si>
  <si>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</si>
  <si>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</si>
  <si>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</si>
  <si>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</si>
  <si>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</si>
  <si>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</si>
  <si>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</si>
  <si>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</si>
  <si>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</si>
  <si>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</si>
  <si>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G12</t>
  </si>
  <si>
    <t>H12</t>
  </si>
  <si>
    <t>I12</t>
  </si>
  <si>
    <t>J12</t>
  </si>
  <si>
    <t>Z12</t>
  </si>
  <si>
    <t>K12</t>
  </si>
  <si>
    <t>L12</t>
  </si>
  <si>
    <t>M12</t>
  </si>
  <si>
    <t>N12</t>
  </si>
  <si>
    <t>O12</t>
  </si>
  <si>
    <t>P12</t>
  </si>
  <si>
    <t>Q12</t>
  </si>
  <si>
    <t>R12</t>
  </si>
  <si>
    <t>S12</t>
  </si>
  <si>
    <t>T12</t>
  </si>
  <si>
    <t>A17</t>
  </si>
  <si>
    <t>B17</t>
  </si>
  <si>
    <t>C17</t>
  </si>
  <si>
    <t>D17</t>
  </si>
  <si>
    <t>E17</t>
  </si>
  <si>
    <t>J17</t>
  </si>
  <si>
    <t>Z17</t>
  </si>
  <si>
    <t>K17</t>
  </si>
  <si>
    <t>L17</t>
  </si>
  <si>
    <t>M17</t>
  </si>
  <si>
    <t>N17</t>
  </si>
  <si>
    <t>O17</t>
  </si>
  <si>
    <t>P17</t>
  </si>
  <si>
    <t>Q17</t>
  </si>
  <si>
    <t>R17</t>
  </si>
  <si>
    <t>S17</t>
  </si>
  <si>
    <t>T17</t>
  </si>
  <si>
    <t>A18</t>
  </si>
  <si>
    <t>B18</t>
  </si>
  <si>
    <t>C18</t>
  </si>
  <si>
    <t>G18</t>
  </si>
  <si>
    <t>H18</t>
  </si>
  <si>
    <t>I18</t>
  </si>
  <si>
    <t>J18</t>
  </si>
  <si>
    <t>Z18</t>
  </si>
  <si>
    <t>K18</t>
  </si>
  <si>
    <t>L18</t>
  </si>
  <si>
    <t>M18</t>
  </si>
  <si>
    <t>N18</t>
  </si>
  <si>
    <t>O18</t>
  </si>
  <si>
    <t>P18</t>
  </si>
  <si>
    <t>Q18</t>
  </si>
  <si>
    <t>R18</t>
  </si>
  <si>
    <t>S18</t>
  </si>
  <si>
    <t>T18</t>
  </si>
  <si>
    <t>C19</t>
  </si>
  <si>
    <t>D19</t>
  </si>
  <si>
    <t>E19</t>
  </si>
  <si>
    <t>G19</t>
  </si>
  <si>
    <t>H19</t>
  </si>
  <si>
    <t>I19</t>
  </si>
  <si>
    <t>J19</t>
  </si>
  <si>
    <t>Z19</t>
  </si>
  <si>
    <t>K19</t>
  </si>
  <si>
    <t>L19</t>
  </si>
  <si>
    <t>M19</t>
  </si>
  <si>
    <t>N19</t>
  </si>
  <si>
    <t>O19</t>
  </si>
  <si>
    <t>P19</t>
  </si>
  <si>
    <t>Q19</t>
  </si>
  <si>
    <t>R19</t>
  </si>
  <si>
    <t>S19</t>
  </si>
  <si>
    <t>T19</t>
  </si>
  <si>
    <t>A20</t>
  </si>
  <si>
    <t>D20</t>
  </si>
  <si>
    <t>E20</t>
  </si>
  <si>
    <t>F20</t>
  </si>
  <si>
    <t>G20</t>
  </si>
  <si>
    <t>H20</t>
  </si>
  <si>
    <t>I20</t>
  </si>
  <si>
    <t>J20</t>
  </si>
  <si>
    <t>Z20</t>
  </si>
  <si>
    <t>K20</t>
  </si>
  <si>
    <t>L20</t>
  </si>
  <si>
    <t>M20</t>
  </si>
  <si>
    <t>N20</t>
  </si>
  <si>
    <t>O20</t>
  </si>
  <si>
    <t>P20</t>
  </si>
  <si>
    <t>Q20</t>
  </si>
  <si>
    <t>R20</t>
  </si>
  <si>
    <t>S20</t>
  </si>
  <si>
    <t>T20</t>
  </si>
  <si>
    <t>C23</t>
  </si>
  <si>
    <t>E23</t>
  </si>
  <si>
    <t>J23</t>
  </si>
  <si>
    <t>Z23</t>
  </si>
  <si>
    <t>K23</t>
  </si>
  <si>
    <t>L23</t>
  </si>
  <si>
    <t>M23</t>
  </si>
  <si>
    <t>N23</t>
  </si>
  <si>
    <t>O23</t>
  </si>
  <si>
    <t>P23</t>
  </si>
  <si>
    <t>Q23</t>
  </si>
  <si>
    <t>R23</t>
  </si>
  <si>
    <t>S23</t>
  </si>
  <si>
    <t>T23</t>
  </si>
  <si>
    <t>A24</t>
  </si>
  <si>
    <t>B24</t>
  </si>
  <si>
    <t>D24</t>
  </si>
  <si>
    <t>E24</t>
  </si>
  <si>
    <t>F24</t>
  </si>
  <si>
    <t>G24</t>
  </si>
  <si>
    <t>H24</t>
  </si>
  <si>
    <t>I24</t>
  </si>
  <si>
    <t>J24</t>
  </si>
  <si>
    <t>Z24</t>
  </si>
  <si>
    <t>K24</t>
  </si>
  <si>
    <t>L24</t>
  </si>
  <si>
    <t>M24</t>
  </si>
  <si>
    <t>N24</t>
  </si>
  <si>
    <t>O24</t>
  </si>
  <si>
    <t>P24</t>
  </si>
  <si>
    <t>Q24</t>
  </si>
  <si>
    <t>R24</t>
  </si>
  <si>
    <t>S24</t>
  </si>
  <si>
    <t>T24</t>
  </si>
  <si>
    <t>A25</t>
  </si>
  <si>
    <t>D25</t>
  </si>
  <si>
    <t>E25</t>
  </si>
  <si>
    <t>F25</t>
  </si>
  <si>
    <t>G25</t>
  </si>
  <si>
    <t>H25</t>
  </si>
  <si>
    <t>I25</t>
  </si>
  <si>
    <t>J25</t>
  </si>
  <si>
    <t>Z25</t>
  </si>
  <si>
    <t>K25</t>
  </si>
  <si>
    <t>L25</t>
  </si>
  <si>
    <t>M25</t>
  </si>
  <si>
    <t>N25</t>
  </si>
  <si>
    <t>O25</t>
  </si>
  <si>
    <t>P25</t>
  </si>
  <si>
    <t>Q25</t>
  </si>
  <si>
    <t>R25</t>
  </si>
  <si>
    <t>S25</t>
  </si>
  <si>
    <t>T25</t>
  </si>
  <si>
    <t>D26</t>
  </si>
  <si>
    <t>E26</t>
  </si>
  <si>
    <t>F26</t>
  </si>
  <si>
    <t>G26</t>
  </si>
  <si>
    <t>H26</t>
  </si>
  <si>
    <t>I26</t>
  </si>
  <si>
    <t>J26</t>
  </si>
  <si>
    <t>Z26</t>
  </si>
  <si>
    <t>K26</t>
  </si>
  <si>
    <t>L26</t>
  </si>
  <si>
    <t>M26</t>
  </si>
  <si>
    <t>N26</t>
  </si>
  <si>
    <t>O26</t>
  </si>
  <si>
    <t>P26</t>
  </si>
  <si>
    <t>Q26</t>
  </si>
  <si>
    <t>R26</t>
  </si>
  <si>
    <t>S26</t>
  </si>
  <si>
    <t>T26</t>
  </si>
  <si>
    <t>EL PROPONENTE SE DEBE REQUERIR POR EXPERIENCIA MINIMA EXIGIDA</t>
  </si>
  <si>
    <t>B27</t>
  </si>
  <si>
    <t>C27</t>
  </si>
  <si>
    <t>F27</t>
  </si>
  <si>
    <t>G27</t>
  </si>
  <si>
    <t>H27</t>
  </si>
  <si>
    <t>I27</t>
  </si>
  <si>
    <t>J27</t>
  </si>
  <si>
    <t>Z27</t>
  </si>
  <si>
    <t>K27</t>
  </si>
  <si>
    <t>L27</t>
  </si>
  <si>
    <t>M27</t>
  </si>
  <si>
    <t>N27</t>
  </si>
  <si>
    <t>O27</t>
  </si>
  <si>
    <t>P27</t>
  </si>
  <si>
    <t>Q27</t>
  </si>
  <si>
    <t>R27</t>
  </si>
  <si>
    <t>S27</t>
  </si>
  <si>
    <t>T27</t>
  </si>
  <si>
    <t>A28</t>
  </si>
  <si>
    <t>C28</t>
  </si>
  <si>
    <t>D28</t>
  </si>
  <si>
    <t>E28</t>
  </si>
  <si>
    <t>Z28</t>
  </si>
  <si>
    <t>K28</t>
  </si>
  <si>
    <t>L28</t>
  </si>
  <si>
    <t>M28</t>
  </si>
  <si>
    <t>N28</t>
  </si>
  <si>
    <t>O28</t>
  </si>
  <si>
    <t>P28</t>
  </si>
  <si>
    <t>Q28</t>
  </si>
  <si>
    <t>R28</t>
  </si>
  <si>
    <t>S28</t>
  </si>
  <si>
    <t>T28</t>
  </si>
  <si>
    <t>A29</t>
  </si>
  <si>
    <t>B29</t>
  </si>
  <si>
    <t>E29</t>
  </si>
  <si>
    <t>F29</t>
  </si>
  <si>
    <t>G29</t>
  </si>
  <si>
    <t>H29</t>
  </si>
  <si>
    <t>I29</t>
  </si>
  <si>
    <t>J29</t>
  </si>
  <si>
    <t>Z29</t>
  </si>
  <si>
    <t>K29</t>
  </si>
  <si>
    <t>L29</t>
  </si>
  <si>
    <t>M29</t>
  </si>
  <si>
    <t>N29</t>
  </si>
  <si>
    <t>O29</t>
  </si>
  <si>
    <t>P29</t>
  </si>
  <si>
    <t>Q29</t>
  </si>
  <si>
    <t>R29</t>
  </si>
  <si>
    <t>S29</t>
  </si>
  <si>
    <t>T29</t>
  </si>
  <si>
    <t>A30</t>
  </si>
  <si>
    <t>B30</t>
  </si>
  <si>
    <t>C30</t>
  </si>
  <si>
    <t>G30</t>
  </si>
  <si>
    <t>H30</t>
  </si>
  <si>
    <t>I30</t>
  </si>
  <si>
    <t>J30</t>
  </si>
  <si>
    <t>Z30</t>
  </si>
  <si>
    <t>K30</t>
  </si>
  <si>
    <t>L30</t>
  </si>
  <si>
    <t>M30</t>
  </si>
  <si>
    <t>N30</t>
  </si>
  <si>
    <t>O30</t>
  </si>
  <si>
    <t>P30</t>
  </si>
  <si>
    <t>Q30</t>
  </si>
  <si>
    <t>R30</t>
  </si>
  <si>
    <t>S30</t>
  </si>
  <si>
    <t>T30</t>
  </si>
  <si>
    <t>A32</t>
  </si>
  <si>
    <t>C32</t>
  </si>
  <si>
    <t>F32</t>
  </si>
  <si>
    <t>G32</t>
  </si>
  <si>
    <t>H32</t>
  </si>
  <si>
    <t>I32</t>
  </si>
  <si>
    <t>J32</t>
  </si>
  <si>
    <t>Z32</t>
  </si>
  <si>
    <t>K32</t>
  </si>
  <si>
    <t>L32</t>
  </si>
  <si>
    <t>M32</t>
  </si>
  <si>
    <t>N32</t>
  </si>
  <si>
    <t>O32</t>
  </si>
  <si>
    <t>P32</t>
  </si>
  <si>
    <t>Q32</t>
  </si>
  <si>
    <t>R32</t>
  </si>
  <si>
    <t>S32</t>
  </si>
  <si>
    <t>T32</t>
  </si>
  <si>
    <t>B33</t>
  </si>
  <si>
    <t>C33</t>
  </si>
  <si>
    <t>E33</t>
  </si>
  <si>
    <t>F33</t>
  </si>
  <si>
    <t>G33</t>
  </si>
  <si>
    <t>H33</t>
  </si>
  <si>
    <t>I33</t>
  </si>
  <si>
    <t>J33</t>
  </si>
  <si>
    <t>Z33</t>
  </si>
  <si>
    <t>K33</t>
  </si>
  <si>
    <t>L33</t>
  </si>
  <si>
    <t>M33</t>
  </si>
  <si>
    <t>N33</t>
  </si>
  <si>
    <t>O33</t>
  </si>
  <si>
    <t>P33</t>
  </si>
  <si>
    <t>Q33</t>
  </si>
  <si>
    <t>R33</t>
  </si>
  <si>
    <t>S33</t>
  </si>
  <si>
    <t>T33</t>
  </si>
  <si>
    <t>A34</t>
  </si>
  <si>
    <t>C34</t>
  </si>
  <si>
    <t>D34</t>
  </si>
  <si>
    <t>E34</t>
  </si>
  <si>
    <t>F34</t>
  </si>
  <si>
    <t>G34</t>
  </si>
  <si>
    <t>H34</t>
  </si>
  <si>
    <t>I34</t>
  </si>
  <si>
    <t>J34</t>
  </si>
  <si>
    <t>Z34</t>
  </si>
  <si>
    <t>K34</t>
  </si>
  <si>
    <t>L34</t>
  </si>
  <si>
    <t>M34</t>
  </si>
  <si>
    <t>N34</t>
  </si>
  <si>
    <t>O34</t>
  </si>
  <si>
    <t>P34</t>
  </si>
  <si>
    <t>Q34</t>
  </si>
  <si>
    <t>R34</t>
  </si>
  <si>
    <t>S34</t>
  </si>
  <si>
    <t>T34</t>
  </si>
  <si>
    <t>A35</t>
  </si>
  <si>
    <t>B35</t>
  </si>
  <si>
    <t>F35</t>
  </si>
  <si>
    <t>G35</t>
  </si>
  <si>
    <t>H35</t>
  </si>
  <si>
    <t>I35</t>
  </si>
  <si>
    <t>J35</t>
  </si>
  <si>
    <t>Z35</t>
  </si>
  <si>
    <t>K35</t>
  </si>
  <si>
    <t>L35</t>
  </si>
  <si>
    <t>M35</t>
  </si>
  <si>
    <t>N35</t>
  </si>
  <si>
    <t>O35</t>
  </si>
  <si>
    <t>P35</t>
  </si>
  <si>
    <t>Q35</t>
  </si>
  <si>
    <t>R35</t>
  </si>
  <si>
    <t>S35</t>
  </si>
  <si>
    <t>T35</t>
  </si>
  <si>
    <t>A38</t>
  </si>
  <si>
    <t>B38</t>
  </si>
  <si>
    <t>C38</t>
  </si>
  <si>
    <t>D38</t>
  </si>
  <si>
    <t>E38</t>
  </si>
  <si>
    <t>F38</t>
  </si>
  <si>
    <t>G38</t>
  </si>
  <si>
    <t>H38</t>
  </si>
  <si>
    <t>I38</t>
  </si>
  <si>
    <t>J38</t>
  </si>
  <si>
    <t>Z38</t>
  </si>
  <si>
    <t>K38</t>
  </si>
  <si>
    <t>L38</t>
  </si>
  <si>
    <t>M38</t>
  </si>
  <si>
    <t>N38</t>
  </si>
  <si>
    <t>O38</t>
  </si>
  <si>
    <t>P38</t>
  </si>
  <si>
    <t>Q38</t>
  </si>
  <si>
    <t>R38</t>
  </si>
  <si>
    <t>S38</t>
  </si>
  <si>
    <t>T38</t>
  </si>
  <si>
    <t>C39</t>
  </si>
  <si>
    <t>D39</t>
  </si>
  <si>
    <t>G39</t>
  </si>
  <si>
    <t>Z39</t>
  </si>
  <si>
    <t>K39</t>
  </si>
  <si>
    <t>L39</t>
  </si>
  <si>
    <t>M39</t>
  </si>
  <si>
    <t>N39</t>
  </si>
  <si>
    <t>O39</t>
  </si>
  <si>
    <t>P39</t>
  </si>
  <si>
    <t>Q39</t>
  </si>
  <si>
    <t>R39</t>
  </si>
  <si>
    <t>S39</t>
  </si>
  <si>
    <t>T39</t>
  </si>
  <si>
    <t>A40</t>
  </si>
  <si>
    <t>B40</t>
  </si>
  <si>
    <t>C40</t>
  </si>
  <si>
    <t>D40</t>
  </si>
  <si>
    <t>E40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</si>
  <si>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</si>
  <si>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</si>
  <si>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</si>
  <si>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</si>
  <si>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</si>
  <si>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</si>
  <si>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</si>
  <si>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</si>
  <si>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</si>
  <si>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</si>
  <si>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</si>
  <si>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</si>
  <si>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</si>
  <si>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</si>
  <si>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</si>
  <si>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</si>
  <si>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</si>
  <si>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</si>
  <si>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</si>
  <si>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</si>
  <si>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</si>
  <si>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</si>
  <si>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</si>
  <si>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</si>
  <si>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</si>
  <si>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</si>
  <si>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</si>
  <si>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</si>
  <si>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</si>
  <si>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</si>
  <si>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</si>
  <si>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</si>
  <si>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</si>
  <si>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</si>
  <si>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</si>
  <si>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</si>
  <si>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</si>
  <si>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C42</t>
  </si>
  <si>
    <t>F42</t>
  </si>
  <si>
    <t>G42</t>
  </si>
  <si>
    <t>H42</t>
  </si>
  <si>
    <t>I42</t>
  </si>
  <si>
    <t>J42</t>
  </si>
  <si>
    <t>Z42</t>
  </si>
  <si>
    <t>K42</t>
  </si>
  <si>
    <t>L42</t>
  </si>
  <si>
    <t>M42</t>
  </si>
  <si>
    <t>N42</t>
  </si>
  <si>
    <t>O42</t>
  </si>
  <si>
    <t>P42</t>
  </si>
  <si>
    <t>Q42</t>
  </si>
  <si>
    <t>R42</t>
  </si>
  <si>
    <t>S42</t>
  </si>
  <si>
    <t>T42</t>
  </si>
  <si>
    <t>A43</t>
  </si>
  <si>
    <t>B43</t>
  </si>
  <si>
    <t>D43</t>
  </si>
  <si>
    <t>E43</t>
  </si>
  <si>
    <t>F43</t>
  </si>
  <si>
    <t>G43</t>
  </si>
  <si>
    <t>H43</t>
  </si>
  <si>
    <t>I43</t>
  </si>
  <si>
    <t>J43</t>
  </si>
  <si>
    <t>Z43</t>
  </si>
  <si>
    <t>K43</t>
  </si>
  <si>
    <t>L43</t>
  </si>
  <si>
    <t>M43</t>
  </si>
  <si>
    <t>N43</t>
  </si>
  <si>
    <t>O43</t>
  </si>
  <si>
    <t>P43</t>
  </si>
  <si>
    <t>EXP = 0 y PART &gt; 10%</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</si>
  <si>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</si>
  <si>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</si>
  <si>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</si>
  <si>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</si>
  <si>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</si>
  <si>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</si>
  <si>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</si>
  <si>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</si>
  <si>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</si>
  <si>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</si>
  <si>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</si>
  <si>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</si>
  <si>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</si>
  <si>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</si>
  <si>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</si>
  <si>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</si>
  <si>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</si>
  <si>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</si>
  <si>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</si>
  <si>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</si>
  <si>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</si>
  <si>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</si>
  <si>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</si>
  <si>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</si>
  <si>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</si>
  <si>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</si>
  <si>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C45</t>
  </si>
  <si>
    <t>D45</t>
  </si>
  <si>
    <t>J45</t>
  </si>
  <si>
    <t>Z45</t>
  </si>
  <si>
    <t>K45</t>
  </si>
  <si>
    <t>L45</t>
  </si>
  <si>
    <t>M45</t>
  </si>
  <si>
    <t>N45</t>
  </si>
  <si>
    <t>O45</t>
  </si>
  <si>
    <t>P45</t>
  </si>
  <si>
    <t>Q45</t>
  </si>
  <si>
    <t>R45</t>
  </si>
  <si>
    <t>S45</t>
  </si>
  <si>
    <t>T45</t>
  </si>
  <si>
    <t>A46</t>
  </si>
  <si>
    <t>B46</t>
  </si>
  <si>
    <t>C46</t>
  </si>
  <si>
    <t>F46</t>
  </si>
  <si>
    <t>G46</t>
  </si>
  <si>
    <t>H46</t>
  </si>
  <si>
    <t>I46</t>
  </si>
  <si>
    <t>J46</t>
  </si>
  <si>
    <t>Z46</t>
  </si>
  <si>
    <t>K46</t>
  </si>
  <si>
    <t>L46</t>
  </si>
  <si>
    <t>M46</t>
  </si>
  <si>
    <t>N46</t>
  </si>
  <si>
    <t>O46</t>
  </si>
  <si>
    <t>P46</t>
  </si>
  <si>
    <t>Q46</t>
  </si>
  <si>
    <t>R46</t>
  </si>
  <si>
    <t>S46</t>
  </si>
  <si>
    <t>T46</t>
  </si>
  <si>
    <t>A47</t>
  </si>
  <si>
    <t>B47</t>
  </si>
  <si>
    <t>C47</t>
  </si>
  <si>
    <t>D47</t>
  </si>
  <si>
    <t>E47</t>
  </si>
  <si>
    <t>F47</t>
  </si>
  <si>
    <t>J47</t>
  </si>
  <si>
    <t>Z47</t>
  </si>
  <si>
    <t>K47</t>
  </si>
  <si>
    <t>L47</t>
  </si>
  <si>
    <t>M47</t>
  </si>
  <si>
    <t>N47</t>
  </si>
  <si>
    <t>O47</t>
  </si>
  <si>
    <t>P47</t>
  </si>
  <si>
    <t>Q47</t>
  </si>
  <si>
    <t>R47</t>
  </si>
  <si>
    <t>S47</t>
  </si>
  <si>
    <t>T47</t>
  </si>
  <si>
    <t>A48</t>
  </si>
  <si>
    <t>B48</t>
  </si>
  <si>
    <t>C48</t>
  </si>
  <si>
    <t>D48</t>
  </si>
  <si>
    <t>E48</t>
  </si>
  <si>
    <t>F48</t>
  </si>
  <si>
    <t>G48</t>
  </si>
  <si>
    <t>I48</t>
  </si>
  <si>
    <t>J48</t>
  </si>
  <si>
    <t>Z48</t>
  </si>
  <si>
    <t>K48</t>
  </si>
  <si>
    <t>L48</t>
  </si>
  <si>
    <t>M48</t>
  </si>
  <si>
    <t>N48</t>
  </si>
  <si>
    <t>O48</t>
  </si>
  <si>
    <t>P48</t>
  </si>
  <si>
    <t>Q48</t>
  </si>
  <si>
    <t>R48</t>
  </si>
  <si>
    <t>S48</t>
  </si>
  <si>
    <t>T48</t>
  </si>
  <si>
    <t>A50</t>
  </si>
  <si>
    <t>B50</t>
  </si>
  <si>
    <t>G50</t>
  </si>
  <si>
    <t>H50</t>
  </si>
  <si>
    <t>I50</t>
  </si>
  <si>
    <t>J50</t>
  </si>
  <si>
    <t>Z50</t>
  </si>
  <si>
    <t>K50</t>
  </si>
  <si>
    <t>L50</t>
  </si>
  <si>
    <t>M50</t>
  </si>
  <si>
    <t>N50</t>
  </si>
  <si>
    <t>O50</t>
  </si>
  <si>
    <t>P50</t>
  </si>
  <si>
    <t>Q50</t>
  </si>
  <si>
    <t>R50</t>
  </si>
  <si>
    <t>S50</t>
  </si>
  <si>
    <t>T50</t>
  </si>
  <si>
    <t>A51</t>
  </si>
  <si>
    <t>E51</t>
  </si>
  <si>
    <t>F51</t>
  </si>
  <si>
    <t>H51</t>
  </si>
  <si>
    <t>I51</t>
  </si>
  <si>
    <t>J51</t>
  </si>
  <si>
    <t>Z51</t>
  </si>
  <si>
    <t>K51</t>
  </si>
  <si>
    <t>L51</t>
  </si>
  <si>
    <t>M51</t>
  </si>
  <si>
    <t>N51</t>
  </si>
  <si>
    <t>O51</t>
  </si>
  <si>
    <t>P51</t>
  </si>
  <si>
    <t>Q51</t>
  </si>
  <si>
    <t>R51</t>
  </si>
  <si>
    <t>S51</t>
  </si>
  <si>
    <t>T51</t>
  </si>
  <si>
    <t>A54</t>
  </si>
  <si>
    <t>B54</t>
  </si>
  <si>
    <t>D54</t>
  </si>
  <si>
    <t>E54</t>
  </si>
  <si>
    <t>F54</t>
  </si>
  <si>
    <t>G54</t>
  </si>
  <si>
    <t>H54</t>
  </si>
  <si>
    <t>I54</t>
  </si>
  <si>
    <t>J54</t>
  </si>
  <si>
    <t>Z54</t>
  </si>
  <si>
    <t>K54</t>
  </si>
  <si>
    <t>L54</t>
  </si>
  <si>
    <t>M54</t>
  </si>
  <si>
    <t>N54</t>
  </si>
  <si>
    <t>O54</t>
  </si>
  <si>
    <t>P54</t>
  </si>
  <si>
    <t>Q54</t>
  </si>
  <si>
    <t>R54</t>
  </si>
  <si>
    <t>S54</t>
  </si>
  <si>
    <t>T54</t>
  </si>
  <si>
    <t>A55</t>
  </si>
  <si>
    <t>B55</t>
  </si>
  <si>
    <t>C55</t>
  </si>
  <si>
    <t>E55</t>
  </si>
  <si>
    <t>F55</t>
  </si>
  <si>
    <t>G55</t>
  </si>
  <si>
    <t>H55</t>
  </si>
  <si>
    <t>I55</t>
  </si>
  <si>
    <t>J55</t>
  </si>
  <si>
    <t>Z55</t>
  </si>
  <si>
    <t>K55</t>
  </si>
  <si>
    <t>L55</t>
  </si>
  <si>
    <t>M55</t>
  </si>
  <si>
    <t>N55</t>
  </si>
  <si>
    <t>O55</t>
  </si>
  <si>
    <t>P55</t>
  </si>
  <si>
    <t>Q55</t>
  </si>
  <si>
    <t>R55</t>
  </si>
  <si>
    <t>S55</t>
  </si>
  <si>
    <t>T55</t>
  </si>
  <si>
    <t>B57</t>
  </si>
  <si>
    <t>G57</t>
  </si>
  <si>
    <t>Z57</t>
  </si>
  <si>
    <t>K57</t>
  </si>
  <si>
    <t>L57</t>
  </si>
  <si>
    <t>M57</t>
  </si>
  <si>
    <t>N57</t>
  </si>
  <si>
    <t>O57</t>
  </si>
  <si>
    <t>P57</t>
  </si>
  <si>
    <t>Q57</t>
  </si>
  <si>
    <t>R57</t>
  </si>
  <si>
    <t>S57</t>
  </si>
  <si>
    <t>T57</t>
  </si>
  <si>
    <t>A58</t>
  </si>
  <si>
    <t>B58</t>
  </si>
  <si>
    <t>E58</t>
  </si>
  <si>
    <t>F58</t>
  </si>
  <si>
    <t>G58</t>
  </si>
  <si>
    <t>H58</t>
  </si>
  <si>
    <t>I58</t>
  </si>
  <si>
    <t>J58</t>
  </si>
  <si>
    <t>Z58</t>
  </si>
  <si>
    <t>K58</t>
  </si>
  <si>
    <t>L58</t>
  </si>
  <si>
    <t>M58</t>
  </si>
  <si>
    <t>N58</t>
  </si>
  <si>
    <t>O58</t>
  </si>
  <si>
    <t>P58</t>
  </si>
  <si>
    <t>Q58</t>
  </si>
  <si>
    <t>R58</t>
  </si>
  <si>
    <t>S58</t>
  </si>
  <si>
    <t>T58</t>
  </si>
  <si>
    <t>C59</t>
  </si>
  <si>
    <t>E59</t>
  </si>
  <si>
    <t>F59</t>
  </si>
  <si>
    <t>H59</t>
  </si>
  <si>
    <t>I59</t>
  </si>
  <si>
    <t>J59</t>
  </si>
  <si>
    <t>Z59</t>
  </si>
  <si>
    <t>K59</t>
  </si>
  <si>
    <t>L59</t>
  </si>
  <si>
    <t>M59</t>
  </si>
  <si>
    <t>N59</t>
  </si>
  <si>
    <t>O59</t>
  </si>
  <si>
    <t>P59</t>
  </si>
  <si>
    <t>Q59</t>
  </si>
  <si>
    <t>R59</t>
  </si>
  <si>
    <t>S59</t>
  </si>
  <si>
    <t>T59</t>
  </si>
  <si>
    <t>A60</t>
  </si>
  <si>
    <t>C60</t>
  </si>
  <si>
    <t>F60</t>
  </si>
  <si>
    <t>G60</t>
  </si>
  <si>
    <t>H60</t>
  </si>
  <si>
    <t>I60</t>
  </si>
  <si>
    <t>J60</t>
  </si>
  <si>
    <t>Z60</t>
  </si>
  <si>
    <t>K60</t>
  </si>
  <si>
    <t>L60</t>
  </si>
  <si>
    <t>M60</t>
  </si>
  <si>
    <t>N60</t>
  </si>
  <si>
    <t>O60</t>
  </si>
  <si>
    <t>P60</t>
  </si>
  <si>
    <t>Q60</t>
  </si>
  <si>
    <t>R60</t>
  </si>
  <si>
    <t>S60</t>
  </si>
  <si>
    <t>T60</t>
  </si>
  <si>
    <t>A63</t>
  </si>
  <si>
    <t>C63</t>
  </si>
  <si>
    <t>D63</t>
  </si>
  <si>
    <t>E63</t>
  </si>
  <si>
    <t>F63</t>
  </si>
  <si>
    <t>G63</t>
  </si>
  <si>
    <t>H63</t>
  </si>
  <si>
    <t>I63</t>
  </si>
  <si>
    <t>J63</t>
  </si>
  <si>
    <t>Z63</t>
  </si>
  <si>
    <t>K63</t>
  </si>
  <si>
    <t>L63</t>
  </si>
  <si>
    <t>M63</t>
  </si>
  <si>
    <t>N63</t>
  </si>
  <si>
    <t>O63</t>
  </si>
  <si>
    <t>P63</t>
  </si>
  <si>
    <t>Q63</t>
  </si>
  <si>
    <t>R63</t>
  </si>
  <si>
    <t>S63</t>
  </si>
  <si>
    <t>T63</t>
  </si>
  <si>
    <t>A65</t>
  </si>
  <si>
    <t>B65</t>
  </si>
  <si>
    <t>E65</t>
  </si>
  <si>
    <t>G65</t>
  </si>
  <si>
    <t>H65</t>
  </si>
  <si>
    <t>I65</t>
  </si>
  <si>
    <t>J65</t>
  </si>
  <si>
    <t>Z65</t>
  </si>
  <si>
    <t>K65</t>
  </si>
  <si>
    <t>L65</t>
  </si>
  <si>
    <t>M65</t>
  </si>
  <si>
    <t>N65</t>
  </si>
  <si>
    <t>O65</t>
  </si>
  <si>
    <t>P65</t>
  </si>
  <si>
    <t>Q65</t>
  </si>
  <si>
    <t>R65</t>
  </si>
  <si>
    <t>S65</t>
  </si>
  <si>
    <t>T65</t>
  </si>
  <si>
    <t>B66</t>
  </si>
  <si>
    <t>C66</t>
  </si>
  <si>
    <t>D66</t>
  </si>
  <si>
    <t>G66</t>
  </si>
  <si>
    <t>H66</t>
  </si>
  <si>
    <t>I66</t>
  </si>
  <si>
    <t>J66</t>
  </si>
  <si>
    <t>Z66</t>
  </si>
  <si>
    <t>K66</t>
  </si>
  <si>
    <t>L66</t>
  </si>
  <si>
    <t>M66</t>
  </si>
  <si>
    <t>N66</t>
  </si>
  <si>
    <t>O66</t>
  </si>
  <si>
    <t>P66</t>
  </si>
  <si>
    <t>Q66</t>
  </si>
  <si>
    <t>R66</t>
  </si>
  <si>
    <t>S66</t>
  </si>
  <si>
    <t>T66</t>
  </si>
  <si>
    <t>A67</t>
  </si>
  <si>
    <t>C67</t>
  </si>
  <si>
    <t>D67</t>
  </si>
  <si>
    <t>E67</t>
  </si>
  <si>
    <t>F67</t>
  </si>
  <si>
    <t>G67</t>
  </si>
  <si>
    <t>H67</t>
  </si>
  <si>
    <t>I67</t>
  </si>
  <si>
    <t>J67</t>
  </si>
  <si>
    <t>Z67</t>
  </si>
  <si>
    <t>K67</t>
  </si>
  <si>
    <t>L67</t>
  </si>
  <si>
    <t>M67</t>
  </si>
  <si>
    <t>N67</t>
  </si>
  <si>
    <t>O67</t>
  </si>
  <si>
    <t>P67</t>
  </si>
  <si>
    <t>Q67</t>
  </si>
  <si>
    <t>R67</t>
  </si>
  <si>
    <t>S67</t>
  </si>
  <si>
    <t>T67</t>
  </si>
  <si>
    <t>E68</t>
  </si>
  <si>
    <t>G68</t>
  </si>
  <si>
    <t>H68</t>
  </si>
  <si>
    <t>I68</t>
  </si>
  <si>
    <t>J68</t>
  </si>
  <si>
    <t>Z68</t>
  </si>
  <si>
    <t>K68</t>
  </si>
  <si>
    <t>L68</t>
  </si>
  <si>
    <t>M68</t>
  </si>
  <si>
    <t>N68</t>
  </si>
  <si>
    <t>O68</t>
  </si>
  <si>
    <t>P68</t>
  </si>
  <si>
    <t>Q68</t>
  </si>
  <si>
    <t>R68</t>
  </si>
  <si>
    <t>S68</t>
  </si>
  <si>
    <t>T68</t>
  </si>
  <si>
    <t>A69</t>
  </si>
  <si>
    <t>B69</t>
  </si>
  <si>
    <t>D69</t>
  </si>
  <si>
    <t>E69</t>
  </si>
  <si>
    <t>F69</t>
  </si>
  <si>
    <t>G69</t>
  </si>
  <si>
    <t>H69</t>
  </si>
  <si>
    <t>I69</t>
  </si>
  <si>
    <t>J69</t>
  </si>
  <si>
    <t>Z69</t>
  </si>
  <si>
    <t>K69</t>
  </si>
  <si>
    <t>L69</t>
  </si>
  <si>
    <t>M69</t>
  </si>
  <si>
    <t>N69</t>
  </si>
  <si>
    <t>O69</t>
  </si>
  <si>
    <t>P69</t>
  </si>
  <si>
    <t>Q69</t>
  </si>
  <si>
    <t>R69</t>
  </si>
  <si>
    <t>S69</t>
  </si>
  <si>
    <t>T69</t>
  </si>
  <si>
    <t>B70</t>
  </si>
  <si>
    <t>D70</t>
  </si>
  <si>
    <t>E70</t>
  </si>
  <si>
    <t>F70</t>
  </si>
  <si>
    <t>G70</t>
  </si>
  <si>
    <t>H70</t>
  </si>
  <si>
    <t>I70</t>
  </si>
  <si>
    <t>J70</t>
  </si>
  <si>
    <t>Z70</t>
  </si>
  <si>
    <t>K70</t>
  </si>
  <si>
    <t>L70</t>
  </si>
  <si>
    <t>M70</t>
  </si>
  <si>
    <t>N70</t>
  </si>
  <si>
    <t>O70</t>
  </si>
  <si>
    <t>P70</t>
  </si>
  <si>
    <t>Q70</t>
  </si>
  <si>
    <t>R70</t>
  </si>
  <si>
    <t>S70</t>
  </si>
  <si>
    <t>T70</t>
  </si>
  <si>
    <t>B71</t>
  </si>
  <si>
    <t>E71</t>
  </si>
  <si>
    <t>F71</t>
  </si>
  <si>
    <t>G71</t>
  </si>
  <si>
    <t>J71</t>
  </si>
  <si>
    <t>Z71</t>
  </si>
  <si>
    <t>K71</t>
  </si>
  <si>
    <t>L71</t>
  </si>
  <si>
    <t>M71</t>
  </si>
  <si>
    <t>N71</t>
  </si>
  <si>
    <t>O71</t>
  </si>
  <si>
    <t>P71</t>
  </si>
  <si>
    <t>Q71</t>
  </si>
  <si>
    <t>R71</t>
  </si>
  <si>
    <t>S71</t>
  </si>
  <si>
    <t>T71</t>
  </si>
  <si>
    <t>A72</t>
  </si>
  <si>
    <t>D72</t>
  </si>
  <si>
    <t>F72</t>
  </si>
  <si>
    <t>G72</t>
  </si>
  <si>
    <t>I72</t>
  </si>
  <si>
    <t>J72</t>
  </si>
  <si>
    <t>Z72</t>
  </si>
  <si>
    <t>K72</t>
  </si>
  <si>
    <t>L72</t>
  </si>
  <si>
    <t>M72</t>
  </si>
  <si>
    <t>N72</t>
  </si>
  <si>
    <t>O72</t>
  </si>
  <si>
    <t>P72</t>
  </si>
  <si>
    <t>Q72</t>
  </si>
  <si>
    <t>R72</t>
  </si>
  <si>
    <t>S72</t>
  </si>
  <si>
    <t>T72</t>
  </si>
  <si>
    <t>A74</t>
  </si>
  <si>
    <t>B74</t>
  </si>
  <si>
    <t>C74</t>
  </si>
  <si>
    <t>D74</t>
  </si>
  <si>
    <t>E74</t>
  </si>
  <si>
    <t>F74</t>
  </si>
  <si>
    <t>G74</t>
  </si>
  <si>
    <t>H74</t>
  </si>
  <si>
    <t>I74</t>
  </si>
  <si>
    <t>J74</t>
  </si>
  <si>
    <t>Z74</t>
  </si>
  <si>
    <t>K74</t>
  </si>
  <si>
    <t>L74</t>
  </si>
  <si>
    <t>M74</t>
  </si>
  <si>
    <t>N74</t>
  </si>
  <si>
    <t>O74</t>
  </si>
  <si>
    <t>P74</t>
  </si>
  <si>
    <t>Q74</t>
  </si>
  <si>
    <t>R74</t>
  </si>
  <si>
    <t>S74</t>
  </si>
  <si>
    <t>T74</t>
  </si>
  <si>
    <t>A77</t>
  </si>
  <si>
    <t>B77</t>
  </si>
  <si>
    <t>C77</t>
  </si>
  <si>
    <t>E77</t>
  </si>
  <si>
    <t>F77</t>
  </si>
  <si>
    <t>G77</t>
  </si>
  <si>
    <t>H77</t>
  </si>
  <si>
    <t>I77</t>
  </si>
  <si>
    <t>J77</t>
  </si>
  <si>
    <t>Z77</t>
  </si>
  <si>
    <t>K77</t>
  </si>
  <si>
    <t>L77</t>
  </si>
  <si>
    <t>M77</t>
  </si>
  <si>
    <t>N77</t>
  </si>
  <si>
    <t>O77</t>
  </si>
  <si>
    <t>P77</t>
  </si>
  <si>
    <t>Q77</t>
  </si>
  <si>
    <t>R77</t>
  </si>
  <si>
    <t>S77</t>
  </si>
  <si>
    <t>T77</t>
  </si>
  <si>
    <t>A78</t>
  </si>
  <si>
    <t>B78</t>
  </si>
  <si>
    <t>D78</t>
  </si>
  <si>
    <t>E78</t>
  </si>
  <si>
    <t>F78</t>
  </si>
  <si>
    <t>G78</t>
  </si>
  <si>
    <t>H78</t>
  </si>
  <si>
    <t>I78</t>
  </si>
  <si>
    <t>Z78</t>
  </si>
  <si>
    <t>K78</t>
  </si>
  <si>
    <t>L78</t>
  </si>
  <si>
    <t>M78</t>
  </si>
  <si>
    <t>N78</t>
  </si>
  <si>
    <t>O78</t>
  </si>
  <si>
    <t>P78</t>
  </si>
  <si>
    <t>Q78</t>
  </si>
  <si>
    <t>R78</t>
  </si>
  <si>
    <t>S78</t>
  </si>
  <si>
    <t>T78</t>
  </si>
  <si>
    <t>A81</t>
  </si>
  <si>
    <t>F81</t>
  </si>
  <si>
    <t>G81</t>
  </si>
  <si>
    <t>H81</t>
  </si>
  <si>
    <t>I81</t>
  </si>
  <si>
    <t>J81</t>
  </si>
  <si>
    <t>Z81</t>
  </si>
  <si>
    <t>K81</t>
  </si>
  <si>
    <t>L81</t>
  </si>
  <si>
    <t>M81</t>
  </si>
  <si>
    <t>N81</t>
  </si>
  <si>
    <t>O81</t>
  </si>
  <si>
    <t>P81</t>
  </si>
  <si>
    <t>Q81</t>
  </si>
  <si>
    <t>R81</t>
  </si>
  <si>
    <t>S81</t>
  </si>
  <si>
    <t>T81</t>
  </si>
  <si>
    <t>B83</t>
  </si>
  <si>
    <t>J83</t>
  </si>
  <si>
    <t>Z83</t>
  </si>
  <si>
    <t>K83</t>
  </si>
  <si>
    <t>L83</t>
  </si>
  <si>
    <t>M83</t>
  </si>
  <si>
    <t>N83</t>
  </si>
  <si>
    <t>O83</t>
  </si>
  <si>
    <t>P83</t>
  </si>
  <si>
    <t>Q83</t>
  </si>
  <si>
    <t>R83</t>
  </si>
  <si>
    <t>S83</t>
  </si>
  <si>
    <t>T83</t>
  </si>
  <si>
    <t>A85</t>
  </si>
  <si>
    <t>B85</t>
  </si>
  <si>
    <t>E85</t>
  </si>
  <si>
    <t>F85</t>
  </si>
  <si>
    <t>G85</t>
  </si>
  <si>
    <t>H85</t>
  </si>
  <si>
    <t>I85</t>
  </si>
  <si>
    <t>J85</t>
  </si>
  <si>
    <t>Z85</t>
  </si>
  <si>
    <t>K85</t>
  </si>
  <si>
    <t>L85</t>
  </si>
  <si>
    <t>M85</t>
  </si>
  <si>
    <t>N85</t>
  </si>
  <si>
    <t>O85</t>
  </si>
  <si>
    <t>P85</t>
  </si>
  <si>
    <t>Q85</t>
  </si>
  <si>
    <t>R85</t>
  </si>
  <si>
    <t>S85</t>
  </si>
  <si>
    <t>T85</t>
  </si>
  <si>
    <t>A88</t>
  </si>
  <si>
    <t>D88</t>
  </si>
  <si>
    <t>E88</t>
  </si>
  <si>
    <t>F88</t>
  </si>
  <si>
    <t>G88</t>
  </si>
  <si>
    <t>H88</t>
  </si>
  <si>
    <t>I88</t>
  </si>
  <si>
    <t>J88</t>
  </si>
  <si>
    <t>Z88</t>
  </si>
  <si>
    <t>K88</t>
  </si>
  <si>
    <t>L88</t>
  </si>
  <si>
    <t>M88</t>
  </si>
  <si>
    <t>N88</t>
  </si>
  <si>
    <t>O88</t>
  </si>
  <si>
    <t>P88</t>
  </si>
  <si>
    <t>Q88</t>
  </si>
  <si>
    <t>R88</t>
  </si>
  <si>
    <t>S88</t>
  </si>
  <si>
    <t>T88</t>
  </si>
  <si>
    <t>A89</t>
  </si>
  <si>
    <t>B89</t>
  </si>
  <si>
    <t>C89</t>
  </si>
  <si>
    <t>D89</t>
  </si>
  <si>
    <t>J89</t>
  </si>
  <si>
    <t>Z89</t>
  </si>
  <si>
    <t>K89</t>
  </si>
  <si>
    <t>L89</t>
  </si>
  <si>
    <t>M89</t>
  </si>
  <si>
    <t>N89</t>
  </si>
  <si>
    <t>O89</t>
  </si>
  <si>
    <t>P89</t>
  </si>
  <si>
    <t>Q89</t>
  </si>
  <si>
    <t>R89</t>
  </si>
  <si>
    <t>S89</t>
  </si>
  <si>
    <t>T89</t>
  </si>
  <si>
    <t>A90</t>
  </si>
  <si>
    <t>B90</t>
  </si>
  <si>
    <t>C90</t>
  </si>
  <si>
    <t>F90</t>
  </si>
  <si>
    <t>G90</t>
  </si>
  <si>
    <t>H90</t>
  </si>
  <si>
    <t>I90</t>
  </si>
  <si>
    <t>J90</t>
  </si>
  <si>
    <t>Z90</t>
  </si>
  <si>
    <t>K90</t>
  </si>
  <si>
    <t>L90</t>
  </si>
  <si>
    <t>M90</t>
  </si>
  <si>
    <t>N90</t>
  </si>
  <si>
    <t>O90</t>
  </si>
  <si>
    <t>P90</t>
  </si>
  <si>
    <t>Q90</t>
  </si>
  <si>
    <t>R90</t>
  </si>
  <si>
    <t>S90</t>
  </si>
  <si>
    <t>T90</t>
  </si>
  <si>
    <t>B91</t>
  </si>
  <si>
    <t>C91</t>
  </si>
  <si>
    <t>D91</t>
  </si>
  <si>
    <t>E91</t>
  </si>
  <si>
    <t>F91</t>
  </si>
  <si>
    <t>G91</t>
  </si>
  <si>
    <t>H91</t>
  </si>
  <si>
    <t>I91</t>
  </si>
  <si>
    <t>J91</t>
  </si>
  <si>
    <t>Z91</t>
  </si>
  <si>
    <t>K91</t>
  </si>
  <si>
    <t>L91</t>
  </si>
  <si>
    <t>M91</t>
  </si>
  <si>
    <t>N91</t>
  </si>
  <si>
    <t>O91</t>
  </si>
  <si>
    <t>P91</t>
  </si>
  <si>
    <t>Q91</t>
  </si>
  <si>
    <t>R91</t>
  </si>
  <si>
    <t>S91</t>
  </si>
  <si>
    <t>T91</t>
  </si>
  <si>
    <t>A92</t>
  </si>
  <si>
    <t>B92</t>
  </si>
  <si>
    <t>E92</t>
  </si>
  <si>
    <t>F92</t>
  </si>
  <si>
    <t>H92</t>
  </si>
  <si>
    <t>I92</t>
  </si>
  <si>
    <t>Z92</t>
  </si>
  <si>
    <t>K92</t>
  </si>
  <si>
    <t>L92</t>
  </si>
  <si>
    <t>M92</t>
  </si>
  <si>
    <t>N92</t>
  </si>
  <si>
    <t>O92</t>
  </si>
  <si>
    <t>P92</t>
  </si>
  <si>
    <t>Q92</t>
  </si>
  <si>
    <t>R92</t>
  </si>
  <si>
    <t>S92</t>
  </si>
  <si>
    <t>T92</t>
  </si>
  <si>
    <t>A93</t>
  </si>
  <si>
    <t>C93</t>
  </si>
  <si>
    <t>D93</t>
  </si>
  <si>
    <t>E93</t>
  </si>
  <si>
    <t>Z93</t>
  </si>
  <si>
    <t>K93</t>
  </si>
  <si>
    <t>L93</t>
  </si>
  <si>
    <t>M93</t>
  </si>
  <si>
    <t>N93</t>
  </si>
  <si>
    <t>O93</t>
  </si>
  <si>
    <t>P93</t>
  </si>
  <si>
    <t>Q93</t>
  </si>
  <si>
    <t>R93</t>
  </si>
  <si>
    <t>S93</t>
  </si>
  <si>
    <t>T93</t>
  </si>
  <si>
    <t>A94</t>
  </si>
  <si>
    <t>B94</t>
  </si>
  <si>
    <t>D94</t>
  </si>
  <si>
    <t>E94</t>
  </si>
  <si>
    <t>F94</t>
  </si>
  <si>
    <t>G94</t>
  </si>
  <si>
    <t>H94</t>
  </si>
  <si>
    <t>I94</t>
  </si>
  <si>
    <t>J94</t>
  </si>
  <si>
    <t>Z94</t>
  </si>
  <si>
    <t>K94</t>
  </si>
  <si>
    <t>L94</t>
  </si>
  <si>
    <t>M94</t>
  </si>
  <si>
    <t>N94</t>
  </si>
  <si>
    <t>O94</t>
  </si>
  <si>
    <t>P94</t>
  </si>
  <si>
    <t>Q94</t>
  </si>
  <si>
    <t>R94</t>
  </si>
  <si>
    <t>S94</t>
  </si>
  <si>
    <t>T94</t>
  </si>
  <si>
    <t>A95</t>
  </si>
  <si>
    <t>B95</t>
  </si>
  <si>
    <t>H95</t>
  </si>
  <si>
    <t>I95</t>
  </si>
  <si>
    <t>J95</t>
  </si>
  <si>
    <t>Z95</t>
  </si>
  <si>
    <t>K95</t>
  </si>
  <si>
    <t>L95</t>
  </si>
  <si>
    <t>M95</t>
  </si>
  <si>
    <t>N95</t>
  </si>
  <si>
    <t>O95</t>
  </si>
  <si>
    <t>P95</t>
  </si>
  <si>
    <t>Q95</t>
  </si>
  <si>
    <t>R95</t>
  </si>
  <si>
    <t>S95</t>
  </si>
  <si>
    <t>T95</t>
  </si>
  <si>
    <t>A96</t>
  </si>
  <si>
    <t>D96</t>
  </si>
  <si>
    <t>E96</t>
  </si>
  <si>
    <t>F96</t>
  </si>
  <si>
    <t>G96</t>
  </si>
  <si>
    <t>H96</t>
  </si>
  <si>
    <t>I96</t>
  </si>
  <si>
    <t>J96</t>
  </si>
  <si>
    <t>Z96</t>
  </si>
  <si>
    <t>K96</t>
  </si>
  <si>
    <t>L96</t>
  </si>
  <si>
    <t>M96</t>
  </si>
  <si>
    <t>N96</t>
  </si>
  <si>
    <t>O96</t>
  </si>
  <si>
    <t>P96</t>
  </si>
  <si>
    <t>Q96</t>
  </si>
  <si>
    <t>R96</t>
  </si>
  <si>
    <t>S96</t>
  </si>
  <si>
    <t>T96</t>
  </si>
  <si>
    <t>B98</t>
  </si>
  <si>
    <t>E98</t>
  </si>
  <si>
    <t>F98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</si>
  <si>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</si>
  <si>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</si>
  <si>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</si>
  <si>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</si>
  <si>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</si>
  <si>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</si>
  <si>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</si>
  <si>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</si>
  <si>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</si>
  <si>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</si>
  <si>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</si>
  <si>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</si>
  <si>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</si>
  <si>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</si>
  <si>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</si>
  <si>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</si>
  <si>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</si>
  <si>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</si>
  <si>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</si>
  <si>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</si>
  <si>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</si>
  <si>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</si>
  <si>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</si>
  <si>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</si>
  <si>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</si>
  <si>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</si>
  <si>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</si>
  <si>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</si>
  <si>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</si>
  <si>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</si>
  <si>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</si>
  <si>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</si>
  <si>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</si>
  <si>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</si>
  <si>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</si>
  <si>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</si>
  <si>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</si>
  <si>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Z100</t>
  </si>
  <si>
    <t>K100</t>
  </si>
  <si>
    <t>L100</t>
  </si>
  <si>
    <t>M100</t>
  </si>
  <si>
    <t>N100</t>
  </si>
  <si>
    <t>O100</t>
  </si>
  <si>
    <t>P100</t>
  </si>
  <si>
    <t>Q100</t>
  </si>
  <si>
    <t>R100</t>
  </si>
  <si>
    <t>S100</t>
  </si>
  <si>
    <t>T100</t>
  </si>
  <si>
    <t>A101</t>
  </si>
  <si>
    <t>D101</t>
  </si>
  <si>
    <t>E101</t>
  </si>
  <si>
    <t>F101</t>
  </si>
  <si>
    <t>Z101</t>
  </si>
  <si>
    <t>K101</t>
  </si>
  <si>
    <t>L101</t>
  </si>
  <si>
    <t>M101</t>
  </si>
  <si>
    <t>N101</t>
  </si>
  <si>
    <t>O101</t>
  </si>
  <si>
    <t>P101</t>
  </si>
  <si>
    <t>Q101</t>
  </si>
  <si>
    <t>R101</t>
  </si>
  <si>
    <t>S101</t>
  </si>
  <si>
    <t>T101</t>
  </si>
  <si>
    <t>A102</t>
  </si>
  <si>
    <t>B102</t>
  </si>
  <si>
    <t>F102</t>
  </si>
  <si>
    <t>G102</t>
  </si>
  <si>
    <t>J102</t>
  </si>
  <si>
    <t>Z102</t>
  </si>
  <si>
    <t>K102</t>
  </si>
  <si>
    <t>L102</t>
  </si>
  <si>
    <t>M102</t>
  </si>
  <si>
    <t>N102</t>
  </si>
  <si>
    <t>O102</t>
  </si>
  <si>
    <t>P102</t>
  </si>
  <si>
    <t>Q102</t>
  </si>
  <si>
    <t>R102</t>
  </si>
  <si>
    <t>S102</t>
  </si>
  <si>
    <t>T102</t>
  </si>
  <si>
    <t>A105</t>
  </si>
  <si>
    <t>B105</t>
  </si>
  <si>
    <t>C105</t>
  </si>
  <si>
    <t>H105</t>
  </si>
  <si>
    <t>I105</t>
  </si>
  <si>
    <t>J105</t>
  </si>
  <si>
    <t>Z105</t>
  </si>
  <si>
    <t>K105</t>
  </si>
  <si>
    <t>L105</t>
  </si>
  <si>
    <t>M105</t>
  </si>
  <si>
    <t>N105</t>
  </si>
  <si>
    <t>O105</t>
  </si>
  <si>
    <t>P105</t>
  </si>
  <si>
    <t>Q105</t>
  </si>
  <si>
    <t>R105</t>
  </si>
  <si>
    <t>S105</t>
  </si>
  <si>
    <t>T105</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</si>
  <si>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</si>
  <si>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</si>
  <si>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</si>
  <si>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</si>
  <si>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</si>
  <si>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</si>
  <si>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</si>
  <si>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</si>
  <si>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</si>
  <si>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</si>
  <si>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</si>
  <si>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</si>
  <si>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</si>
  <si>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</si>
  <si>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</si>
  <si>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</si>
  <si>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</si>
  <si>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</si>
  <si>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</si>
  <si>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</si>
  <si>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</si>
  <si>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F107</t>
  </si>
  <si>
    <t>G107</t>
  </si>
  <si>
    <t>H107</t>
  </si>
  <si>
    <t>I107</t>
  </si>
  <si>
    <t>J107</t>
  </si>
  <si>
    <t>Z107</t>
  </si>
  <si>
    <t>K107</t>
  </si>
  <si>
    <t>L107</t>
  </si>
  <si>
    <t>M107</t>
  </si>
  <si>
    <t>N107</t>
  </si>
  <si>
    <t>O107</t>
  </si>
  <si>
    <t>P107</t>
  </si>
  <si>
    <t>Q107</t>
  </si>
  <si>
    <t>R107</t>
  </si>
  <si>
    <t>S107</t>
  </si>
  <si>
    <t>T107</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</si>
  <si>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</si>
  <si>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</si>
  <si>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</si>
  <si>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</si>
  <si>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</si>
  <si>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</si>
  <si>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</si>
  <si>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</si>
  <si>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</si>
  <si>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</si>
  <si>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</si>
  <si>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</si>
  <si>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</si>
  <si>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</si>
  <si>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</si>
  <si>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</si>
  <si>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</si>
  <si>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</si>
  <si>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</si>
  <si>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</si>
  <si>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</si>
  <si>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</si>
  <si>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</si>
  <si>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</si>
  <si>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J109</t>
  </si>
  <si>
    <t>Z109</t>
  </si>
  <si>
    <t>K109</t>
  </si>
  <si>
    <t>L109</t>
  </si>
  <si>
    <t>M109</t>
  </si>
  <si>
    <t>N109</t>
  </si>
  <si>
    <t>O109</t>
  </si>
  <si>
    <t>P109</t>
  </si>
  <si>
    <t>Q109</t>
  </si>
  <si>
    <t>R109</t>
  </si>
  <si>
    <t>S109</t>
  </si>
  <si>
    <t>T109</t>
  </si>
  <si>
    <t>A110</t>
  </si>
  <si>
    <t>B110</t>
  </si>
  <si>
    <t>F110</t>
  </si>
  <si>
    <t>G110</t>
  </si>
  <si>
    <t>H110</t>
  </si>
  <si>
    <t>I110</t>
  </si>
  <si>
    <t>J110</t>
  </si>
  <si>
    <t>Z110</t>
  </si>
  <si>
    <t>K110</t>
  </si>
  <si>
    <t>L110</t>
  </si>
  <si>
    <t>M110</t>
  </si>
  <si>
    <t>N110</t>
  </si>
  <si>
    <t>O110</t>
  </si>
  <si>
    <t>P110</t>
  </si>
  <si>
    <t>Q110</t>
  </si>
  <si>
    <t>R110</t>
  </si>
  <si>
    <t>S110</t>
  </si>
  <si>
    <t>T110</t>
  </si>
  <si>
    <t>A112</t>
  </si>
  <si>
    <t>D112</t>
  </si>
  <si>
    <t>F112</t>
  </si>
  <si>
    <t>G112</t>
  </si>
  <si>
    <t>H112</t>
  </si>
  <si>
    <t>I112</t>
  </si>
  <si>
    <t>J112</t>
  </si>
  <si>
    <t>Z112</t>
  </si>
  <si>
    <t>K112</t>
  </si>
  <si>
    <t>L112</t>
  </si>
  <si>
    <t>M112</t>
  </si>
  <si>
    <t>N112</t>
  </si>
  <si>
    <t>O112</t>
  </si>
  <si>
    <t>P112</t>
  </si>
  <si>
    <t>Q112</t>
  </si>
  <si>
    <t>R112</t>
  </si>
  <si>
    <t>S112</t>
  </si>
  <si>
    <t>T112</t>
  </si>
  <si>
    <t>A113</t>
  </si>
  <si>
    <t>B113</t>
  </si>
  <si>
    <t>E113</t>
  </si>
  <si>
    <t>I113</t>
  </si>
  <si>
    <t>J113</t>
  </si>
  <si>
    <t>Z113</t>
  </si>
  <si>
    <t>K113</t>
  </si>
  <si>
    <t>L113</t>
  </si>
  <si>
    <t>M113</t>
  </si>
  <si>
    <t>N113</t>
  </si>
  <si>
    <t>O113</t>
  </si>
  <si>
    <t>P113</t>
  </si>
  <si>
    <t>Q113</t>
  </si>
  <si>
    <t>R113</t>
  </si>
  <si>
    <t>S113</t>
  </si>
  <si>
    <t>T113</t>
  </si>
  <si>
    <t>A114</t>
  </si>
  <si>
    <t>B114</t>
  </si>
  <si>
    <t>E114</t>
  </si>
  <si>
    <t>F114</t>
  </si>
  <si>
    <t>H114</t>
  </si>
  <si>
    <t>I114</t>
  </si>
  <si>
    <t>J114</t>
  </si>
  <si>
    <t>Z114</t>
  </si>
  <si>
    <t>K114</t>
  </si>
  <si>
    <t>L114</t>
  </si>
  <si>
    <t>M114</t>
  </si>
  <si>
    <t>N114</t>
  </si>
  <si>
    <t>O114</t>
  </si>
  <si>
    <t>P114</t>
  </si>
  <si>
    <t>Q114</t>
  </si>
  <si>
    <t>R114</t>
  </si>
  <si>
    <t>S114</t>
  </si>
  <si>
    <t>T114</t>
  </si>
  <si>
    <t>A115</t>
  </si>
  <si>
    <t>B115</t>
  </si>
  <si>
    <t>E115</t>
  </si>
  <si>
    <t>F115</t>
  </si>
  <si>
    <t>G115</t>
  </si>
  <si>
    <t>H115</t>
  </si>
  <si>
    <t>I115</t>
  </si>
  <si>
    <t>J115</t>
  </si>
  <si>
    <t>Z115</t>
  </si>
  <si>
    <t>K115</t>
  </si>
  <si>
    <t>L115</t>
  </si>
  <si>
    <t>M115</t>
  </si>
  <si>
    <t>N115</t>
  </si>
  <si>
    <t>O115</t>
  </si>
  <si>
    <t>P115</t>
  </si>
  <si>
    <t>Q115</t>
  </si>
  <si>
    <t>R115</t>
  </si>
  <si>
    <t>S115</t>
  </si>
  <si>
    <t>T115</t>
  </si>
  <si>
    <t>A116</t>
  </si>
  <si>
    <t>C116</t>
  </si>
  <si>
    <t>D116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</si>
  <si>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</si>
  <si>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</si>
  <si>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</si>
  <si>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</si>
  <si>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</si>
  <si>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</si>
  <si>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</si>
  <si>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</si>
  <si>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</si>
  <si>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</si>
  <si>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</si>
  <si>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</si>
  <si>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</si>
  <si>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</si>
  <si>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</si>
  <si>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</si>
  <si>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</si>
  <si>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</si>
  <si>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</si>
  <si>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</si>
  <si>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</si>
  <si>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</si>
  <si>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</si>
  <si>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</si>
  <si>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</si>
  <si>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</si>
  <si>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</si>
  <si>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</si>
  <si>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</si>
  <si>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</si>
  <si>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</si>
  <si>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</si>
  <si>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</si>
  <si>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</si>
  <si>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</si>
  <si>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</si>
  <si>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</si>
  <si>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</si>
  <si>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</si>
  <si>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</si>
  <si>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</si>
  <si>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</si>
  <si>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</si>
  <si>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</si>
  <si>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</si>
  <si>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</si>
  <si>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</si>
  <si>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</si>
  <si>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</si>
  <si>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</si>
  <si>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</si>
  <si>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</si>
  <si>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</si>
  <si>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</si>
  <si>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</si>
  <si>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</si>
  <si>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</si>
  <si>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</si>
  <si>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C119</t>
  </si>
  <si>
    <t>E119</t>
  </si>
  <si>
    <t>F119</t>
  </si>
  <si>
    <t>G119</t>
  </si>
  <si>
    <t>H119</t>
  </si>
  <si>
    <t>I119</t>
  </si>
  <si>
    <t>J119</t>
  </si>
  <si>
    <t>Z119</t>
  </si>
  <si>
    <t>K119</t>
  </si>
  <si>
    <t>L119</t>
  </si>
  <si>
    <t>M119</t>
  </si>
  <si>
    <t>N119</t>
  </si>
  <si>
    <t>O119</t>
  </si>
  <si>
    <t>P119</t>
  </si>
  <si>
    <t>Q119</t>
  </si>
  <si>
    <t>R119</t>
  </si>
  <si>
    <t>S119</t>
  </si>
  <si>
    <t>T119</t>
  </si>
  <si>
    <t>A120</t>
  </si>
  <si>
    <t>F120</t>
  </si>
  <si>
    <t>G120</t>
  </si>
  <si>
    <t>H120</t>
  </si>
  <si>
    <t>I120</t>
  </si>
  <si>
    <t>J120</t>
  </si>
  <si>
    <t>Z120</t>
  </si>
  <si>
    <t>K120</t>
  </si>
  <si>
    <t>L120</t>
  </si>
  <si>
    <t>M120</t>
  </si>
  <si>
    <t>N120</t>
  </si>
  <si>
    <t>O120</t>
  </si>
  <si>
    <t>P120</t>
  </si>
  <si>
    <t>Q120</t>
  </si>
  <si>
    <t>R120</t>
  </si>
  <si>
    <t>S120</t>
  </si>
  <si>
    <t>T120</t>
  </si>
  <si>
    <t>A122</t>
  </si>
  <si>
    <t>B122</t>
  </si>
  <si>
    <t>E122</t>
  </si>
  <si>
    <t>F122</t>
  </si>
  <si>
    <t>H122</t>
  </si>
  <si>
    <t>I122</t>
  </si>
  <si>
    <t>J122</t>
  </si>
  <si>
    <t>Z122</t>
  </si>
  <si>
    <t>K122</t>
  </si>
  <si>
    <t>L122</t>
  </si>
  <si>
    <t>M122</t>
  </si>
  <si>
    <t>N122</t>
  </si>
  <si>
    <t>O122</t>
  </si>
  <si>
    <t>P122</t>
  </si>
  <si>
    <t>Q122</t>
  </si>
  <si>
    <t>R122</t>
  </si>
  <si>
    <t>S122</t>
  </si>
  <si>
    <t>T122</t>
  </si>
  <si>
    <t>A123</t>
  </si>
  <si>
    <t>B123</t>
  </si>
  <si>
    <t>C123</t>
  </si>
  <si>
    <t>D123</t>
  </si>
  <si>
    <t>I123</t>
  </si>
  <si>
    <t>J123</t>
  </si>
  <si>
    <t>Z123</t>
  </si>
  <si>
    <t>K123</t>
  </si>
  <si>
    <t>L123</t>
  </si>
  <si>
    <t>M123</t>
  </si>
  <si>
    <t>N123</t>
  </si>
  <si>
    <t>O123</t>
  </si>
  <si>
    <t>P123</t>
  </si>
  <si>
    <t>Q123</t>
  </si>
  <si>
    <t>R123</t>
  </si>
  <si>
    <t>S123</t>
  </si>
  <si>
    <t>T123</t>
  </si>
  <si>
    <t>A124</t>
  </si>
  <si>
    <t>B124</t>
  </si>
  <si>
    <t>D124</t>
  </si>
  <si>
    <t>E124</t>
  </si>
  <si>
    <t>F124</t>
  </si>
  <si>
    <t>G124</t>
  </si>
  <si>
    <t>H124</t>
  </si>
  <si>
    <t>I124</t>
  </si>
  <si>
    <t>J124</t>
  </si>
  <si>
    <t>Z124</t>
  </si>
  <si>
    <t>K124</t>
  </si>
  <si>
    <t>L124</t>
  </si>
  <si>
    <t>M124</t>
  </si>
  <si>
    <t>N124</t>
  </si>
  <si>
    <t>O124</t>
  </si>
  <si>
    <t>P124</t>
  </si>
  <si>
    <t>Q124</t>
  </si>
  <si>
    <t>R124</t>
  </si>
  <si>
    <t>S124</t>
  </si>
  <si>
    <t>T124</t>
  </si>
  <si>
    <t>A125</t>
  </si>
  <si>
    <t>B125</t>
  </si>
  <si>
    <t>C125</t>
  </si>
  <si>
    <t>E125</t>
  </si>
  <si>
    <t>F125</t>
  </si>
  <si>
    <t>G125</t>
  </si>
  <si>
    <t>H125</t>
  </si>
  <si>
    <t>I125</t>
  </si>
  <si>
    <t>J125</t>
  </si>
  <si>
    <t>Z125</t>
  </si>
  <si>
    <t>K125</t>
  </si>
  <si>
    <t>L125</t>
  </si>
  <si>
    <t>M125</t>
  </si>
  <si>
    <t>N125</t>
  </si>
  <si>
    <t>O125</t>
  </si>
  <si>
    <t>P125</t>
  </si>
  <si>
    <t>Q125</t>
  </si>
  <si>
    <t>R125</t>
  </si>
  <si>
    <t>S125</t>
  </si>
  <si>
    <t>T125</t>
  </si>
  <si>
    <t>A129</t>
  </si>
  <si>
    <t>E129</t>
  </si>
  <si>
    <t>F129</t>
  </si>
  <si>
    <t>G129</t>
  </si>
  <si>
    <t>H129</t>
  </si>
  <si>
    <t>I129</t>
  </si>
  <si>
    <t>J129</t>
  </si>
  <si>
    <t>Z129</t>
  </si>
  <si>
    <t>K129</t>
  </si>
  <si>
    <t>L129</t>
  </si>
  <si>
    <t>M129</t>
  </si>
  <si>
    <t>N129</t>
  </si>
  <si>
    <t>O129</t>
  </si>
  <si>
    <t>P129</t>
  </si>
  <si>
    <t>Q129</t>
  </si>
  <si>
    <t>R129</t>
  </si>
  <si>
    <t>S129</t>
  </si>
  <si>
    <t>T129</t>
  </si>
  <si>
    <t>A130</t>
  </si>
  <si>
    <t>B130</t>
  </si>
  <si>
    <t>D130</t>
  </si>
  <si>
    <t>F130</t>
  </si>
  <si>
    <t>G130</t>
  </si>
  <si>
    <t>H130</t>
  </si>
  <si>
    <t>I130</t>
  </si>
  <si>
    <t>J130</t>
  </si>
  <si>
    <t>Z130</t>
  </si>
  <si>
    <t>K130</t>
  </si>
  <si>
    <t>L130</t>
  </si>
  <si>
    <t>M130</t>
  </si>
  <si>
    <t>N130</t>
  </si>
  <si>
    <t>O130</t>
  </si>
  <si>
    <t>P130</t>
  </si>
  <si>
    <t>Q130</t>
  </si>
  <si>
    <t>R130</t>
  </si>
  <si>
    <t>S130</t>
  </si>
  <si>
    <t>T130</t>
  </si>
  <si>
    <t>A131</t>
  </si>
  <si>
    <t>B131</t>
  </si>
  <si>
    <t>D131</t>
  </si>
  <si>
    <t>E131</t>
  </si>
  <si>
    <t>F131</t>
  </si>
  <si>
    <t>G131</t>
  </si>
  <si>
    <t>H131</t>
  </si>
  <si>
    <t>I131</t>
  </si>
  <si>
    <t>J131</t>
  </si>
  <si>
    <t>Z131</t>
  </si>
  <si>
    <t>K131</t>
  </si>
  <si>
    <t>L131</t>
  </si>
  <si>
    <t>M131</t>
  </si>
  <si>
    <t>N131</t>
  </si>
  <si>
    <t>O131</t>
  </si>
  <si>
    <t>P131</t>
  </si>
  <si>
    <t>Q131</t>
  </si>
  <si>
    <t>R131</t>
  </si>
  <si>
    <t>S131</t>
  </si>
  <si>
    <t>T131</t>
  </si>
  <si>
    <t>A134</t>
  </si>
  <si>
    <t>C134</t>
  </si>
  <si>
    <t>D134</t>
  </si>
  <si>
    <t>E134</t>
  </si>
  <si>
    <t>G134</t>
  </si>
  <si>
    <t>H134</t>
  </si>
  <si>
    <t>I134</t>
  </si>
  <si>
    <t>J134</t>
  </si>
  <si>
    <t>Z134</t>
  </si>
  <si>
    <t>K134</t>
  </si>
  <si>
    <t>L134</t>
  </si>
  <si>
    <t>M134</t>
  </si>
  <si>
    <t>N134</t>
  </si>
  <si>
    <t>O134</t>
  </si>
  <si>
    <t>P134</t>
  </si>
  <si>
    <t>Q134</t>
  </si>
  <si>
    <t>R134</t>
  </si>
  <si>
    <t>S134</t>
  </si>
  <si>
    <t>T134</t>
  </si>
  <si>
    <t>A136</t>
  </si>
  <si>
    <t>B136</t>
  </si>
  <si>
    <t>D136</t>
  </si>
  <si>
    <t>F136</t>
  </si>
  <si>
    <t>H136</t>
  </si>
  <si>
    <t>I136</t>
  </si>
  <si>
    <t>J136</t>
  </si>
  <si>
    <t>Z136</t>
  </si>
  <si>
    <t>K136</t>
  </si>
  <si>
    <t>L136</t>
  </si>
  <si>
    <t>M136</t>
  </si>
  <si>
    <t>N136</t>
  </si>
  <si>
    <t>O136</t>
  </si>
  <si>
    <t>P136</t>
  </si>
  <si>
    <t>Q136</t>
  </si>
  <si>
    <t>R136</t>
  </si>
  <si>
    <t>S136</t>
  </si>
  <si>
    <t>T136</t>
  </si>
  <si>
    <t>A137</t>
  </si>
  <si>
    <t>B137</t>
  </si>
  <si>
    <t>C137</t>
  </si>
  <si>
    <t>D137</t>
  </si>
  <si>
    <t>E137</t>
  </si>
  <si>
    <t>F137</t>
  </si>
  <si>
    <t>G137</t>
  </si>
  <si>
    <t>H137</t>
  </si>
  <si>
    <t>I137</t>
  </si>
  <si>
    <t>J137</t>
  </si>
  <si>
    <t>Z137</t>
  </si>
  <si>
    <t>K137</t>
  </si>
  <si>
    <t>L137</t>
  </si>
  <si>
    <t>M137</t>
  </si>
  <si>
    <t>N137</t>
  </si>
  <si>
    <t>O137</t>
  </si>
  <si>
    <t>P137</t>
  </si>
  <si>
    <t>Q137</t>
  </si>
  <si>
    <t>R137</t>
  </si>
  <si>
    <t>S137</t>
  </si>
  <si>
    <t>T137</t>
  </si>
  <si>
    <t>CORRECTO</t>
  </si>
  <si>
    <t>LOTE No.4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</si>
</sst>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_([$$-240A]\ * #,##0.00_);_([$$-240A]\ * \(#,##0.00\);_([$$-240A]\ * &quot;-&quot;??_);_(@_)"/>
    <numFmt numFmtId="183" formatCode="#,##0.0000000"/>
    <numFmt numFmtId="184" formatCode="0.0000000"/>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0.000000000000000E+00"/>
    <numFmt numFmtId="192" formatCode="_([$$-240A]\ * #,##0.0000000_);_([$$-240A]\ * \(#,##0.0000000\);_([$$-240A]\ * &quot;-&quot;??_);_(@_)"/>
    <numFmt numFmtId="193" formatCode="0.000E+00"/>
    <numFmt numFmtId="194" formatCode="0&quot; Puntos&quot;"/>
    <numFmt numFmtId="195" formatCode="_ &quot;$&quot;\ * #,##0.00_ ;_ &quot;$&quot;\ * \-#,##0.00_ ;_ &quot;$&quot;\ * &quot;-&quot;??_ ;_ @_ "/>
    <numFmt numFmtId="196" formatCode="_-[$$-240A]\ * #,##0.0000000_-;\-[$$-240A]\ * #,##0.0000000_-;_-[$$-240A]\ * &quot;-&quot;???????_-;_-@_-"/>
    <numFmt numFmtId="197" formatCode="dddd\-dd\-mmmm\-yyyy"/>
    <numFmt numFmtId="198" formatCode="dddd\-dd\-mmmm"/>
    <numFmt numFmtId="199" formatCode="0&quot; LOTES&quot;"/>
    <numFmt numFmtId="200" formatCode="0.00&quot; Puntos&quot;"/>
  </numFmts>
  <fonts count="134">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sz val="8"/>
      <name val="Sans Serif 10cpi"/>
      <family val="3"/>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12"/>
      <color rgb="FFFF0000"/>
      <name val="Arial"/>
      <family val="2"/>
    </font>
    <font>
      <sz val="10"/>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rgb="FFD28660"/>
      <name val="Arial Narrow"/>
      <family val="2"/>
    </font>
    <font>
      <sz val="8"/>
      <color theme="0"/>
      <name val="Arial Narrow"/>
      <family val="2"/>
    </font>
    <font>
      <b/>
      <sz val="8"/>
      <color theme="0"/>
      <name val="Arial Narrow"/>
      <family val="2"/>
    </font>
    <font>
      <b/>
      <sz val="10"/>
      <color theme="0"/>
      <name val="Arial"/>
      <family val="2"/>
    </font>
    <font>
      <b/>
      <sz val="9"/>
      <color theme="0"/>
      <name val="Arial"/>
      <family val="2"/>
    </font>
    <font>
      <b/>
      <sz val="9"/>
      <color theme="0"/>
      <name val="Arial Narrow"/>
      <family val="2"/>
    </font>
    <font>
      <b/>
      <sz val="7"/>
      <color theme="0"/>
      <name val="Arial Narrow"/>
      <family val="2"/>
    </font>
    <font>
      <b/>
      <sz val="7"/>
      <color theme="0"/>
      <name val="Calibri"/>
      <family val="2"/>
    </font>
    <font>
      <b/>
      <sz val="12"/>
      <color theme="0"/>
      <name val="Arial Narrow"/>
      <family val="2"/>
    </font>
    <font>
      <b/>
      <sz val="9"/>
      <color theme="0"/>
      <name val="Calibri"/>
      <family val="2"/>
      <scheme val="minor"/>
    </font>
    <font>
      <b/>
      <sz val="10"/>
      <color theme="1"/>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b/>
      <sz val="16"/>
      <color rgb="FF0000FF"/>
      <name val="Franklin Gothic Demi"/>
      <family val="2"/>
    </font>
    <font>
      <b/>
      <sz val="17"/>
      <color rgb="FF000000"/>
      <name val="Arial"/>
      <family val="2"/>
    </font>
    <font>
      <b/>
      <sz val="20"/>
      <color theme="0"/>
      <name val="Arial"/>
      <family val="2"/>
    </font>
    <font>
      <b/>
      <sz val="10"/>
      <color theme="0"/>
      <name val="Calibri"/>
      <family val="2"/>
    </font>
    <font>
      <sz val="9"/>
      <name val="Arial"/>
      <family val="2"/>
    </font>
    <font>
      <b/>
      <sz val="10"/>
      <color theme="0"/>
      <name val="Arial Narrow"/>
      <family val="2"/>
    </font>
    <font>
      <b/>
      <sz val="16"/>
      <color theme="0"/>
      <name val="Arial"/>
      <family val="2"/>
    </font>
    <font>
      <b/>
      <u val="double"/>
      <sz val="10"/>
      <name val="Arial"/>
      <family val="2"/>
    </font>
    <font>
      <b/>
      <u val="double"/>
      <sz val="10"/>
      <name val="Arial Narrow"/>
      <family val="2"/>
    </font>
    <font>
      <b/>
      <u val="double"/>
      <sz val="12"/>
      <name val="Arial Narrow"/>
      <family val="2"/>
    </font>
    <font>
      <b/>
      <u val="double"/>
      <sz val="12"/>
      <name val="Arial"/>
      <family val="2"/>
    </font>
    <font>
      <sz val="8"/>
      <color rgb="FF016401"/>
      <name val="Arial Narrow"/>
      <family val="2"/>
    </font>
    <font>
      <b/>
      <sz val="8"/>
      <color rgb="FF016401"/>
      <name val="Arial Narrow"/>
      <family val="2"/>
    </font>
    <font>
      <sz val="14"/>
      <color rgb="FFFF0000"/>
      <name val="Arial Narrow"/>
      <family val="2"/>
    </font>
    <font>
      <sz val="4"/>
      <color rgb="FFFF0000"/>
      <name val="Arial Narrow"/>
      <family val="2"/>
    </font>
  </fonts>
  <fills count="43">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rgb="FF50B4C8"/>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s>
  <borders count="177">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7" fillId="0" borderId="0"/>
    <xf numFmtId="0" fontId="2" fillId="0" borderId="0"/>
    <xf numFmtId="0" fontId="2" fillId="0" borderId="0"/>
    <xf numFmtId="0" fontId="47" fillId="0" borderId="0"/>
    <xf numFmtId="0" fontId="2" fillId="0" borderId="0"/>
    <xf numFmtId="0" fontId="2" fillId="0" borderId="0"/>
    <xf numFmtId="0" fontId="2" fillId="0" borderId="0"/>
    <xf numFmtId="0" fontId="47"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 fillId="0" borderId="0"/>
    <xf numFmtId="0" fontId="12" fillId="5" borderId="131"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6"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90"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69">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1" fillId="0" borderId="0" xfId="36" applyFont="1" applyAlignment="1">
      <alignment horizontal="centerContinuous" vertical="center" wrapText="1"/>
    </xf>
    <xf numFmtId="0" fontId="22" fillId="0" borderId="0" xfId="36" applyFont="1"/>
    <xf numFmtId="0" fontId="50" fillId="0" borderId="0" xfId="35" applyFont="1"/>
    <xf numFmtId="0" fontId="20" fillId="0" borderId="0" xfId="36" applyFont="1" applyAlignment="1">
      <alignment horizontal="centerContinuous" vertical="center" wrapText="1"/>
    </xf>
    <xf numFmtId="0" fontId="22" fillId="0" borderId="0" xfId="36" applyFont="1" applyAlignment="1">
      <alignment wrapText="1"/>
    </xf>
    <xf numFmtId="0" fontId="22" fillId="0" borderId="0" xfId="36" applyFont="1" applyAlignment="1">
      <alignment horizontal="center" vertical="center"/>
    </xf>
    <xf numFmtId="169" fontId="25" fillId="0" borderId="0" xfId="36" applyNumberFormat="1" applyFont="1" applyAlignment="1">
      <alignment horizontal="center"/>
    </xf>
    <xf numFmtId="169" fontId="25" fillId="0" borderId="0" xfId="36" applyNumberFormat="1" applyFont="1" applyAlignment="1">
      <alignment horizontal="center" wrapText="1"/>
    </xf>
    <xf numFmtId="168" fontId="26" fillId="0" borderId="0" xfId="36" applyNumberFormat="1" applyFont="1" applyAlignment="1">
      <alignment horizontal="center" vertical="center"/>
    </xf>
    <xf numFmtId="0" fontId="26" fillId="0" borderId="0" xfId="36" applyFont="1" applyAlignment="1">
      <alignment horizontal="left" vertical="center"/>
    </xf>
    <xf numFmtId="0" fontId="27" fillId="0" borderId="0" xfId="36" applyFont="1" applyAlignment="1">
      <alignment horizontal="center" vertical="center"/>
    </xf>
    <xf numFmtId="168" fontId="28" fillId="0" borderId="0" xfId="36" applyNumberFormat="1" applyFont="1" applyAlignment="1">
      <alignment horizontal="center" vertical="center"/>
    </xf>
    <xf numFmtId="0" fontId="27" fillId="0" borderId="0" xfId="36" applyFont="1" applyAlignment="1">
      <alignment horizontal="centerContinuous" vertical="center"/>
    </xf>
    <xf numFmtId="0" fontId="27" fillId="0" borderId="0" xfId="36" applyFont="1" applyAlignment="1">
      <alignment vertical="center"/>
    </xf>
    <xf numFmtId="0" fontId="27" fillId="0" borderId="0" xfId="36" applyFont="1"/>
    <xf numFmtId="0" fontId="22" fillId="0" borderId="0" xfId="36" applyFont="1" applyAlignment="1">
      <alignment vertical="center" wrapText="1"/>
    </xf>
    <xf numFmtId="0" fontId="25" fillId="0" borderId="30" xfId="36" applyFont="1" applyBorder="1" applyAlignment="1">
      <alignment vertical="center"/>
    </xf>
    <xf numFmtId="0" fontId="25" fillId="0" borderId="31" xfId="36" applyFont="1" applyBorder="1" applyAlignment="1">
      <alignment vertical="center"/>
    </xf>
    <xf numFmtId="0" fontId="22" fillId="0" borderId="31" xfId="36" applyFont="1" applyBorder="1" applyAlignment="1">
      <alignment vertical="center"/>
    </xf>
    <xf numFmtId="0" fontId="22" fillId="0" borderId="32" xfId="36" applyFont="1" applyBorder="1"/>
    <xf numFmtId="0" fontId="50" fillId="0" borderId="0" xfId="35" applyFont="1" applyAlignment="1">
      <alignment vertical="center"/>
    </xf>
    <xf numFmtId="0" fontId="50" fillId="0" borderId="0" xfId="35" applyFont="1" applyAlignment="1">
      <alignment horizontal="center" vertical="center"/>
    </xf>
    <xf numFmtId="0" fontId="50" fillId="7" borderId="0" xfId="35" applyFont="1" applyFill="1"/>
    <xf numFmtId="1" fontId="22" fillId="0" borderId="37" xfId="36" applyNumberFormat="1" applyFont="1" applyBorder="1" applyAlignment="1">
      <alignment horizontal="center" vertical="center" wrapText="1"/>
    </xf>
    <xf numFmtId="0" fontId="30"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8" xfId="36" applyFont="1" applyBorder="1" applyAlignment="1" applyProtection="1">
      <alignment horizontal="centerContinuous"/>
      <protection hidden="1"/>
    </xf>
    <xf numFmtId="0" fontId="9" fillId="0" borderId="34" xfId="36" applyFont="1" applyBorder="1" applyAlignment="1" applyProtection="1">
      <alignment horizontal="center" vertical="center"/>
      <protection hidden="1"/>
    </xf>
    <xf numFmtId="1" fontId="31" fillId="0" borderId="39" xfId="36" applyNumberFormat="1" applyFont="1" applyBorder="1" applyAlignment="1" applyProtection="1">
      <alignment horizontal="center" vertical="center"/>
      <protection hidden="1"/>
    </xf>
    <xf numFmtId="0" fontId="31" fillId="0" borderId="28"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3" fillId="0" borderId="28" xfId="36" applyNumberFormat="1" applyFont="1" applyBorder="1" applyAlignment="1" applyProtection="1">
      <alignment horizontal="center" vertical="center"/>
      <protection hidden="1"/>
    </xf>
    <xf numFmtId="0" fontId="0" fillId="0" borderId="0" xfId="0" applyAlignment="1">
      <alignment horizontal="center" vertical="center"/>
    </xf>
    <xf numFmtId="0" fontId="34" fillId="7" borderId="0" xfId="80" applyFont="1" applyFill="1" applyAlignment="1" applyProtection="1">
      <alignment horizontal="justify" vertical="center"/>
      <protection locked="0"/>
    </xf>
    <xf numFmtId="0" fontId="22" fillId="7" borderId="0" xfId="80" applyFont="1" applyFill="1" applyProtection="1">
      <protection hidden="1"/>
    </xf>
    <xf numFmtId="0" fontId="22" fillId="0" borderId="0" xfId="80" applyFont="1" applyProtection="1">
      <protection hidden="1"/>
    </xf>
    <xf numFmtId="0" fontId="35" fillId="7" borderId="0" xfId="80" applyFont="1" applyFill="1" applyProtection="1">
      <protection hidden="1"/>
    </xf>
    <xf numFmtId="0" fontId="35" fillId="0" borderId="0" xfId="80" applyFont="1" applyProtection="1">
      <protection hidden="1"/>
    </xf>
    <xf numFmtId="0" fontId="21" fillId="7" borderId="0" xfId="80" applyFont="1" applyFill="1" applyAlignment="1" applyProtection="1">
      <alignment horizontal="centerContinuous"/>
      <protection hidden="1"/>
    </xf>
    <xf numFmtId="0" fontId="21" fillId="7" borderId="0" xfId="80" applyFont="1" applyFill="1" applyAlignment="1" applyProtection="1">
      <alignment horizontal="centerContinuous" vertical="center"/>
      <protection hidden="1"/>
    </xf>
    <xf numFmtId="4" fontId="21" fillId="7" borderId="0" xfId="80" applyNumberFormat="1" applyFont="1" applyFill="1" applyAlignment="1" applyProtection="1">
      <alignment horizontal="centerContinuous" vertical="center"/>
      <protection hidden="1"/>
    </xf>
    <xf numFmtId="4" fontId="22" fillId="7" borderId="0" xfId="80" applyNumberFormat="1" applyFont="1" applyFill="1" applyProtection="1">
      <protection hidden="1"/>
    </xf>
    <xf numFmtId="1" fontId="51" fillId="7" borderId="0" xfId="35" applyNumberFormat="1" applyFont="1" applyFill="1"/>
    <xf numFmtId="1" fontId="21" fillId="7" borderId="0" xfId="80" applyNumberFormat="1" applyFont="1" applyFill="1" applyAlignment="1" applyProtection="1">
      <alignment vertical="center" wrapText="1"/>
      <protection hidden="1"/>
    </xf>
    <xf numFmtId="1" fontId="51" fillId="7" borderId="0" xfId="35" applyNumberFormat="1" applyFont="1" applyFill="1" applyAlignment="1">
      <alignment horizontal="centerContinuous"/>
    </xf>
    <xf numFmtId="1" fontId="23" fillId="0" borderId="0" xfId="36" applyNumberFormat="1" applyFont="1" applyAlignment="1">
      <alignment horizontal="centerContinuous" vertical="center" wrapText="1"/>
    </xf>
    <xf numFmtId="1" fontId="23" fillId="7" borderId="0" xfId="36" applyNumberFormat="1" applyFont="1" applyFill="1" applyAlignment="1">
      <alignment horizontal="centerContinuous" vertical="center" wrapText="1"/>
    </xf>
    <xf numFmtId="1" fontId="21" fillId="7" borderId="0" xfId="80" applyNumberFormat="1" applyFont="1" applyFill="1" applyAlignment="1" applyProtection="1">
      <alignment horizontal="centerContinuous" vertical="center" wrapText="1"/>
      <protection hidden="1"/>
    </xf>
    <xf numFmtId="1" fontId="21" fillId="7" borderId="0" xfId="36" applyNumberFormat="1" applyFont="1" applyFill="1" applyAlignment="1">
      <alignment horizontal="centerContinuous" vertical="center" wrapText="1"/>
    </xf>
    <xf numFmtId="1" fontId="21" fillId="0" borderId="0" xfId="36" applyNumberFormat="1" applyFont="1" applyAlignment="1">
      <alignment horizontal="centerContinuous" vertical="center" wrapText="1"/>
    </xf>
    <xf numFmtId="0" fontId="37" fillId="0" borderId="0" xfId="36" applyFont="1" applyAlignment="1">
      <alignment horizontal="centerContinuous" vertical="center" wrapText="1"/>
    </xf>
    <xf numFmtId="0" fontId="37" fillId="0" borderId="0" xfId="36" applyFont="1" applyAlignment="1">
      <alignment horizontal="centerContinuous"/>
    </xf>
    <xf numFmtId="0" fontId="37" fillId="0" borderId="0" xfId="36" applyFont="1" applyAlignment="1">
      <alignment horizontal="centerContinuous" vertical="center"/>
    </xf>
    <xf numFmtId="0" fontId="37" fillId="0" borderId="0" xfId="36" applyFont="1"/>
    <xf numFmtId="0" fontId="38" fillId="0" borderId="0" xfId="36" applyFont="1" applyAlignment="1">
      <alignment horizontal="centerContinuous" vertical="center" wrapText="1"/>
    </xf>
    <xf numFmtId="1" fontId="4" fillId="0" borderId="49" xfId="36" applyNumberFormat="1" applyFont="1" applyBorder="1" applyAlignment="1">
      <alignment horizontal="center" vertical="center" wrapText="1"/>
    </xf>
    <xf numFmtId="0" fontId="4" fillId="0" borderId="50" xfId="36" applyFont="1" applyBorder="1" applyAlignment="1">
      <alignment horizontal="center" vertical="center" wrapText="1"/>
    </xf>
    <xf numFmtId="0" fontId="9" fillId="0" borderId="28" xfId="36" applyFont="1" applyBorder="1" applyAlignment="1">
      <alignment horizontal="left" vertical="center" wrapText="1"/>
    </xf>
    <xf numFmtId="10" fontId="9" fillId="0" borderId="51" xfId="36" applyNumberFormat="1" applyFont="1" applyBorder="1" applyAlignment="1">
      <alignment horizontal="center" vertical="center" wrapText="1"/>
    </xf>
    <xf numFmtId="49" fontId="36" fillId="7" borderId="52" xfId="80" applyNumberFormat="1" applyFont="1" applyFill="1" applyBorder="1" applyAlignment="1" applyProtection="1">
      <alignment vertical="center"/>
      <protection hidden="1"/>
    </xf>
    <xf numFmtId="0" fontId="50" fillId="7" borderId="53" xfId="35" applyFont="1" applyFill="1" applyBorder="1"/>
    <xf numFmtId="1" fontId="9" fillId="7" borderId="54" xfId="36" applyNumberFormat="1" applyFont="1" applyFill="1" applyBorder="1" applyAlignment="1">
      <alignment horizontal="center" vertical="center" wrapText="1"/>
    </xf>
    <xf numFmtId="2" fontId="22" fillId="0" borderId="56" xfId="36" applyNumberFormat="1" applyFont="1" applyBorder="1" applyAlignment="1">
      <alignment horizontal="center" vertical="center" wrapText="1"/>
    </xf>
    <xf numFmtId="0" fontId="29" fillId="7" borderId="21" xfId="80" applyFont="1" applyFill="1" applyBorder="1" applyAlignment="1" applyProtection="1">
      <alignment horizontal="center"/>
      <protection hidden="1"/>
    </xf>
    <xf numFmtId="0" fontId="29" fillId="7" borderId="9" xfId="80" applyFont="1" applyFill="1" applyBorder="1" applyAlignment="1" applyProtection="1">
      <alignment horizontal="center" vertical="center"/>
      <protection hidden="1"/>
    </xf>
    <xf numFmtId="4" fontId="29" fillId="7" borderId="57" xfId="80" applyNumberFormat="1" applyFont="1" applyFill="1" applyBorder="1" applyAlignment="1" applyProtection="1">
      <alignment horizontal="center" vertical="center"/>
      <protection hidden="1"/>
    </xf>
    <xf numFmtId="1" fontId="23" fillId="7" borderId="0" xfId="80" applyNumberFormat="1" applyFont="1" applyFill="1" applyAlignment="1" applyProtection="1">
      <alignment vertical="center" wrapText="1"/>
      <protection hidden="1"/>
    </xf>
    <xf numFmtId="0" fontId="9" fillId="0" borderId="58" xfId="36" quotePrefix="1" applyFont="1" applyBorder="1" applyAlignment="1">
      <alignment horizontal="center" vertical="center" wrapText="1"/>
    </xf>
    <xf numFmtId="10" fontId="22" fillId="0" borderId="23" xfId="36" applyNumberFormat="1" applyFont="1" applyBorder="1" applyAlignment="1">
      <alignment horizontal="center" vertical="center" wrapText="1"/>
    </xf>
    <xf numFmtId="0" fontId="22" fillId="0" borderId="37" xfId="36" applyFont="1" applyBorder="1" applyAlignment="1">
      <alignment horizontal="center" vertical="center"/>
    </xf>
    <xf numFmtId="1" fontId="22" fillId="0" borderId="65" xfId="36" applyNumberFormat="1" applyFont="1" applyBorder="1" applyAlignment="1">
      <alignment horizontal="center" vertical="center" wrapText="1"/>
    </xf>
    <xf numFmtId="2" fontId="22" fillId="0" borderId="66" xfId="36" applyNumberFormat="1" applyFont="1" applyBorder="1" applyAlignment="1">
      <alignment horizontal="center" vertical="center" wrapText="1"/>
    </xf>
    <xf numFmtId="10" fontId="22" fillId="0" borderId="64" xfId="36" applyNumberFormat="1" applyFont="1" applyBorder="1" applyAlignment="1">
      <alignment horizontal="center" vertical="center" wrapText="1"/>
    </xf>
    <xf numFmtId="0" fontId="39" fillId="0" borderId="59" xfId="36" applyFont="1" applyBorder="1" applyAlignment="1">
      <alignment horizontal="center" vertical="center" wrapText="1"/>
    </xf>
    <xf numFmtId="1" fontId="31" fillId="0" borderId="29"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0" xfId="36" applyFont="1" applyBorder="1" applyAlignment="1" applyProtection="1">
      <alignment horizontal="center" vertical="center"/>
      <protection hidden="1"/>
    </xf>
    <xf numFmtId="0" fontId="9" fillId="0" borderId="71" xfId="36" applyFont="1" applyBorder="1" applyAlignment="1" applyProtection="1">
      <alignment horizontal="centerContinuous"/>
      <protection hidden="1"/>
    </xf>
    <xf numFmtId="0" fontId="9" fillId="0" borderId="72" xfId="36" applyFont="1" applyBorder="1" applyAlignment="1" applyProtection="1">
      <alignment horizontal="center" vertical="center"/>
      <protection hidden="1"/>
    </xf>
    <xf numFmtId="0" fontId="40" fillId="0" borderId="0" xfId="36" applyFont="1"/>
    <xf numFmtId="1" fontId="5" fillId="0" borderId="0" xfId="36" applyNumberFormat="1" applyFont="1" applyAlignment="1">
      <alignment horizontal="centerContinuous" vertical="center" wrapText="1"/>
    </xf>
    <xf numFmtId="0" fontId="41"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3" fillId="0" borderId="0" xfId="43" applyFont="1" applyAlignment="1">
      <alignment horizontal="center" vertical="center"/>
    </xf>
    <xf numFmtId="0" fontId="46" fillId="0" borderId="0" xfId="43"/>
    <xf numFmtId="0" fontId="9" fillId="0" borderId="74" xfId="36" applyFont="1" applyBorder="1" applyAlignment="1">
      <alignment horizontal="centerContinuous"/>
    </xf>
    <xf numFmtId="0" fontId="9" fillId="0" borderId="31" xfId="36" applyFont="1" applyBorder="1" applyAlignment="1">
      <alignment horizontal="center" vertical="center"/>
    </xf>
    <xf numFmtId="0" fontId="9" fillId="0" borderId="75" xfId="36" applyFont="1" applyBorder="1" applyAlignment="1">
      <alignment horizontal="center" vertical="center"/>
    </xf>
    <xf numFmtId="1" fontId="9" fillId="0" borderId="76" xfId="36" applyNumberFormat="1" applyFont="1" applyBorder="1" applyAlignment="1">
      <alignment horizontal="center" vertical="center"/>
    </xf>
    <xf numFmtId="1" fontId="9" fillId="0" borderId="77" xfId="36" applyNumberFormat="1" applyFont="1" applyBorder="1" applyAlignment="1">
      <alignment horizontal="left" vertical="center"/>
    </xf>
    <xf numFmtId="0" fontId="49" fillId="0" borderId="78"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79" xfId="36" applyNumberFormat="1" applyFont="1" applyBorder="1" applyAlignment="1">
      <alignment horizontal="center"/>
    </xf>
    <xf numFmtId="0" fontId="49" fillId="6" borderId="4" xfId="43" applyFont="1" applyFill="1" applyBorder="1" applyAlignment="1">
      <alignment horizontal="center" vertical="center"/>
    </xf>
    <xf numFmtId="0" fontId="46" fillId="6" borderId="80" xfId="43" applyFill="1" applyBorder="1"/>
    <xf numFmtId="0" fontId="49" fillId="6" borderId="80" xfId="43" applyFont="1" applyFill="1" applyBorder="1" applyAlignment="1">
      <alignment horizontal="center" vertical="center"/>
    </xf>
    <xf numFmtId="0" fontId="49" fillId="6" borderId="5" xfId="43" applyFont="1" applyFill="1" applyBorder="1" applyAlignment="1">
      <alignment horizontal="center" vertical="center"/>
    </xf>
    <xf numFmtId="0" fontId="42" fillId="9" borderId="81" xfId="36" applyFont="1" applyFill="1" applyBorder="1"/>
    <xf numFmtId="0" fontId="46" fillId="10" borderId="1" xfId="43" applyFill="1" applyBorder="1"/>
    <xf numFmtId="0" fontId="46" fillId="11" borderId="82" xfId="43" applyFill="1" applyBorder="1"/>
    <xf numFmtId="0" fontId="42" fillId="9" borderId="83" xfId="36" applyFont="1" applyFill="1" applyBorder="1"/>
    <xf numFmtId="0" fontId="46" fillId="10" borderId="2" xfId="43" applyFill="1" applyBorder="1"/>
    <xf numFmtId="0" fontId="46" fillId="11" borderId="84" xfId="43" applyFill="1" applyBorder="1"/>
    <xf numFmtId="0" fontId="46" fillId="0" borderId="2" xfId="43" applyBorder="1"/>
    <xf numFmtId="0" fontId="46" fillId="0" borderId="0" xfId="43" quotePrefix="1"/>
    <xf numFmtId="0" fontId="54" fillId="9" borderId="85" xfId="43" applyFont="1" applyFill="1" applyBorder="1"/>
    <xf numFmtId="0" fontId="46" fillId="0" borderId="86" xfId="43" applyBorder="1"/>
    <xf numFmtId="0" fontId="46" fillId="10" borderId="86" xfId="43" applyFill="1" applyBorder="1"/>
    <xf numFmtId="0" fontId="2" fillId="0" borderId="87" xfId="36" applyBorder="1"/>
    <xf numFmtId="0" fontId="10" fillId="0" borderId="87" xfId="36" applyFont="1" applyBorder="1"/>
    <xf numFmtId="166" fontId="4" fillId="0" borderId="39" xfId="36" applyNumberFormat="1" applyFont="1" applyBorder="1" applyAlignment="1">
      <alignment horizontal="left" vertical="center" wrapText="1"/>
    </xf>
    <xf numFmtId="0" fontId="49" fillId="0" borderId="0" xfId="43" applyFont="1" applyAlignment="1">
      <alignment wrapText="1"/>
    </xf>
    <xf numFmtId="0" fontId="56" fillId="0" borderId="0" xfId="43" applyFont="1"/>
    <xf numFmtId="0" fontId="56" fillId="0" borderId="74" xfId="43" applyFont="1" applyBorder="1"/>
    <xf numFmtId="0" fontId="57" fillId="0" borderId="31" xfId="36" applyFont="1" applyBorder="1" applyAlignment="1">
      <alignment horizontal="centerContinuous"/>
    </xf>
    <xf numFmtId="0" fontId="57" fillId="0" borderId="31" xfId="36" applyFont="1" applyBorder="1" applyAlignment="1">
      <alignment horizontal="center" vertical="center"/>
    </xf>
    <xf numFmtId="0" fontId="56" fillId="0" borderId="31" xfId="43" applyFont="1" applyBorder="1"/>
    <xf numFmtId="0" fontId="56" fillId="0" borderId="75" xfId="43" applyFont="1" applyBorder="1"/>
    <xf numFmtId="1" fontId="57" fillId="0" borderId="50" xfId="36" applyNumberFormat="1" applyFont="1" applyBorder="1" applyAlignment="1">
      <alignment horizontal="center" vertical="center" wrapText="1"/>
    </xf>
    <xf numFmtId="1" fontId="57" fillId="0" borderId="28" xfId="36" applyNumberFormat="1" applyFont="1" applyBorder="1" applyAlignment="1">
      <alignment horizontal="center" vertical="center" wrapText="1"/>
    </xf>
    <xf numFmtId="1" fontId="57" fillId="0" borderId="28" xfId="36" applyNumberFormat="1" applyFont="1" applyBorder="1" applyAlignment="1">
      <alignment horizontal="left" vertical="center" wrapText="1"/>
    </xf>
    <xf numFmtId="0" fontId="58" fillId="0" borderId="51" xfId="43" applyFont="1" applyBorder="1" applyAlignment="1">
      <alignment wrapText="1"/>
    </xf>
    <xf numFmtId="0" fontId="46" fillId="0" borderId="52" xfId="43" applyBorder="1"/>
    <xf numFmtId="0" fontId="46" fillId="0" borderId="88" xfId="43" applyBorder="1"/>
    <xf numFmtId="0" fontId="47" fillId="7" borderId="0" xfId="35" applyFill="1" applyAlignment="1">
      <alignment horizontal="center" vertical="center"/>
    </xf>
    <xf numFmtId="0" fontId="47"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0" xfId="36" applyFont="1" applyFill="1" applyBorder="1" applyAlignment="1">
      <alignment horizontal="center" vertical="center" wrapText="1"/>
    </xf>
    <xf numFmtId="0" fontId="49" fillId="12" borderId="23"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1"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6" xfId="0" applyNumberFormat="1" applyFill="1" applyBorder="1" applyAlignment="1">
      <alignment horizontal="center" vertical="center"/>
    </xf>
    <xf numFmtId="180" fontId="0" fillId="7" borderId="0" xfId="0" applyNumberFormat="1" applyFill="1"/>
    <xf numFmtId="0" fontId="0" fillId="0" borderId="23" xfId="0" applyBorder="1" applyAlignment="1">
      <alignment horizontal="center" vertical="center"/>
    </xf>
    <xf numFmtId="0" fontId="2" fillId="0" borderId="92" xfId="36" applyBorder="1" applyProtection="1">
      <protection hidden="1"/>
    </xf>
    <xf numFmtId="0" fontId="49" fillId="12" borderId="23" xfId="0" applyFont="1" applyFill="1" applyBorder="1" applyAlignment="1">
      <alignment horizontal="center" vertical="center" wrapText="1"/>
    </xf>
    <xf numFmtId="173" fontId="46" fillId="0" borderId="23" xfId="2" applyNumberFormat="1" applyFont="1" applyBorder="1" applyAlignment="1">
      <alignment horizontal="center" vertical="center"/>
    </xf>
    <xf numFmtId="173" fontId="0" fillId="0" borderId="23" xfId="0" applyNumberFormat="1" applyBorder="1" applyAlignment="1">
      <alignment horizontal="center" vertical="center"/>
    </xf>
    <xf numFmtId="0" fontId="49" fillId="0" borderId="23" xfId="0" applyFont="1" applyBorder="1" applyAlignment="1">
      <alignment horizontal="center" vertical="center"/>
    </xf>
    <xf numFmtId="0" fontId="48" fillId="0" borderId="23" xfId="0" applyFont="1" applyBorder="1" applyAlignment="1">
      <alignment horizontal="center" vertical="center"/>
    </xf>
    <xf numFmtId="175" fontId="59" fillId="0" borderId="28" xfId="43" applyNumberFormat="1" applyFont="1" applyBorder="1" applyAlignment="1">
      <alignment horizontal="center" vertical="center" wrapText="1"/>
    </xf>
    <xf numFmtId="175" fontId="59" fillId="0" borderId="39" xfId="43" applyNumberFormat="1" applyFont="1" applyBorder="1" applyAlignment="1" applyProtection="1">
      <alignment horizontal="center" vertical="center" wrapText="1"/>
      <protection hidden="1"/>
    </xf>
    <xf numFmtId="180" fontId="49" fillId="13" borderId="62" xfId="0" applyNumberFormat="1" applyFont="1" applyFill="1" applyBorder="1" applyAlignment="1">
      <alignment horizontal="left" vertical="center"/>
    </xf>
    <xf numFmtId="0" fontId="0" fillId="7" borderId="98" xfId="0" applyFill="1" applyBorder="1" applyAlignment="1">
      <alignment horizontal="center" vertical="center" wrapText="1"/>
    </xf>
    <xf numFmtId="0" fontId="49" fillId="12" borderId="0" xfId="0" applyFont="1" applyFill="1" applyAlignment="1">
      <alignment horizontal="center" vertical="center" wrapText="1"/>
    </xf>
    <xf numFmtId="0" fontId="0" fillId="7" borderId="99" xfId="0" applyFill="1" applyBorder="1" applyAlignment="1">
      <alignment horizontal="center" vertical="center" wrapText="1"/>
    </xf>
    <xf numFmtId="0" fontId="0" fillId="7" borderId="0" xfId="0" applyFill="1" applyAlignment="1">
      <alignment horizontal="center" vertical="center" wrapText="1"/>
    </xf>
    <xf numFmtId="0" fontId="49" fillId="13" borderId="96" xfId="0" applyFont="1" applyFill="1" applyBorder="1" applyAlignment="1">
      <alignment horizontal="left" vertical="center"/>
    </xf>
    <xf numFmtId="173" fontId="49" fillId="7" borderId="59" xfId="0" applyNumberFormat="1" applyFont="1" applyFill="1" applyBorder="1" applyAlignment="1">
      <alignment horizontal="center" vertical="center"/>
    </xf>
    <xf numFmtId="0" fontId="49" fillId="13" borderId="97" xfId="0" applyFont="1" applyFill="1" applyBorder="1" applyAlignment="1">
      <alignment horizontal="left" vertical="center" wrapText="1"/>
    </xf>
    <xf numFmtId="164" fontId="48" fillId="0" borderId="23" xfId="2" applyFont="1" applyBorder="1" applyAlignment="1">
      <alignment horizontal="center" vertical="center"/>
    </xf>
    <xf numFmtId="9" fontId="48" fillId="0" borderId="23" xfId="82" applyFont="1" applyBorder="1" applyAlignment="1">
      <alignment horizontal="center" vertical="center"/>
    </xf>
    <xf numFmtId="173" fontId="48" fillId="0" borderId="23" xfId="0" applyNumberFormat="1" applyFont="1" applyBorder="1" applyAlignment="1">
      <alignment horizontal="center" vertical="center"/>
    </xf>
    <xf numFmtId="173" fontId="48" fillId="0" borderId="23" xfId="2" applyNumberFormat="1" applyFont="1" applyBorder="1" applyAlignment="1">
      <alignment horizontal="center" vertical="center"/>
    </xf>
    <xf numFmtId="1" fontId="60" fillId="0" borderId="0" xfId="43" applyNumberFormat="1" applyFont="1" applyAlignment="1">
      <alignment horizontal="center" vertical="center"/>
    </xf>
    <xf numFmtId="0" fontId="49" fillId="8" borderId="23" xfId="0" applyFont="1" applyFill="1" applyBorder="1" applyAlignment="1">
      <alignment horizontal="center" vertical="center"/>
    </xf>
    <xf numFmtId="182" fontId="0" fillId="7" borderId="26" xfId="0" applyNumberFormat="1" applyFill="1" applyBorder="1" applyAlignment="1">
      <alignment horizontal="center" vertical="center"/>
    </xf>
    <xf numFmtId="182" fontId="0" fillId="7" borderId="0" xfId="0" applyNumberFormat="1" applyFill="1" applyAlignment="1">
      <alignment horizontal="center" vertical="center"/>
    </xf>
    <xf numFmtId="173" fontId="49" fillId="7" borderId="0" xfId="0" applyNumberFormat="1" applyFont="1" applyFill="1" applyAlignment="1">
      <alignment horizontal="center" vertical="center"/>
    </xf>
    <xf numFmtId="0" fontId="49" fillId="7" borderId="68" xfId="0" applyFont="1" applyFill="1" applyBorder="1" applyAlignment="1">
      <alignment horizontal="center" vertical="center" wrapText="1"/>
    </xf>
    <xf numFmtId="0" fontId="49" fillId="7" borderId="58" xfId="0" applyFont="1" applyFill="1" applyBorder="1" applyAlignment="1">
      <alignment horizontal="center" vertical="center" wrapText="1"/>
    </xf>
    <xf numFmtId="4" fontId="29" fillId="7" borderId="9" xfId="80" applyNumberFormat="1" applyFont="1" applyFill="1" applyBorder="1" applyAlignment="1" applyProtection="1">
      <alignment horizontal="center" vertical="center"/>
      <protection hidden="1"/>
    </xf>
    <xf numFmtId="10" fontId="9" fillId="0" borderId="91" xfId="36" applyNumberFormat="1" applyFont="1" applyBorder="1" applyAlignment="1">
      <alignment horizontal="center" vertical="center" wrapText="1"/>
    </xf>
    <xf numFmtId="49" fontId="36" fillId="7" borderId="79" xfId="80" applyNumberFormat="1" applyFont="1" applyFill="1" applyBorder="1" applyAlignment="1" applyProtection="1">
      <alignment vertical="center"/>
      <protection hidden="1"/>
    </xf>
    <xf numFmtId="164" fontId="62" fillId="7" borderId="0" xfId="2" applyFont="1" applyFill="1" applyAlignment="1">
      <alignment horizontal="center" vertical="center"/>
    </xf>
    <xf numFmtId="0" fontId="13" fillId="0" borderId="0" xfId="37" applyFont="1" applyAlignment="1">
      <alignment horizontal="center" vertical="center"/>
    </xf>
    <xf numFmtId="1" fontId="63" fillId="7" borderId="0" xfId="2" applyNumberFormat="1" applyFont="1" applyFill="1" applyAlignment="1">
      <alignment horizontal="center" vertical="center"/>
    </xf>
    <xf numFmtId="164" fontId="63" fillId="7" borderId="0" xfId="2" applyFont="1" applyFill="1" applyAlignment="1">
      <alignment horizontal="center" vertical="center"/>
    </xf>
    <xf numFmtId="0" fontId="46" fillId="11" borderId="82" xfId="43" applyFill="1" applyBorder="1" applyAlignment="1">
      <alignment horizontal="center" vertical="center"/>
    </xf>
    <xf numFmtId="0" fontId="46" fillId="0" borderId="0" xfId="43" applyAlignment="1">
      <alignment horizontal="center" vertical="center"/>
    </xf>
    <xf numFmtId="0" fontId="46" fillId="11" borderId="84" xfId="43" applyFill="1" applyBorder="1" applyAlignment="1">
      <alignment horizontal="center" vertical="center"/>
    </xf>
    <xf numFmtId="0" fontId="46" fillId="11" borderId="132" xfId="43" applyFill="1" applyBorder="1" applyAlignment="1">
      <alignment horizontal="center" vertical="center"/>
    </xf>
    <xf numFmtId="0" fontId="46" fillId="11" borderId="133" xfId="43" applyFill="1" applyBorder="1" applyAlignment="1">
      <alignment horizontal="center" vertical="center"/>
    </xf>
    <xf numFmtId="0" fontId="0" fillId="11" borderId="133" xfId="43" applyFont="1" applyFill="1" applyBorder="1" applyAlignment="1">
      <alignment horizontal="center" vertical="center"/>
    </xf>
    <xf numFmtId="0" fontId="69" fillId="0" borderId="0" xfId="36" applyFont="1" applyAlignment="1" applyProtection="1">
      <alignment horizontal="center" vertical="center"/>
      <protection hidden="1"/>
    </xf>
    <xf numFmtId="0" fontId="69" fillId="0" borderId="0" xfId="36" applyFont="1" applyAlignment="1">
      <alignment horizontal="center" vertical="center"/>
    </xf>
    <xf numFmtId="175" fontId="25" fillId="0" borderId="31" xfId="36" applyNumberFormat="1" applyFont="1" applyBorder="1" applyAlignment="1">
      <alignment vertical="center"/>
    </xf>
    <xf numFmtId="183" fontId="25" fillId="0" borderId="28" xfId="36" quotePrefix="1" applyNumberFormat="1" applyFont="1" applyBorder="1" applyAlignment="1">
      <alignment horizontal="center" vertical="center" wrapText="1"/>
    </xf>
    <xf numFmtId="183" fontId="59" fillId="0" borderId="39" xfId="43" applyNumberFormat="1" applyFont="1" applyBorder="1" applyAlignment="1" applyProtection="1">
      <alignment horizontal="center" vertical="center" wrapText="1"/>
      <protection hidden="1"/>
    </xf>
    <xf numFmtId="183" fontId="59" fillId="0" borderId="28" xfId="43" applyNumberFormat="1" applyFont="1" applyBorder="1" applyAlignment="1">
      <alignment horizontal="center" vertical="center" wrapText="1"/>
    </xf>
    <xf numFmtId="1" fontId="75" fillId="0" borderId="18" xfId="36" applyNumberFormat="1" applyFont="1" applyBorder="1" applyAlignment="1" applyProtection="1">
      <alignment horizontal="center" vertical="center"/>
      <protection hidden="1"/>
    </xf>
    <xf numFmtId="0" fontId="74" fillId="0" borderId="55" xfId="43" applyFont="1" applyBorder="1"/>
    <xf numFmtId="0" fontId="74" fillId="0" borderId="52" xfId="43" applyFont="1" applyBorder="1"/>
    <xf numFmtId="0" fontId="74" fillId="0" borderId="88" xfId="43" applyFont="1" applyBorder="1"/>
    <xf numFmtId="0" fontId="74" fillId="0" borderId="0" xfId="43" applyFont="1"/>
    <xf numFmtId="0" fontId="76" fillId="0" borderId="0" xfId="0" applyFont="1" applyAlignment="1" applyProtection="1">
      <alignment horizontal="center" vertical="center"/>
      <protection hidden="1"/>
    </xf>
    <xf numFmtId="9" fontId="11" fillId="0" borderId="79" xfId="84" applyFont="1" applyFill="1" applyBorder="1" applyAlignment="1">
      <alignment horizontal="center" vertical="center"/>
    </xf>
    <xf numFmtId="183" fontId="78" fillId="0" borderId="39" xfId="43" applyNumberFormat="1" applyFont="1" applyBorder="1" applyAlignment="1" applyProtection="1">
      <alignment horizontal="center" vertical="center" wrapText="1"/>
      <protection hidden="1"/>
    </xf>
    <xf numFmtId="0" fontId="47" fillId="15" borderId="0" xfId="35" applyFill="1"/>
    <xf numFmtId="0" fontId="79" fillId="16" borderId="0" xfId="35" applyFont="1" applyFill="1"/>
    <xf numFmtId="0" fontId="39" fillId="0" borderId="0" xfId="36" applyFont="1" applyAlignment="1">
      <alignment horizontal="center" vertical="center" wrapText="1"/>
    </xf>
    <xf numFmtId="0" fontId="4" fillId="0" borderId="137" xfId="36" applyFont="1" applyBorder="1" applyAlignment="1">
      <alignment horizontal="centerContinuous" vertical="center" wrapText="1"/>
    </xf>
    <xf numFmtId="0" fontId="0" fillId="11" borderId="82" xfId="43" applyFont="1" applyFill="1" applyBorder="1" applyAlignment="1">
      <alignment horizontal="center" vertical="center"/>
    </xf>
    <xf numFmtId="0" fontId="0" fillId="11" borderId="132" xfId="43" applyFont="1" applyFill="1" applyBorder="1" applyAlignment="1">
      <alignment horizontal="center" vertical="center"/>
    </xf>
    <xf numFmtId="9" fontId="0" fillId="11" borderId="82" xfId="82" applyFont="1" applyFill="1" applyBorder="1" applyAlignment="1">
      <alignment horizontal="center" vertical="center"/>
    </xf>
    <xf numFmtId="9" fontId="0" fillId="11" borderId="132" xfId="82" applyFont="1" applyFill="1" applyBorder="1" applyAlignment="1">
      <alignment horizontal="center" vertical="center"/>
    </xf>
    <xf numFmtId="9" fontId="0" fillId="11" borderId="133" xfId="82" applyFont="1" applyFill="1" applyBorder="1" applyAlignment="1">
      <alignment horizontal="center" vertical="center"/>
    </xf>
    <xf numFmtId="9" fontId="46" fillId="11" borderId="133" xfId="82" applyFont="1" applyFill="1" applyBorder="1" applyAlignment="1">
      <alignment horizontal="center" vertical="center"/>
    </xf>
    <xf numFmtId="0" fontId="6" fillId="0" borderId="0" xfId="36" applyFont="1" applyAlignment="1">
      <alignment horizontal="center" vertical="center"/>
    </xf>
    <xf numFmtId="0" fontId="2" fillId="0" borderId="0" xfId="36" applyAlignment="1">
      <alignment horizontal="center" vertical="center"/>
    </xf>
    <xf numFmtId="0" fontId="80" fillId="0" borderId="46" xfId="36" applyFont="1" applyBorder="1" applyAlignment="1">
      <alignment horizontal="center" vertical="center"/>
    </xf>
    <xf numFmtId="0" fontId="80" fillId="0" borderId="0" xfId="36" applyFont="1" applyAlignment="1">
      <alignment horizontal="center" vertical="center"/>
    </xf>
    <xf numFmtId="0" fontId="80" fillId="0" borderId="32" xfId="36" applyFont="1" applyBorder="1" applyAlignment="1">
      <alignment horizontal="center" vertical="center"/>
    </xf>
    <xf numFmtId="0" fontId="2" fillId="0" borderId="96" xfId="36" applyBorder="1" applyAlignment="1">
      <alignment horizontal="center" vertical="center"/>
    </xf>
    <xf numFmtId="0" fontId="2" fillId="0" borderId="23" xfId="36" applyBorder="1" applyAlignment="1">
      <alignment horizontal="center" vertical="center"/>
    </xf>
    <xf numFmtId="0" fontId="2" fillId="0" borderId="58" xfId="36" applyBorder="1" applyAlignment="1">
      <alignment horizontal="center" vertical="center"/>
    </xf>
    <xf numFmtId="0" fontId="2" fillId="0" borderId="18" xfId="36" applyBorder="1" applyAlignment="1">
      <alignment horizontal="center" vertical="center"/>
    </xf>
    <xf numFmtId="0" fontId="2" fillId="0" borderId="11" xfId="36" applyBorder="1" applyAlignment="1">
      <alignment horizontal="center" vertical="center"/>
    </xf>
    <xf numFmtId="0" fontId="2" fillId="0" borderId="19" xfId="36" applyBorder="1" applyAlignment="1">
      <alignment horizontal="center" vertical="center"/>
    </xf>
    <xf numFmtId="0" fontId="39" fillId="0" borderId="36" xfId="36" applyFont="1" applyBorder="1" applyAlignment="1">
      <alignment horizontal="center" vertical="center" wrapText="1"/>
    </xf>
    <xf numFmtId="0" fontId="39" fillId="0" borderId="92" xfId="36" applyFont="1" applyBorder="1" applyAlignment="1">
      <alignment horizontal="center" vertical="center" wrapText="1"/>
    </xf>
    <xf numFmtId="0" fontId="39" fillId="0" borderId="32" xfId="36" applyFont="1" applyBorder="1" applyAlignment="1">
      <alignment horizontal="center" vertical="center" wrapText="1"/>
    </xf>
    <xf numFmtId="0" fontId="66" fillId="7" borderId="64" xfId="35" applyFont="1" applyFill="1" applyBorder="1" applyAlignment="1">
      <alignment horizontal="center" vertical="center"/>
    </xf>
    <xf numFmtId="184" fontId="52" fillId="7" borderId="64" xfId="35" applyNumberFormat="1" applyFont="1" applyFill="1" applyBorder="1" applyAlignment="1">
      <alignment horizontal="center" vertical="center"/>
    </xf>
    <xf numFmtId="0" fontId="9" fillId="17" borderId="59"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69" fillId="4" borderId="0" xfId="40" applyFont="1" applyFill="1"/>
    <xf numFmtId="0" fontId="69"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69" fillId="0" borderId="0" xfId="36" applyFont="1"/>
    <xf numFmtId="0" fontId="5" fillId="0" borderId="0" xfId="40" applyFont="1" applyAlignment="1">
      <alignment horizontal="centerContinuous" vertical="center"/>
    </xf>
    <xf numFmtId="0" fontId="5" fillId="0" borderId="49" xfId="40" applyFont="1" applyBorder="1" applyAlignment="1">
      <alignment horizontal="right" vertical="center"/>
    </xf>
    <xf numFmtId="0" fontId="5" fillId="0" borderId="49" xfId="40" applyFont="1" applyBorder="1" applyAlignment="1">
      <alignment vertical="center"/>
    </xf>
    <xf numFmtId="0" fontId="82" fillId="4" borderId="0" xfId="40" applyFont="1" applyFill="1"/>
    <xf numFmtId="0" fontId="2" fillId="4" borderId="40" xfId="40" applyFill="1" applyBorder="1"/>
    <xf numFmtId="0" fontId="2" fillId="4" borderId="49" xfId="40" applyFill="1" applyBorder="1"/>
    <xf numFmtId="0" fontId="2" fillId="0" borderId="49" xfId="40" applyBorder="1"/>
    <xf numFmtId="189" fontId="5" fillId="0" borderId="141" xfId="91" applyNumberFormat="1" applyFont="1" applyFill="1" applyBorder="1" applyAlignment="1" applyProtection="1">
      <alignment vertical="center"/>
      <protection locked="0"/>
    </xf>
    <xf numFmtId="0" fontId="5" fillId="0" borderId="40" xfId="40" applyFont="1" applyBorder="1" applyAlignment="1">
      <alignment horizontal="left" vertical="center"/>
    </xf>
    <xf numFmtId="182" fontId="5" fillId="4" borderId="141" xfId="92" applyNumberFormat="1" applyFont="1" applyFill="1" applyBorder="1" applyAlignment="1"/>
    <xf numFmtId="0" fontId="5" fillId="0" borderId="40" xfId="40" applyFont="1" applyBorder="1" applyAlignment="1">
      <alignment horizontal="center" vertical="center" wrapText="1"/>
    </xf>
    <xf numFmtId="0" fontId="5" fillId="0" borderId="49" xfId="40" applyFont="1" applyBorder="1" applyAlignment="1">
      <alignment horizontal="center" vertical="center" wrapText="1"/>
    </xf>
    <xf numFmtId="0" fontId="82"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2" fontId="5" fillId="4" borderId="101" xfId="92" applyNumberFormat="1" applyFont="1" applyFill="1" applyBorder="1" applyAlignment="1">
      <alignment horizontal="center" vertical="center"/>
    </xf>
    <xf numFmtId="2" fontId="5" fillId="4" borderId="58" xfId="92" applyNumberFormat="1" applyFont="1" applyFill="1" applyBorder="1" applyAlignment="1"/>
    <xf numFmtId="182" fontId="5" fillId="4" borderId="58" xfId="92" applyNumberFormat="1" applyFont="1" applyFill="1" applyBorder="1" applyAlignment="1"/>
    <xf numFmtId="0" fontId="82" fillId="4" borderId="0" xfId="40" applyFont="1" applyFill="1" applyAlignment="1">
      <alignment wrapText="1"/>
    </xf>
    <xf numFmtId="0" fontId="9" fillId="4" borderId="0" xfId="40" applyFont="1" applyFill="1" applyAlignment="1">
      <alignment vertical="center"/>
    </xf>
    <xf numFmtId="182" fontId="45" fillId="4" borderId="0" xfId="92" applyNumberFormat="1" applyFont="1" applyFill="1" applyBorder="1" applyAlignment="1"/>
    <xf numFmtId="0" fontId="69" fillId="4" borderId="0" xfId="40" applyFont="1" applyFill="1" applyAlignment="1">
      <alignment wrapText="1"/>
    </xf>
    <xf numFmtId="0" fontId="69"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3" xfId="40" applyNumberFormat="1" applyFont="1" applyFill="1" applyBorder="1" applyAlignment="1">
      <alignment horizontal="center" vertical="center" wrapText="1"/>
    </xf>
    <xf numFmtId="1" fontId="5" fillId="4" borderId="144" xfId="40" applyNumberFormat="1" applyFont="1" applyFill="1" applyBorder="1" applyAlignment="1">
      <alignment horizontal="left" vertical="center" wrapText="1"/>
    </xf>
    <xf numFmtId="3" fontId="5" fillId="0" borderId="144" xfId="40" applyNumberFormat="1" applyFont="1" applyBorder="1" applyAlignment="1">
      <alignment horizontal="center" vertical="center" wrapText="1"/>
    </xf>
    <xf numFmtId="193" fontId="5" fillId="0" borderId="144" xfId="40" applyNumberFormat="1" applyFont="1" applyBorder="1" applyAlignment="1">
      <alignment horizontal="center" vertical="center" wrapText="1"/>
    </xf>
    <xf numFmtId="183" fontId="5" fillId="0" borderId="145" xfId="40" applyNumberFormat="1" applyFont="1" applyBorder="1" applyAlignment="1">
      <alignment horizontal="center" vertical="center" wrapText="1"/>
    </xf>
    <xf numFmtId="185" fontId="69" fillId="4" borderId="0" xfId="90" applyFont="1" applyFill="1" applyAlignment="1">
      <alignment horizontal="center" vertical="center"/>
    </xf>
    <xf numFmtId="0" fontId="5" fillId="0" borderId="58" xfId="36" applyFont="1" applyBorder="1" applyAlignment="1">
      <alignment horizontal="center" vertical="center"/>
    </xf>
    <xf numFmtId="0" fontId="5" fillId="4" borderId="58" xfId="40" applyFont="1" applyFill="1" applyBorder="1" applyAlignment="1">
      <alignment horizontal="center"/>
    </xf>
    <xf numFmtId="0" fontId="9" fillId="4" borderId="36" xfId="40" applyFont="1" applyFill="1" applyBorder="1" applyAlignment="1">
      <alignment horizontal="center" vertical="center" wrapText="1"/>
    </xf>
    <xf numFmtId="4" fontId="9" fillId="4" borderId="33" xfId="40" applyNumberFormat="1" applyFont="1" applyFill="1" applyBorder="1" applyAlignment="1">
      <alignment horizontal="center" vertical="center"/>
    </xf>
    <xf numFmtId="0" fontId="2" fillId="4" borderId="0" xfId="40" applyFill="1" applyAlignment="1">
      <alignment horizontal="center" vertical="center"/>
    </xf>
    <xf numFmtId="3" fontId="5" fillId="0" borderId="28" xfId="36" quotePrefix="1" applyNumberFormat="1" applyFont="1" applyBorder="1" applyAlignment="1" applyProtection="1">
      <alignment horizontal="center" vertical="center"/>
      <protection hidden="1"/>
    </xf>
    <xf numFmtId="2" fontId="5" fillId="4" borderId="144" xfId="40" applyNumberFormat="1" applyFont="1" applyFill="1" applyBorder="1" applyAlignment="1">
      <alignment horizontal="center" vertical="center" wrapText="1"/>
    </xf>
    <xf numFmtId="41" fontId="2" fillId="20" borderId="0" xfId="93" applyFont="1" applyFill="1" applyBorder="1"/>
    <xf numFmtId="0" fontId="2" fillId="4" borderId="0" xfId="40" applyFill="1" applyAlignment="1">
      <alignment horizontal="left" vertical="top" wrapText="1"/>
    </xf>
    <xf numFmtId="191" fontId="2" fillId="0" borderId="0" xfId="36" applyNumberFormat="1"/>
    <xf numFmtId="182" fontId="0" fillId="0" borderId="0" xfId="92" applyNumberFormat="1" applyFont="1" applyBorder="1"/>
    <xf numFmtId="0" fontId="84"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59" xfId="40" applyNumberFormat="1" applyFont="1" applyFill="1" applyBorder="1" applyAlignment="1">
      <alignment horizontal="center" vertical="center" wrapText="1"/>
    </xf>
    <xf numFmtId="184" fontId="22" fillId="0" borderId="56" xfId="36" applyNumberFormat="1" applyFont="1" applyBorder="1" applyAlignment="1">
      <alignment horizontal="center" vertical="center" wrapText="1"/>
    </xf>
    <xf numFmtId="0" fontId="55" fillId="21" borderId="115" xfId="36" applyFont="1" applyFill="1" applyBorder="1" applyAlignment="1">
      <alignment horizontal="center" vertical="center" wrapText="1"/>
    </xf>
    <xf numFmtId="0" fontId="55" fillId="21" borderId="15" xfId="36" applyFont="1" applyFill="1" applyBorder="1" applyAlignment="1">
      <alignment vertical="center" wrapText="1"/>
    </xf>
    <xf numFmtId="194" fontId="87" fillId="21" borderId="15" xfId="36" applyNumberFormat="1" applyFont="1" applyFill="1" applyBorder="1" applyAlignment="1">
      <alignment horizontal="center" vertical="center" wrapText="1"/>
    </xf>
    <xf numFmtId="194" fontId="87" fillId="21" borderId="48" xfId="36" applyNumberFormat="1" applyFont="1" applyFill="1" applyBorder="1" applyAlignment="1">
      <alignment horizontal="center" vertical="center" wrapText="1"/>
    </xf>
    <xf numFmtId="194" fontId="88" fillId="21" borderId="48" xfId="43" applyNumberFormat="1" applyFont="1" applyFill="1" applyBorder="1" applyAlignment="1">
      <alignment horizontal="center" vertical="center" wrapText="1"/>
    </xf>
    <xf numFmtId="0" fontId="65" fillId="0" borderId="11" xfId="35" applyFont="1" applyBorder="1" applyAlignment="1">
      <alignment vertical="center"/>
    </xf>
    <xf numFmtId="0" fontId="65" fillId="0" borderId="122" xfId="35" applyFont="1" applyBorder="1" applyAlignment="1">
      <alignmen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3" xfId="40" applyNumberFormat="1" applyFont="1" applyFill="1" applyBorder="1" applyAlignment="1">
      <alignment horizontal="center" vertical="center" wrapText="1"/>
    </xf>
    <xf numFmtId="0" fontId="9" fillId="22" borderId="59" xfId="36" quotePrefix="1" applyFont="1" applyFill="1" applyBorder="1" applyAlignment="1">
      <alignment horizontal="center" vertical="center" wrapText="1"/>
    </xf>
    <xf numFmtId="196" fontId="2" fillId="4" borderId="0" xfId="40" applyNumberFormat="1" applyFill="1"/>
    <xf numFmtId="164" fontId="5" fillId="19" borderId="0" xfId="3" applyFont="1" applyFill="1" applyAlignment="1">
      <alignment horizontal="center" vertical="center"/>
    </xf>
    <xf numFmtId="0" fontId="7" fillId="4" borderId="0" xfId="40" applyFont="1" applyFill="1" applyAlignment="1">
      <alignment horizontal="center" vertical="center"/>
    </xf>
    <xf numFmtId="0" fontId="5" fillId="23" borderId="0" xfId="40" applyFont="1" applyFill="1"/>
    <xf numFmtId="0" fontId="2" fillId="4" borderId="69" xfId="40" applyFill="1" applyBorder="1"/>
    <xf numFmtId="164" fontId="2" fillId="4" borderId="69" xfId="3" applyFont="1" applyFill="1" applyBorder="1"/>
    <xf numFmtId="164" fontId="2" fillId="4" borderId="0" xfId="3" applyFont="1" applyFill="1"/>
    <xf numFmtId="0" fontId="5" fillId="17" borderId="0" xfId="40" applyFont="1" applyFill="1"/>
    <xf numFmtId="0" fontId="5" fillId="24" borderId="0" xfId="40" applyFont="1" applyFill="1"/>
    <xf numFmtId="0" fontId="5" fillId="25" borderId="0" xfId="40" applyFont="1" applyFill="1"/>
    <xf numFmtId="185" fontId="5" fillId="0" borderId="0" xfId="90" applyFont="1" applyFill="1" applyBorder="1" applyAlignment="1" applyProtection="1">
      <alignment horizontal="center" vertical="center" wrapText="1"/>
    </xf>
    <xf numFmtId="189"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3" fontId="5" fillId="0" borderId="0" xfId="40" applyNumberFormat="1" applyFont="1" applyAlignment="1">
      <alignment horizontal="center" vertical="center" wrapText="1"/>
    </xf>
    <xf numFmtId="0" fontId="45" fillId="0" borderId="0" xfId="40" applyFont="1" applyAlignment="1">
      <alignment horizontal="center" vertical="center" wrapText="1"/>
    </xf>
    <xf numFmtId="188" fontId="5" fillId="0" borderId="0" xfId="90" applyNumberFormat="1" applyFont="1" applyFill="1" applyBorder="1" applyAlignment="1" applyProtection="1">
      <alignment horizontal="center" vertical="center" wrapText="1"/>
    </xf>
    <xf numFmtId="182" fontId="5" fillId="0" borderId="0" xfId="92" applyNumberFormat="1" applyFont="1" applyFill="1" applyBorder="1" applyAlignment="1"/>
    <xf numFmtId="0" fontId="45" fillId="0" borderId="0" xfId="40" applyFont="1" applyAlignment="1">
      <alignment horizontal="left" vertical="center" wrapText="1"/>
    </xf>
    <xf numFmtId="182" fontId="5" fillId="0" borderId="0" xfId="92" applyNumberFormat="1" applyFont="1" applyFill="1" applyBorder="1" applyAlignment="1">
      <alignment horizontal="center" vertical="center"/>
    </xf>
    <xf numFmtId="2" fontId="5" fillId="0" borderId="0" xfId="92" applyNumberFormat="1" applyFont="1" applyFill="1" applyBorder="1" applyAlignment="1"/>
    <xf numFmtId="192" fontId="45"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5" fillId="18" borderId="3" xfId="40" applyFont="1" applyFill="1" applyBorder="1" applyAlignment="1">
      <alignment horizontal="center" vertical="center"/>
    </xf>
    <xf numFmtId="0" fontId="5" fillId="0" borderId="135" xfId="36" applyFont="1" applyBorder="1" applyAlignment="1">
      <alignment horizontal="center" vertical="center"/>
    </xf>
    <xf numFmtId="0" fontId="5" fillId="4" borderId="135" xfId="40" applyFont="1" applyFill="1" applyBorder="1" applyAlignment="1">
      <alignment horizontal="center"/>
    </xf>
    <xf numFmtId="1" fontId="5" fillId="4" borderId="90" xfId="40" applyNumberFormat="1" applyFont="1" applyFill="1" applyBorder="1" applyAlignment="1">
      <alignment horizontal="center" vertical="center" wrapText="1"/>
    </xf>
    <xf numFmtId="10" fontId="9" fillId="4" borderId="110" xfId="40" applyNumberFormat="1" applyFont="1" applyFill="1" applyBorder="1" applyAlignment="1">
      <alignment horizontal="center" vertical="center" wrapText="1"/>
    </xf>
    <xf numFmtId="0" fontId="92" fillId="0" borderId="78" xfId="43" applyFont="1" applyBorder="1" applyAlignment="1" applyProtection="1">
      <alignment horizontal="center" vertical="center"/>
      <protection hidden="1"/>
    </xf>
    <xf numFmtId="0" fontId="92" fillId="27" borderId="5" xfId="43" applyFont="1" applyFill="1" applyBorder="1" applyAlignment="1">
      <alignment horizontal="center" vertical="center"/>
    </xf>
    <xf numFmtId="0" fontId="70" fillId="28" borderId="82" xfId="43" applyFont="1" applyFill="1" applyBorder="1" applyAlignment="1">
      <alignment horizontal="center" vertical="center"/>
    </xf>
    <xf numFmtId="0" fontId="9" fillId="0" borderId="152" xfId="36" applyFont="1" applyBorder="1" applyAlignment="1">
      <alignment vertical="center"/>
    </xf>
    <xf numFmtId="0" fontId="4" fillId="0" borderId="54" xfId="36" applyFont="1" applyBorder="1" applyAlignment="1">
      <alignment horizontal="center" vertical="center" wrapText="1"/>
    </xf>
    <xf numFmtId="166" fontId="4" fillId="0" borderId="155" xfId="36" applyNumberFormat="1" applyFont="1" applyBorder="1" applyAlignment="1">
      <alignment horizontal="left" vertical="center" wrapText="1"/>
    </xf>
    <xf numFmtId="1" fontId="5" fillId="4" borderId="136" xfId="40" applyNumberFormat="1" applyFont="1" applyFill="1" applyBorder="1" applyAlignment="1">
      <alignment horizontal="center" vertical="center" wrapText="1"/>
    </xf>
    <xf numFmtId="0" fontId="4" fillId="0" borderId="137" xfId="36" applyFont="1" applyBorder="1" applyAlignment="1">
      <alignment horizontal="center" vertical="center" wrapText="1"/>
    </xf>
    <xf numFmtId="1" fontId="9" fillId="7" borderId="137" xfId="36" applyNumberFormat="1" applyFont="1" applyFill="1" applyBorder="1" applyAlignment="1">
      <alignment horizontal="center" vertical="center" wrapText="1"/>
    </xf>
    <xf numFmtId="1" fontId="93" fillId="0" borderId="157" xfId="36" applyNumberFormat="1" applyFont="1" applyBorder="1" applyAlignment="1">
      <alignment horizontal="center" vertical="center"/>
    </xf>
    <xf numFmtId="0" fontId="93" fillId="7" borderId="156" xfId="36" applyFont="1" applyFill="1" applyBorder="1" applyAlignment="1">
      <alignment horizontal="center" vertical="center" wrapText="1"/>
    </xf>
    <xf numFmtId="188" fontId="7" fillId="4" borderId="101" xfId="90" applyNumberFormat="1" applyFont="1" applyFill="1" applyBorder="1" applyAlignment="1" applyProtection="1">
      <alignment horizontal="center" vertical="center" wrapText="1"/>
    </xf>
    <xf numFmtId="0" fontId="70" fillId="28" borderId="132" xfId="43" applyFont="1" applyFill="1" applyBorder="1" applyAlignment="1">
      <alignment horizontal="center" vertical="center"/>
    </xf>
    <xf numFmtId="0" fontId="70" fillId="28" borderId="133" xfId="43" applyFont="1" applyFill="1" applyBorder="1" applyAlignment="1">
      <alignment horizontal="center" vertical="center"/>
    </xf>
    <xf numFmtId="0" fontId="98" fillId="28" borderId="133" xfId="43" applyFont="1" applyFill="1" applyBorder="1" applyAlignment="1">
      <alignment horizontal="center" vertical="center"/>
    </xf>
    <xf numFmtId="0" fontId="70" fillId="0" borderId="0" xfId="43" applyFont="1"/>
    <xf numFmtId="183" fontId="5" fillId="0" borderId="89" xfId="40" applyNumberFormat="1" applyFont="1" applyBorder="1" applyAlignment="1">
      <alignment horizontal="center" vertical="center" wrapText="1"/>
    </xf>
    <xf numFmtId="183" fontId="5" fillId="0" borderId="135"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2" fillId="0" borderId="33" xfId="36" applyBorder="1" applyProtection="1">
      <protection hidden="1"/>
    </xf>
    <xf numFmtId="0" fontId="2" fillId="0" borderId="11" xfId="36" applyBorder="1" applyProtection="1">
      <protection hidden="1"/>
    </xf>
    <xf numFmtId="0" fontId="77" fillId="0" borderId="23" xfId="35" applyFont="1" applyBorder="1" applyAlignment="1">
      <alignment horizontal="center" vertical="center" wrapText="1"/>
    </xf>
    <xf numFmtId="0" fontId="69" fillId="0" borderId="0" xfId="40" applyFont="1"/>
    <xf numFmtId="0" fontId="71" fillId="4" borderId="36" xfId="40" applyFont="1" applyFill="1" applyBorder="1"/>
    <xf numFmtId="0" fontId="69" fillId="4" borderId="46" xfId="40" applyFont="1" applyFill="1" applyBorder="1" applyAlignment="1">
      <alignment horizontal="center" vertical="center"/>
    </xf>
    <xf numFmtId="0" fontId="2" fillId="4" borderId="32" xfId="40" applyFill="1" applyBorder="1"/>
    <xf numFmtId="185" fontId="82" fillId="19" borderId="46" xfId="90" applyFont="1" applyFill="1" applyBorder="1" applyAlignment="1">
      <alignment horizontal="center" vertical="center"/>
    </xf>
    <xf numFmtId="185" fontId="82" fillId="19" borderId="0" xfId="90" applyFont="1" applyFill="1" applyBorder="1" applyAlignment="1">
      <alignment horizontal="center" vertical="center"/>
    </xf>
    <xf numFmtId="185" fontId="69" fillId="4" borderId="0" xfId="90" applyFont="1" applyFill="1" applyBorder="1" applyAlignment="1">
      <alignment horizontal="center" vertical="center"/>
    </xf>
    <xf numFmtId="0" fontId="82" fillId="20" borderId="0" xfId="40" applyFont="1" applyFill="1"/>
    <xf numFmtId="41" fontId="2" fillId="20" borderId="32" xfId="93" applyFont="1" applyFill="1" applyBorder="1"/>
    <xf numFmtId="185" fontId="69" fillId="4" borderId="46" xfId="90" applyFont="1" applyFill="1" applyBorder="1" applyAlignment="1">
      <alignment horizontal="center" vertical="center"/>
    </xf>
    <xf numFmtId="0" fontId="2" fillId="4" borderId="32" xfId="40" applyFill="1" applyBorder="1" applyAlignment="1">
      <alignment wrapText="1"/>
    </xf>
    <xf numFmtId="185" fontId="69" fillId="4" borderId="14" xfId="90" applyFont="1" applyFill="1" applyBorder="1" applyAlignment="1">
      <alignment horizontal="center" vertical="center"/>
    </xf>
    <xf numFmtId="185" fontId="69" fillId="4" borderId="33" xfId="90" applyFont="1" applyFill="1" applyBorder="1" applyAlignment="1">
      <alignment horizontal="center" vertical="center"/>
    </xf>
    <xf numFmtId="0" fontId="2" fillId="4" borderId="33" xfId="40" applyFill="1" applyBorder="1"/>
    <xf numFmtId="0" fontId="82" fillId="4" borderId="33" xfId="40" applyFont="1" applyFill="1" applyBorder="1"/>
    <xf numFmtId="0" fontId="2" fillId="4" borderId="41" xfId="40" applyFill="1" applyBorder="1"/>
    <xf numFmtId="9" fontId="25" fillId="30" borderId="28" xfId="84" applyFont="1" applyFill="1" applyBorder="1" applyAlignment="1">
      <alignment horizontal="center" vertical="center" wrapText="1"/>
    </xf>
    <xf numFmtId="4" fontId="25" fillId="30" borderId="28" xfId="36" applyNumberFormat="1" applyFont="1" applyFill="1" applyBorder="1" applyAlignment="1">
      <alignment horizontal="center" vertical="center" wrapText="1"/>
    </xf>
    <xf numFmtId="175" fontId="25" fillId="30" borderId="28" xfId="36" applyNumberFormat="1" applyFont="1" applyFill="1" applyBorder="1" applyAlignment="1">
      <alignment horizontal="center" vertical="center" wrapText="1"/>
    </xf>
    <xf numFmtId="0" fontId="4" fillId="30" borderId="40" xfId="36" applyFont="1" applyFill="1" applyBorder="1" applyAlignment="1">
      <alignment horizontal="center" vertical="center" wrapText="1"/>
    </xf>
    <xf numFmtId="0" fontId="9" fillId="30" borderId="23" xfId="36" applyFont="1" applyFill="1" applyBorder="1" applyAlignment="1">
      <alignment horizontal="center" vertical="center" wrapText="1"/>
    </xf>
    <xf numFmtId="0" fontId="4" fillId="30" borderId="58" xfId="36" applyFont="1" applyFill="1" applyBorder="1" applyAlignment="1">
      <alignment horizontal="center" vertical="center" wrapText="1"/>
    </xf>
    <xf numFmtId="0" fontId="25" fillId="30" borderId="28" xfId="84" applyNumberFormat="1" applyFont="1" applyFill="1" applyBorder="1" applyAlignment="1">
      <alignment horizontal="center" vertical="center" wrapText="1"/>
    </xf>
    <xf numFmtId="0" fontId="4" fillId="32" borderId="28" xfId="84" applyNumberFormat="1" applyFont="1" applyFill="1" applyBorder="1" applyAlignment="1">
      <alignment horizontal="center" vertical="center" wrapText="1"/>
    </xf>
    <xf numFmtId="0" fontId="25" fillId="30" borderId="28" xfId="36" applyFont="1" applyFill="1" applyBorder="1" applyAlignment="1">
      <alignment horizontal="center" vertical="center" wrapText="1"/>
    </xf>
    <xf numFmtId="0" fontId="25" fillId="30" borderId="159" xfId="36" applyFont="1" applyFill="1" applyBorder="1" applyAlignment="1">
      <alignment horizontal="center" vertical="center" wrapText="1"/>
    </xf>
    <xf numFmtId="9" fontId="25" fillId="30" borderId="159" xfId="84" applyFont="1" applyFill="1" applyBorder="1" applyAlignment="1">
      <alignment horizontal="center" vertical="center" wrapText="1"/>
    </xf>
    <xf numFmtId="0" fontId="25" fillId="30" borderId="159" xfId="84" applyNumberFormat="1" applyFont="1" applyFill="1" applyBorder="1" applyAlignment="1">
      <alignment horizontal="center" vertical="center" wrapText="1"/>
    </xf>
    <xf numFmtId="0" fontId="4" fillId="32" borderId="159" xfId="84" applyNumberFormat="1" applyFont="1" applyFill="1" applyBorder="1" applyAlignment="1">
      <alignment horizontal="center" vertical="center" wrapText="1"/>
    </xf>
    <xf numFmtId="175" fontId="25" fillId="30" borderId="159" xfId="36" applyNumberFormat="1" applyFont="1" applyFill="1" applyBorder="1" applyAlignment="1">
      <alignment horizontal="center" vertical="center" wrapText="1"/>
    </xf>
    <xf numFmtId="0" fontId="105" fillId="0" borderId="25" xfId="36" applyFont="1" applyBorder="1" applyAlignment="1">
      <alignment horizontal="center" vertical="center"/>
    </xf>
    <xf numFmtId="0" fontId="105" fillId="0" borderId="26" xfId="36" applyFont="1" applyBorder="1" applyAlignment="1">
      <alignment horizontal="center" vertical="center"/>
    </xf>
    <xf numFmtId="0" fontId="91" fillId="0" borderId="0" xfId="36" applyFont="1" applyAlignment="1">
      <alignment horizontal="center" vertical="center"/>
    </xf>
    <xf numFmtId="0" fontId="91" fillId="0" borderId="31" xfId="36" applyFont="1" applyBorder="1" applyAlignment="1">
      <alignment horizontal="center"/>
    </xf>
    <xf numFmtId="0" fontId="69" fillId="0" borderId="46" xfId="36" applyFont="1" applyBorder="1" applyAlignment="1">
      <alignment horizontal="center" vertical="center"/>
    </xf>
    <xf numFmtId="0" fontId="69" fillId="0" borderId="32" xfId="36" applyFont="1" applyBorder="1" applyAlignment="1">
      <alignment horizontal="center" vertical="center"/>
    </xf>
    <xf numFmtId="0" fontId="25" fillId="0" borderId="29" xfId="36" applyFont="1" applyBorder="1" applyAlignment="1">
      <alignment horizontal="center" vertical="center" wrapText="1"/>
    </xf>
    <xf numFmtId="0" fontId="25" fillId="0" borderId="31" xfId="36" applyFont="1" applyBorder="1" applyAlignment="1">
      <alignment horizontal="center" vertical="center"/>
    </xf>
    <xf numFmtId="0" fontId="8" fillId="26" borderId="0" xfId="40" applyFont="1" applyFill="1" applyAlignment="1">
      <alignment horizontal="center" vertical="center" wrapText="1"/>
    </xf>
    <xf numFmtId="14" fontId="47" fillId="7" borderId="0" xfId="35" applyNumberFormat="1" applyFill="1"/>
    <xf numFmtId="0" fontId="25" fillId="0" borderId="160" xfId="36" applyFont="1" applyBorder="1" applyAlignment="1">
      <alignment horizontal="center" vertical="center" wrapText="1"/>
    </xf>
    <xf numFmtId="0" fontId="5" fillId="0" borderId="0" xfId="36" applyFont="1" applyAlignment="1">
      <alignment vertical="center" wrapText="1"/>
    </xf>
    <xf numFmtId="0" fontId="4" fillId="0" borderId="79" xfId="36" applyFont="1" applyBorder="1" applyAlignment="1">
      <alignment horizontal="centerContinuous" vertical="center" wrapText="1"/>
    </xf>
    <xf numFmtId="0" fontId="74" fillId="0" borderId="0" xfId="43" applyFont="1" applyAlignment="1">
      <alignment horizontal="center" vertical="center"/>
    </xf>
    <xf numFmtId="0" fontId="114" fillId="33" borderId="33" xfId="36" applyFont="1" applyFill="1" applyBorder="1" applyAlignment="1">
      <alignment horizontal="right" vertical="center"/>
    </xf>
    <xf numFmtId="167" fontId="114" fillId="33" borderId="33" xfId="36" applyNumberFormat="1" applyFont="1" applyFill="1" applyBorder="1" applyAlignment="1">
      <alignment horizontal="center" vertical="center"/>
    </xf>
    <xf numFmtId="0" fontId="9" fillId="12" borderId="59" xfId="36" quotePrefix="1" applyFont="1" applyFill="1" applyBorder="1" applyAlignment="1">
      <alignment horizontal="center" vertical="center" wrapText="1"/>
    </xf>
    <xf numFmtId="0" fontId="45" fillId="34" borderId="92" xfId="40" applyFont="1" applyFill="1" applyBorder="1" applyAlignment="1">
      <alignment horizontal="centerContinuous" vertical="center" wrapText="1"/>
    </xf>
    <xf numFmtId="0" fontId="45" fillId="34" borderId="101" xfId="40" applyFont="1" applyFill="1" applyBorder="1" applyAlignment="1">
      <alignment vertical="center" wrapText="1"/>
    </xf>
    <xf numFmtId="0" fontId="45" fillId="34" borderId="149" xfId="40" applyFont="1" applyFill="1" applyBorder="1" applyAlignment="1">
      <alignment horizontal="center" vertical="center" wrapText="1"/>
    </xf>
    <xf numFmtId="0" fontId="45" fillId="34" borderId="41" xfId="40" applyFont="1" applyFill="1" applyBorder="1" applyAlignment="1">
      <alignment horizontal="center" vertical="center"/>
    </xf>
    <xf numFmtId="0" fontId="120" fillId="31" borderId="48" xfId="35" applyFont="1" applyFill="1" applyBorder="1" applyAlignment="1">
      <alignment horizontal="center" vertical="center"/>
    </xf>
    <xf numFmtId="164" fontId="5" fillId="0" borderId="142" xfId="91" applyNumberFormat="1" applyFont="1" applyFill="1" applyBorder="1" applyAlignment="1" applyProtection="1">
      <alignment vertical="center"/>
      <protection locked="0"/>
    </xf>
    <xf numFmtId="0" fontId="20" fillId="37" borderId="33" xfId="36" applyFont="1" applyFill="1" applyBorder="1" applyAlignment="1">
      <alignment vertical="center"/>
    </xf>
    <xf numFmtId="177" fontId="20" fillId="37" borderId="33" xfId="36" applyNumberFormat="1" applyFont="1" applyFill="1" applyBorder="1" applyAlignment="1">
      <alignment horizontal="center" vertical="center"/>
    </xf>
    <xf numFmtId="178" fontId="20" fillId="37" borderId="33" xfId="36" applyNumberFormat="1" applyFont="1" applyFill="1" applyBorder="1" applyAlignment="1">
      <alignment horizontal="center" vertical="center"/>
    </xf>
    <xf numFmtId="0" fontId="22" fillId="37" borderId="33" xfId="36" applyFont="1" applyFill="1" applyBorder="1" applyAlignment="1">
      <alignment vertical="center"/>
    </xf>
    <xf numFmtId="0" fontId="22" fillId="37" borderId="19" xfId="36" applyFont="1" applyFill="1" applyBorder="1" applyAlignment="1">
      <alignment vertical="center"/>
    </xf>
    <xf numFmtId="175" fontId="25" fillId="0" borderId="28" xfId="36" applyNumberFormat="1" applyFont="1" applyBorder="1" applyAlignment="1">
      <alignment horizontal="center" vertical="center" wrapText="1"/>
    </xf>
    <xf numFmtId="0" fontId="69" fillId="0" borderId="0" xfId="36" applyFont="1" applyProtection="1">
      <protection hidden="1"/>
    </xf>
    <xf numFmtId="15" fontId="22" fillId="30" borderId="28" xfId="36" applyNumberFormat="1" applyFont="1" applyFill="1" applyBorder="1" applyAlignment="1">
      <alignment horizontal="center" vertical="center" wrapText="1"/>
    </xf>
    <xf numFmtId="15" fontId="22" fillId="30" borderId="159" xfId="36" applyNumberFormat="1" applyFont="1" applyFill="1" applyBorder="1" applyAlignment="1">
      <alignment horizontal="center" vertical="center" wrapText="1"/>
    </xf>
    <xf numFmtId="1" fontId="9" fillId="0" borderId="162" xfId="36" applyNumberFormat="1" applyFont="1" applyBorder="1" applyAlignment="1">
      <alignment horizontal="center" vertical="center"/>
    </xf>
    <xf numFmtId="0" fontId="9" fillId="0" borderId="163" xfId="36" applyFont="1" applyBorder="1" applyAlignment="1">
      <alignment horizontal="center" vertical="center"/>
    </xf>
    <xf numFmtId="0" fontId="9" fillId="0" borderId="100" xfId="36" applyFont="1" applyBorder="1" applyAlignment="1">
      <alignment horizontal="center" vertical="center"/>
    </xf>
    <xf numFmtId="0" fontId="9" fillId="0" borderId="164" xfId="36" applyFont="1" applyBorder="1" applyAlignment="1">
      <alignment horizontal="center" vertical="center"/>
    </xf>
    <xf numFmtId="1" fontId="9" fillId="0" borderId="130" xfId="36" applyNumberFormat="1" applyFont="1" applyBorder="1" applyAlignment="1">
      <alignment horizontal="left" vertical="center"/>
    </xf>
    <xf numFmtId="4" fontId="59" fillId="0" borderId="23" xfId="43" applyNumberFormat="1" applyFont="1" applyBorder="1" applyAlignment="1">
      <alignment horizontal="center" vertical="center" wrapText="1"/>
    </xf>
    <xf numFmtId="4" fontId="59" fillId="0" borderId="128" xfId="43" applyNumberFormat="1" applyFont="1" applyBorder="1" applyAlignment="1">
      <alignment horizontal="center" vertical="center" wrapText="1"/>
    </xf>
    <xf numFmtId="0" fontId="9" fillId="0" borderId="165" xfId="36" applyFont="1" applyBorder="1" applyAlignment="1">
      <alignment horizontal="center" vertical="center"/>
    </xf>
    <xf numFmtId="0" fontId="9" fillId="0" borderId="166" xfId="36" applyFont="1" applyBorder="1" applyAlignment="1">
      <alignment horizontal="center" vertical="center"/>
    </xf>
    <xf numFmtId="0" fontId="49" fillId="0" borderId="130" xfId="43" applyFont="1" applyBorder="1" applyAlignment="1" applyProtection="1">
      <alignment horizontal="center" vertical="center"/>
      <protection hidden="1"/>
    </xf>
    <xf numFmtId="0" fontId="49" fillId="0" borderId="128" xfId="43" applyFont="1" applyBorder="1" applyAlignment="1" applyProtection="1">
      <alignment horizontal="center" vertical="center"/>
      <protection hidden="1"/>
    </xf>
    <xf numFmtId="1" fontId="9" fillId="0" borderId="167" xfId="36" applyNumberFormat="1" applyFont="1" applyBorder="1" applyAlignment="1">
      <alignment horizontal="left" vertical="center"/>
    </xf>
    <xf numFmtId="0" fontId="49" fillId="0" borderId="23" xfId="43" applyFont="1" applyBorder="1" applyAlignment="1" applyProtection="1">
      <alignment horizontal="center" vertical="center"/>
      <protection hidden="1"/>
    </xf>
    <xf numFmtId="0" fontId="2" fillId="0" borderId="36" xfId="36" applyBorder="1" applyProtection="1">
      <protection hidden="1"/>
    </xf>
    <xf numFmtId="0" fontId="2" fillId="0" borderId="109" xfId="36" applyBorder="1" applyProtection="1">
      <protection hidden="1"/>
    </xf>
    <xf numFmtId="0" fontId="2" fillId="0" borderId="110" xfId="36" applyBorder="1" applyProtection="1">
      <protection hidden="1"/>
    </xf>
    <xf numFmtId="183" fontId="59" fillId="0" borderId="91" xfId="43" applyNumberFormat="1" applyFont="1" applyBorder="1" applyAlignment="1">
      <alignment horizontal="center" vertical="center" wrapText="1"/>
    </xf>
    <xf numFmtId="0" fontId="78" fillId="0" borderId="168" xfId="43" applyFont="1" applyBorder="1" applyAlignment="1">
      <alignment horizontal="center" vertical="center" wrapText="1"/>
    </xf>
    <xf numFmtId="183" fontId="59" fillId="0" borderId="54" xfId="43" applyNumberFormat="1" applyFont="1" applyBorder="1" applyAlignment="1">
      <alignment horizontal="center" vertical="center" wrapText="1"/>
    </xf>
    <xf numFmtId="0" fontId="77" fillId="0" borderId="64" xfId="35" applyFont="1" applyBorder="1" applyAlignment="1">
      <alignment horizontal="center" vertical="center" wrapText="1"/>
    </xf>
    <xf numFmtId="0" fontId="2" fillId="4" borderId="0" xfId="40" applyFill="1" applyAlignment="1">
      <alignment horizontal="center" vertical="center" wrapText="1"/>
    </xf>
    <xf numFmtId="0" fontId="9" fillId="0" borderId="56" xfId="36" applyFont="1" applyBorder="1" applyAlignment="1">
      <alignment horizontal="center" vertical="center" wrapText="1"/>
    </xf>
    <xf numFmtId="0" fontId="84" fillId="0" borderId="135" xfId="36" applyFont="1" applyBorder="1" applyAlignment="1">
      <alignment horizontal="center" vertical="center" wrapText="1"/>
    </xf>
    <xf numFmtId="0" fontId="124" fillId="0" borderId="0" xfId="36" applyFont="1" applyAlignment="1">
      <alignment horizontal="centerContinuous" vertical="center" wrapText="1"/>
    </xf>
    <xf numFmtId="0" fontId="91" fillId="0" borderId="0" xfId="36" applyFont="1" applyAlignment="1">
      <alignment horizontal="centerContinuous" vertical="center" wrapText="1"/>
    </xf>
    <xf numFmtId="0" fontId="91" fillId="0" borderId="0" xfId="36" applyFont="1" applyAlignment="1">
      <alignment horizontal="centerContinuous"/>
    </xf>
    <xf numFmtId="0" fontId="91" fillId="0" borderId="0" xfId="36" applyFont="1" applyAlignment="1">
      <alignment horizontal="centerContinuous" vertical="center"/>
    </xf>
    <xf numFmtId="0" fontId="91" fillId="0" borderId="0" xfId="36" applyFont="1"/>
    <xf numFmtId="0" fontId="105" fillId="0" borderId="0" xfId="36" applyFont="1" applyAlignment="1">
      <alignment horizontal="center" vertical="center"/>
    </xf>
    <xf numFmtId="9" fontId="109" fillId="40" borderId="60" xfId="81" applyNumberFormat="1" applyFont="1" applyFill="1" applyBorder="1" applyAlignment="1">
      <alignment horizontal="center" vertical="center" wrapText="1"/>
    </xf>
    <xf numFmtId="9" fontId="109" fillId="40" borderId="61" xfId="81" applyNumberFormat="1" applyFont="1" applyFill="1" applyBorder="1" applyAlignment="1">
      <alignment horizontal="center" vertical="center" wrapText="1"/>
    </xf>
    <xf numFmtId="9" fontId="109" fillId="40" borderId="62" xfId="82" applyFont="1" applyFill="1" applyBorder="1" applyAlignment="1">
      <alignment horizontal="center" vertical="center"/>
    </xf>
    <xf numFmtId="172" fontId="109" fillId="40" borderId="62" xfId="81" applyNumberFormat="1" applyFont="1" applyFill="1" applyBorder="1" applyAlignment="1">
      <alignment horizontal="center" vertical="center"/>
    </xf>
    <xf numFmtId="172" fontId="109" fillId="40" borderId="59" xfId="81" applyNumberFormat="1" applyFont="1" applyFill="1" applyBorder="1" applyAlignment="1">
      <alignment horizontal="center" vertical="center"/>
    </xf>
    <xf numFmtId="0" fontId="109" fillId="40" borderId="22" xfId="36" applyFont="1" applyFill="1" applyBorder="1" applyAlignment="1">
      <alignment horizontal="center" vertical="center" wrapText="1"/>
    </xf>
    <xf numFmtId="0" fontId="109" fillId="40" borderId="22" xfId="36" applyFont="1" applyFill="1" applyBorder="1" applyAlignment="1">
      <alignment horizontal="centerContinuous" vertical="center"/>
    </xf>
    <xf numFmtId="9" fontId="109" fillId="40" borderId="22" xfId="84" applyFont="1" applyFill="1" applyBorder="1" applyAlignment="1">
      <alignment horizontal="centerContinuous" vertical="center" wrapText="1"/>
    </xf>
    <xf numFmtId="0" fontId="109" fillId="40" borderId="23" xfId="36" applyFont="1" applyFill="1" applyBorder="1" applyAlignment="1">
      <alignment horizontal="center" vertical="center" wrapText="1"/>
    </xf>
    <xf numFmtId="0" fontId="109" fillId="40" borderId="23" xfId="36" applyFont="1" applyFill="1" applyBorder="1" applyAlignment="1">
      <alignment horizontal="center" vertical="center"/>
    </xf>
    <xf numFmtId="9" fontId="109" fillId="40" borderId="23" xfId="84" applyFont="1" applyFill="1" applyBorder="1" applyAlignment="1">
      <alignment horizontal="center" vertical="center" wrapText="1"/>
    </xf>
    <xf numFmtId="0" fontId="113" fillId="40" borderId="97" xfId="36" applyFont="1" applyFill="1" applyBorder="1" applyAlignment="1">
      <alignment horizontal="center" vertical="center" wrapText="1"/>
    </xf>
    <xf numFmtId="0" fontId="113" fillId="40" borderId="23" xfId="36" applyFont="1" applyFill="1" applyBorder="1" applyAlignment="1">
      <alignment horizontal="center" vertical="center" wrapText="1"/>
    </xf>
    <xf numFmtId="0" fontId="113" fillId="40" borderId="68" xfId="36" applyFont="1" applyFill="1" applyBorder="1" applyAlignment="1">
      <alignment horizontal="center" vertical="center" wrapText="1"/>
    </xf>
    <xf numFmtId="0" fontId="22" fillId="40" borderId="14" xfId="36" applyFont="1" applyFill="1" applyBorder="1" applyAlignment="1">
      <alignment vertical="center"/>
    </xf>
    <xf numFmtId="0" fontId="20" fillId="40" borderId="33" xfId="36" applyFont="1" applyFill="1" applyBorder="1" applyAlignment="1">
      <alignment vertical="center"/>
    </xf>
    <xf numFmtId="0" fontId="61" fillId="40" borderId="60" xfId="35" applyFont="1" applyFill="1" applyBorder="1" applyAlignment="1">
      <alignment vertical="center" wrapText="1"/>
    </xf>
    <xf numFmtId="0" fontId="104" fillId="40" borderId="36" xfId="35" applyFont="1" applyFill="1" applyBorder="1" applyAlignment="1">
      <alignment horizontal="center" vertical="center" wrapText="1"/>
    </xf>
    <xf numFmtId="0" fontId="109" fillId="40" borderId="56" xfId="36" applyFont="1" applyFill="1" applyBorder="1" applyAlignment="1">
      <alignment horizontal="center" vertical="center" wrapText="1"/>
    </xf>
    <xf numFmtId="0" fontId="109" fillId="40" borderId="49" xfId="36" applyFont="1" applyFill="1" applyBorder="1" applyAlignment="1">
      <alignment horizontal="center" vertical="center" wrapText="1"/>
    </xf>
    <xf numFmtId="0" fontId="109" fillId="40" borderId="37" xfId="36" applyFont="1" applyFill="1" applyBorder="1" applyAlignment="1">
      <alignment horizontal="center" vertical="center" wrapText="1"/>
    </xf>
    <xf numFmtId="0" fontId="109" fillId="40" borderId="58" xfId="36" applyFont="1" applyFill="1" applyBorder="1" applyAlignment="1">
      <alignment horizontal="center" vertical="center" wrapText="1"/>
    </xf>
    <xf numFmtId="0" fontId="106" fillId="40" borderId="121" xfId="35" applyFont="1" applyFill="1" applyBorder="1" applyAlignment="1">
      <alignment vertical="center" wrapText="1"/>
    </xf>
    <xf numFmtId="0" fontId="61" fillId="40" borderId="0" xfId="35" applyFont="1" applyFill="1" applyAlignment="1">
      <alignment vertical="center" wrapText="1"/>
    </xf>
    <xf numFmtId="0" fontId="109" fillId="40" borderId="63" xfId="36" applyFont="1" applyFill="1" applyBorder="1" applyAlignment="1">
      <alignment horizontal="center" vertical="center" wrapText="1"/>
    </xf>
    <xf numFmtId="0" fontId="111" fillId="41" borderId="134" xfId="36" applyFont="1" applyFill="1" applyBorder="1" applyAlignment="1">
      <alignment horizontal="center" vertical="center" wrapText="1"/>
    </xf>
    <xf numFmtId="0" fontId="110" fillId="40" borderId="96" xfId="35" applyFont="1" applyFill="1" applyBorder="1" applyAlignment="1">
      <alignment horizontal="center" vertical="center" wrapText="1"/>
    </xf>
    <xf numFmtId="0" fontId="89" fillId="40" borderId="26" xfId="35" applyFont="1" applyFill="1" applyBorder="1" applyAlignment="1">
      <alignment vertical="center" wrapText="1"/>
    </xf>
    <xf numFmtId="0" fontId="24" fillId="40" borderId="69" xfId="36" applyFont="1" applyFill="1" applyBorder="1" applyAlignment="1">
      <alignment vertical="center" wrapText="1"/>
    </xf>
    <xf numFmtId="0" fontId="39" fillId="40" borderId="69" xfId="36" applyFont="1" applyFill="1" applyBorder="1" applyAlignment="1">
      <alignment horizontal="center" vertical="center" wrapText="1"/>
    </xf>
    <xf numFmtId="0" fontId="39" fillId="40" borderId="107" xfId="36" applyFont="1" applyFill="1" applyBorder="1" applyAlignment="1">
      <alignment horizontal="center" vertical="center" wrapText="1"/>
    </xf>
    <xf numFmtId="0" fontId="24" fillId="40" borderId="20" xfId="36" applyFont="1" applyFill="1" applyBorder="1" applyAlignment="1">
      <alignment vertical="center" wrapText="1"/>
    </xf>
    <xf numFmtId="0" fontId="81" fillId="40" borderId="45" xfId="36" applyFont="1" applyFill="1" applyBorder="1" applyAlignment="1">
      <alignment horizontal="center" vertical="center" wrapText="1"/>
    </xf>
    <xf numFmtId="0" fontId="24" fillId="40" borderId="107" xfId="36" applyFont="1" applyFill="1" applyBorder="1" applyAlignment="1">
      <alignment vertical="center" wrapText="1"/>
    </xf>
    <xf numFmtId="0" fontId="106" fillId="40" borderId="113" xfId="36" applyFont="1" applyFill="1" applyBorder="1" applyAlignment="1">
      <alignment horizontal="center" vertical="center"/>
    </xf>
    <xf numFmtId="0" fontId="106" fillId="40" borderId="114" xfId="36" applyFont="1" applyFill="1" applyBorder="1" applyAlignment="1">
      <alignment horizontal="center" vertical="center"/>
    </xf>
    <xf numFmtId="0" fontId="106" fillId="40" borderId="15" xfId="36" applyFont="1" applyFill="1" applyBorder="1" applyAlignment="1">
      <alignment horizontal="center" vertical="center"/>
    </xf>
    <xf numFmtId="0" fontId="106" fillId="40" borderId="67" xfId="36" applyFont="1" applyFill="1" applyBorder="1" applyAlignment="1">
      <alignment horizontal="center" vertical="center" wrapText="1"/>
    </xf>
    <xf numFmtId="0" fontId="107" fillId="40" borderId="62" xfId="36" applyFont="1" applyFill="1" applyBorder="1" applyAlignment="1">
      <alignment horizontal="center" vertical="center"/>
    </xf>
    <xf numFmtId="0" fontId="107" fillId="40" borderId="48" xfId="36" applyFont="1" applyFill="1" applyBorder="1" applyAlignment="1">
      <alignment horizontal="center" vertical="center"/>
    </xf>
    <xf numFmtId="0" fontId="107" fillId="40" borderId="59" xfId="36" applyFont="1" applyFill="1" applyBorder="1" applyAlignment="1">
      <alignment horizontal="center" vertical="center"/>
    </xf>
    <xf numFmtId="175" fontId="109" fillId="40" borderId="11" xfId="36" applyNumberFormat="1" applyFont="1" applyFill="1" applyBorder="1" applyAlignment="1">
      <alignment horizontal="center" vertical="center" wrapText="1"/>
    </xf>
    <xf numFmtId="0" fontId="109" fillId="40" borderId="33" xfId="36" applyFont="1" applyFill="1" applyBorder="1" applyAlignment="1">
      <alignment vertical="center" wrapText="1"/>
    </xf>
    <xf numFmtId="0" fontId="115" fillId="41" borderId="17" xfId="40" applyFont="1" applyFill="1" applyBorder="1" applyAlignment="1">
      <alignment horizontal="center" vertical="center" wrapText="1"/>
    </xf>
    <xf numFmtId="187" fontId="115" fillId="41" borderId="101" xfId="40" applyNumberFormat="1" applyFont="1" applyFill="1" applyBorder="1" applyAlignment="1">
      <alignment horizontal="center" vertical="center"/>
    </xf>
    <xf numFmtId="0" fontId="115" fillId="40" borderId="69" xfId="40" applyFont="1" applyFill="1" applyBorder="1" applyAlignment="1">
      <alignment horizontal="center" vertical="center" wrapText="1"/>
    </xf>
    <xf numFmtId="192" fontId="115" fillId="40" borderId="107" xfId="92" applyNumberFormat="1" applyFont="1" applyFill="1" applyBorder="1" applyAlignment="1">
      <alignment horizontal="center" vertical="center" wrapText="1"/>
    </xf>
    <xf numFmtId="0" fontId="115" fillId="40" borderId="89" xfId="40" applyFont="1" applyFill="1" applyBorder="1" applyAlignment="1">
      <alignment horizontal="centerContinuous" vertical="center" wrapText="1"/>
    </xf>
    <xf numFmtId="0" fontId="115" fillId="40" borderId="16" xfId="40" applyFont="1" applyFill="1" applyBorder="1" applyAlignment="1">
      <alignment horizontal="centerContinuous" vertical="center" wrapText="1"/>
    </xf>
    <xf numFmtId="0" fontId="115" fillId="40" borderId="9" xfId="40" applyFont="1" applyFill="1" applyBorder="1" applyAlignment="1">
      <alignment horizontal="centerContinuous" vertical="center" wrapText="1"/>
    </xf>
    <xf numFmtId="0" fontId="115" fillId="40" borderId="36" xfId="40" applyFont="1" applyFill="1" applyBorder="1" applyAlignment="1">
      <alignment horizontal="centerContinuous" vertical="center" wrapText="1"/>
    </xf>
    <xf numFmtId="0" fontId="115" fillId="40" borderId="92" xfId="40" applyFont="1" applyFill="1" applyBorder="1" applyAlignment="1">
      <alignment horizontal="centerContinuous" vertical="center" wrapText="1"/>
    </xf>
    <xf numFmtId="0" fontId="115" fillId="40" borderId="64" xfId="40" applyFont="1" applyFill="1" applyBorder="1" applyAlignment="1">
      <alignment horizontal="center" vertical="center" wrapText="1"/>
    </xf>
    <xf numFmtId="0" fontId="115" fillId="40" borderId="125" xfId="40" applyFont="1" applyFill="1" applyBorder="1" applyAlignment="1">
      <alignment horizontal="center" vertical="center" wrapText="1"/>
    </xf>
    <xf numFmtId="0" fontId="115" fillId="40" borderId="48" xfId="40" applyFont="1" applyFill="1" applyBorder="1" applyAlignment="1">
      <alignment horizontal="center" vertical="center"/>
    </xf>
    <xf numFmtId="0" fontId="115" fillId="40" borderId="48" xfId="40" applyFont="1" applyFill="1" applyBorder="1" applyAlignment="1">
      <alignment horizontal="center" vertical="center" wrapText="1"/>
    </xf>
    <xf numFmtId="0" fontId="115" fillId="40" borderId="15" xfId="40" applyFont="1" applyFill="1" applyBorder="1" applyAlignment="1">
      <alignment horizontal="center" vertical="center"/>
    </xf>
    <xf numFmtId="0" fontId="115" fillId="40" borderId="73" xfId="40" applyFont="1" applyFill="1" applyBorder="1" applyAlignment="1">
      <alignment horizontal="center" vertical="center"/>
    </xf>
    <xf numFmtId="0" fontId="45" fillId="0" borderId="110" xfId="40" applyFont="1" applyBorder="1" applyAlignment="1">
      <alignment horizontal="center" vertical="center" wrapText="1"/>
    </xf>
    <xf numFmtId="0" fontId="45" fillId="0" borderId="14" xfId="40" applyFont="1" applyBorder="1" applyAlignment="1">
      <alignment horizontal="center" vertical="center" wrapText="1"/>
    </xf>
    <xf numFmtId="0" fontId="45" fillId="0" borderId="33" xfId="40" applyFont="1" applyBorder="1" applyAlignment="1">
      <alignment horizontal="center" vertical="center"/>
    </xf>
    <xf numFmtId="0" fontId="85" fillId="0" borderId="33" xfId="40" applyFont="1" applyBorder="1" applyAlignment="1">
      <alignment horizontal="center" vertical="center" wrapText="1"/>
    </xf>
    <xf numFmtId="0" fontId="45" fillId="0" borderId="41" xfId="40" applyFont="1" applyBorder="1" applyAlignment="1">
      <alignment horizontal="center" vertical="center"/>
    </xf>
    <xf numFmtId="199" fontId="7" fillId="42" borderId="101" xfId="40" applyNumberFormat="1" applyFont="1" applyFill="1" applyBorder="1" applyAlignment="1">
      <alignment horizontal="center"/>
    </xf>
    <xf numFmtId="0" fontId="5" fillId="42" borderId="19" xfId="40" applyFont="1" applyFill="1" applyBorder="1" applyAlignment="1">
      <alignment horizontal="center" vertical="center"/>
    </xf>
    <xf numFmtId="198" fontId="7" fillId="39" borderId="140" xfId="40" applyNumberFormat="1" applyFont="1" applyFill="1" applyBorder="1" applyAlignment="1">
      <alignment horizontal="center" vertical="center" wrapText="1"/>
    </xf>
    <xf numFmtId="185" fontId="7" fillId="39" borderId="141" xfId="90" applyFont="1" applyFill="1" applyBorder="1" applyAlignment="1" applyProtection="1">
      <alignment horizontal="center" vertical="center" wrapText="1"/>
    </xf>
    <xf numFmtId="0" fontId="93" fillId="41" borderId="116" xfId="36" applyFont="1" applyFill="1" applyBorder="1" applyAlignment="1">
      <alignment horizontal="center" vertical="center"/>
    </xf>
    <xf numFmtId="0" fontId="93" fillId="41" borderId="117" xfId="36" applyFont="1" applyFill="1" applyBorder="1" applyAlignment="1">
      <alignment horizontal="center" vertical="center"/>
    </xf>
    <xf numFmtId="0" fontId="75" fillId="41" borderId="116" xfId="36" applyFont="1" applyFill="1" applyBorder="1" applyAlignment="1">
      <alignment horizontal="center" vertical="center"/>
    </xf>
    <xf numFmtId="0" fontId="75" fillId="41" borderId="117" xfId="36" applyFont="1" applyFill="1" applyBorder="1" applyAlignment="1">
      <alignment horizontal="center" vertical="center"/>
    </xf>
    <xf numFmtId="0" fontId="93" fillId="41" borderId="116" xfId="36" applyFont="1" applyFill="1" applyBorder="1" applyAlignment="1">
      <alignment horizontal="center" vertical="center" wrapText="1"/>
    </xf>
    <xf numFmtId="0" fontId="116" fillId="41" borderId="3" xfId="0" applyFont="1" applyFill="1" applyBorder="1" applyAlignment="1">
      <alignment horizontal="center" vertical="center" wrapText="1"/>
    </xf>
    <xf numFmtId="0" fontId="116" fillId="41" borderId="20" xfId="0" applyFont="1" applyFill="1" applyBorder="1" applyAlignment="1">
      <alignment horizontal="center" vertical="center" wrapText="1"/>
    </xf>
    <xf numFmtId="0" fontId="108" fillId="41" borderId="3" xfId="0" applyFont="1" applyFill="1" applyBorder="1" applyAlignment="1">
      <alignment horizontal="center" vertical="center" wrapText="1"/>
    </xf>
    <xf numFmtId="0" fontId="108" fillId="41" borderId="20" xfId="0" applyFont="1" applyFill="1" applyBorder="1" applyAlignment="1">
      <alignment horizontal="center" vertical="center" wrapText="1"/>
    </xf>
    <xf numFmtId="0" fontId="108" fillId="40" borderId="110" xfId="0" applyFont="1" applyFill="1" applyBorder="1" applyAlignment="1">
      <alignment horizontal="center" vertical="center" wrapText="1"/>
    </xf>
    <xf numFmtId="0" fontId="117" fillId="40" borderId="158" xfId="36" applyFont="1" applyFill="1" applyBorder="1" applyAlignment="1">
      <alignment horizontal="center" vertical="center" wrapText="1"/>
    </xf>
    <xf numFmtId="200" fontId="118" fillId="40" borderId="15" xfId="36" applyNumberFormat="1" applyFont="1" applyFill="1" applyBorder="1" applyAlignment="1">
      <alignment horizontal="center" vertical="center" wrapText="1"/>
    </xf>
    <xf numFmtId="194" fontId="118" fillId="40" borderId="15" xfId="36" applyNumberFormat="1" applyFont="1" applyFill="1" applyBorder="1" applyAlignment="1">
      <alignment horizontal="center" vertical="center" wrapText="1"/>
    </xf>
    <xf numFmtId="194" fontId="118" fillId="40" borderId="15" xfId="43" applyNumberFormat="1" applyFont="1" applyFill="1" applyBorder="1" applyAlignment="1">
      <alignment horizontal="center" vertical="center" wrapText="1"/>
    </xf>
    <xf numFmtId="194" fontId="118" fillId="40" borderId="15" xfId="43" applyNumberFormat="1" applyFont="1" applyFill="1" applyBorder="1" applyAlignment="1">
      <alignment vertical="center" wrapText="1"/>
    </xf>
    <xf numFmtId="9" fontId="37" fillId="30" borderId="28" xfId="84" applyFont="1" applyFill="1" applyBorder="1" applyAlignment="1">
      <alignment horizontal="center" vertical="center" wrapText="1"/>
    </xf>
    <xf numFmtId="9" fontId="37" fillId="30" borderId="159" xfId="84" applyFont="1" applyFill="1" applyBorder="1" applyAlignment="1">
      <alignment horizontal="center" vertical="center" wrapText="1"/>
    </xf>
    <xf numFmtId="0" fontId="5" fillId="0" borderId="0" xfId="36" applyFont="1" applyAlignment="1" applyProtection="1">
      <alignment horizontal="center" vertical="center"/>
      <protection hidden="1"/>
    </xf>
    <xf numFmtId="0" fontId="6" fillId="0" borderId="0" xfId="36" applyFont="1" applyProtection="1">
      <protection hidden="1"/>
    </xf>
    <xf numFmtId="0" fontId="5" fillId="0" borderId="0" xfId="36" applyFont="1" applyAlignment="1" applyProtection="1">
      <alignment horizontal="centerContinuous" vertical="center" wrapText="1"/>
      <protection hidden="1"/>
    </xf>
    <xf numFmtId="0" fontId="71" fillId="0" borderId="0" xfId="36" applyFont="1" applyAlignment="1" applyProtection="1">
      <alignment vertical="center" wrapText="1"/>
      <protection hidden="1"/>
    </xf>
    <xf numFmtId="0" fontId="0" fillId="0" borderId="0" xfId="0" applyProtection="1">
      <protection hidden="1"/>
    </xf>
    <xf numFmtId="0" fontId="2" fillId="0" borderId="0" xfId="36" applyAlignment="1" applyProtection="1">
      <alignment wrapText="1"/>
      <protection hidden="1"/>
    </xf>
    <xf numFmtId="0" fontId="93" fillId="40" borderId="43" xfId="36" applyFont="1" applyFill="1" applyBorder="1" applyAlignment="1" applyProtection="1">
      <alignment horizontal="center" vertical="center" wrapText="1"/>
      <protection hidden="1"/>
    </xf>
    <xf numFmtId="0" fontId="93" fillId="40" borderId="41" xfId="36" applyFont="1" applyFill="1" applyBorder="1" applyAlignment="1" applyProtection="1">
      <alignment horizontal="center" vertical="center" wrapText="1"/>
      <protection hidden="1"/>
    </xf>
    <xf numFmtId="0" fontId="9" fillId="0" borderId="16" xfId="36" applyFont="1" applyBorder="1" applyAlignment="1" applyProtection="1">
      <alignment vertical="center"/>
      <protection hidden="1"/>
    </xf>
    <xf numFmtId="0" fontId="9" fillId="0" borderId="9" xfId="36" applyFont="1" applyBorder="1" applyAlignment="1" applyProtection="1">
      <alignment vertical="center"/>
      <protection hidden="1"/>
    </xf>
    <xf numFmtId="0" fontId="9" fillId="0" borderId="17" xfId="36" applyFont="1" applyBorder="1" applyAlignment="1" applyProtection="1">
      <alignment vertical="center"/>
      <protection hidden="1"/>
    </xf>
    <xf numFmtId="0" fontId="9" fillId="0" borderId="89" xfId="36" applyFont="1" applyBorder="1" applyAlignment="1" applyProtection="1">
      <alignment vertical="center"/>
      <protection hidden="1"/>
    </xf>
    <xf numFmtId="0" fontId="10" fillId="0" borderId="0" xfId="36" applyFont="1" applyProtection="1">
      <protection hidden="1"/>
    </xf>
    <xf numFmtId="0" fontId="32" fillId="39" borderId="18" xfId="36" applyFont="1" applyFill="1" applyBorder="1" applyAlignment="1" applyProtection="1">
      <alignment horizontal="center" vertical="center" wrapText="1"/>
      <protection hidden="1"/>
    </xf>
    <xf numFmtId="4" fontId="93" fillId="40" borderId="59" xfId="41" applyNumberFormat="1" applyFont="1" applyFill="1" applyBorder="1" applyAlignment="1" applyProtection="1">
      <alignment horizontal="center" vertical="center"/>
      <protection hidden="1"/>
    </xf>
    <xf numFmtId="0" fontId="2" fillId="0" borderId="90" xfId="36" applyBorder="1" applyAlignment="1" applyProtection="1">
      <alignment horizontal="center" vertical="center" wrapText="1"/>
      <protection hidden="1"/>
    </xf>
    <xf numFmtId="1" fontId="8" fillId="0" borderId="0" xfId="36" applyNumberFormat="1" applyFont="1" applyAlignment="1" applyProtection="1">
      <alignment horizontal="center" vertical="center" wrapText="1"/>
      <protection hidden="1"/>
    </xf>
    <xf numFmtId="9" fontId="8" fillId="0" borderId="0" xfId="82" applyFont="1" applyFill="1" applyBorder="1" applyAlignment="1" applyProtection="1">
      <alignment horizontal="center" vertical="center" wrapText="1"/>
      <protection hidden="1"/>
    </xf>
    <xf numFmtId="0" fontId="45" fillId="36" borderId="3" xfId="36" applyFont="1" applyFill="1" applyBorder="1" applyAlignment="1" applyProtection="1">
      <alignment horizontal="center" vertical="center"/>
      <protection hidden="1"/>
    </xf>
    <xf numFmtId="0" fontId="2" fillId="0" borderId="87" xfId="36" applyBorder="1" applyProtection="1">
      <protection hidden="1"/>
    </xf>
    <xf numFmtId="171" fontId="4" fillId="0" borderId="12" xfId="40" applyNumberFormat="1" applyFont="1" applyBorder="1" applyAlignment="1" applyProtection="1">
      <alignment horizontal="centerContinuous" vertical="center"/>
      <protection hidden="1"/>
    </xf>
    <xf numFmtId="0" fontId="107" fillId="40" borderId="107" xfId="40" applyFont="1" applyFill="1" applyBorder="1" applyAlignment="1" applyProtection="1">
      <alignment vertical="center" wrapText="1"/>
      <protection hidden="1"/>
    </xf>
    <xf numFmtId="0" fontId="93" fillId="40" borderId="8" xfId="40" applyFont="1" applyFill="1" applyBorder="1" applyAlignment="1" applyProtection="1">
      <alignment horizontal="center" vertical="center" wrapText="1"/>
      <protection hidden="1"/>
    </xf>
    <xf numFmtId="0" fontId="93" fillId="40" borderId="45" xfId="40" applyFont="1" applyFill="1" applyBorder="1" applyAlignment="1" applyProtection="1">
      <alignment horizontal="center" vertical="center" wrapText="1"/>
      <protection hidden="1"/>
    </xf>
    <xf numFmtId="167" fontId="93" fillId="40" borderId="13" xfId="40" applyNumberFormat="1" applyFont="1" applyFill="1" applyBorder="1" applyAlignment="1" applyProtection="1">
      <alignment horizontal="center" vertical="center" wrapText="1"/>
      <protection hidden="1"/>
    </xf>
    <xf numFmtId="0" fontId="2" fillId="0" borderId="46" xfId="36" applyBorder="1" applyProtection="1">
      <protection hidden="1"/>
    </xf>
    <xf numFmtId="0" fontId="122" fillId="40" borderId="13" xfId="0" applyFont="1" applyFill="1" applyBorder="1" applyAlignment="1" applyProtection="1">
      <alignment horizontal="center" vertical="center" wrapText="1"/>
      <protection hidden="1"/>
    </xf>
    <xf numFmtId="0" fontId="18" fillId="0" borderId="0" xfId="0" applyFont="1" applyProtection="1">
      <protection hidden="1"/>
    </xf>
    <xf numFmtId="4" fontId="68" fillId="0" borderId="90" xfId="87" applyNumberFormat="1" applyFont="1" applyFill="1" applyBorder="1" applyAlignment="1" applyProtection="1">
      <alignment horizontal="center" vertical="center" wrapText="1"/>
      <protection locked="0"/>
    </xf>
    <xf numFmtId="1" fontId="90" fillId="0" borderId="90" xfId="82" applyNumberFormat="1" applyFont="1" applyFill="1" applyBorder="1" applyAlignment="1" applyProtection="1">
      <alignment horizontal="center" vertical="center"/>
      <protection locked="0"/>
    </xf>
    <xf numFmtId="0" fontId="0" fillId="0" borderId="73" xfId="0" applyBorder="1" applyAlignment="1" applyProtection="1">
      <alignment horizontal="center" vertical="center"/>
      <protection locked="0"/>
    </xf>
    <xf numFmtId="0" fontId="0" fillId="0" borderId="61" xfId="0" applyBorder="1" applyAlignment="1" applyProtection="1">
      <alignment horizontal="center" vertical="center"/>
      <protection locked="0"/>
    </xf>
    <xf numFmtId="171" fontId="4" fillId="0" borderId="35" xfId="40" applyNumberFormat="1" applyFont="1" applyBorder="1" applyAlignment="1" applyProtection="1">
      <alignment horizontal="centerContinuous" vertical="center"/>
      <protection locked="0"/>
    </xf>
    <xf numFmtId="171" fontId="72" fillId="0" borderId="35" xfId="40" applyNumberFormat="1" applyFont="1" applyBorder="1" applyAlignment="1" applyProtection="1">
      <alignment horizontal="centerContinuous" vertical="center"/>
      <protection locked="0"/>
    </xf>
    <xf numFmtId="0" fontId="9" fillId="0" borderId="45" xfId="40" applyFont="1" applyBorder="1" applyAlignment="1" applyProtection="1">
      <alignment horizontal="center" vertical="center" wrapText="1"/>
      <protection locked="0"/>
    </xf>
    <xf numFmtId="0" fontId="9" fillId="0" borderId="45" xfId="40" quotePrefix="1" applyFont="1" applyBorder="1" applyAlignment="1" applyProtection="1">
      <alignment horizontal="center" vertical="center" wrapText="1"/>
      <protection locked="0"/>
    </xf>
    <xf numFmtId="0" fontId="126" fillId="0" borderId="0" xfId="36" applyFont="1" applyAlignment="1" applyProtection="1">
      <alignment horizontal="centerContinuous" vertical="center" wrapText="1"/>
      <protection hidden="1"/>
    </xf>
    <xf numFmtId="0" fontId="129" fillId="4" borderId="0" xfId="40" applyFont="1" applyFill="1" applyAlignment="1">
      <alignment horizontal="centerContinuous" vertical="center" wrapText="1"/>
    </xf>
    <xf numFmtId="1" fontId="126" fillId="0" borderId="0" xfId="40" applyNumberFormat="1" applyFont="1" applyAlignment="1">
      <alignment horizontal="centerContinuous" vertical="center" wrapText="1"/>
    </xf>
    <xf numFmtId="0" fontId="9" fillId="0" borderId="0" xfId="36" applyFont="1" applyAlignment="1" applyProtection="1">
      <alignment horizontal="center" vertical="center" wrapText="1"/>
      <protection locked="0"/>
    </xf>
    <xf numFmtId="0" fontId="9" fillId="0" borderId="0" xfId="36" applyFont="1" applyAlignment="1" applyProtection="1">
      <alignment vertical="center"/>
      <protection locked="0"/>
    </xf>
    <xf numFmtId="183" fontId="4" fillId="0" borderId="0" xfId="41" applyNumberFormat="1" applyFont="1" applyAlignment="1" applyProtection="1">
      <alignment horizontal="center" vertical="center"/>
      <protection locked="0"/>
    </xf>
    <xf numFmtId="185" fontId="69" fillId="19" borderId="46" xfId="90" applyFont="1" applyFill="1" applyBorder="1" applyAlignment="1">
      <alignment horizontal="center" vertical="center"/>
    </xf>
    <xf numFmtId="185" fontId="69" fillId="19" borderId="0" xfId="90" applyFont="1" applyFill="1" applyBorder="1" applyAlignment="1">
      <alignment horizontal="center" vertical="center"/>
    </xf>
    <xf numFmtId="0" fontId="2" fillId="20" borderId="0" xfId="36" applyFill="1"/>
    <xf numFmtId="0" fontId="2" fillId="20" borderId="32" xfId="36" applyFill="1" applyBorder="1"/>
    <xf numFmtId="0" fontId="2" fillId="20" borderId="0" xfId="40" applyFill="1"/>
    <xf numFmtId="0" fontId="2" fillId="20" borderId="32" xfId="40" applyFill="1" applyBorder="1"/>
    <xf numFmtId="0" fontId="93" fillId="40" borderId="47" xfId="36" applyFont="1" applyFill="1" applyBorder="1" applyAlignment="1">
      <alignment horizontal="center" vertical="center" wrapText="1"/>
    </xf>
    <xf numFmtId="0" fontId="93" fillId="40" borderId="15" xfId="36" applyFont="1" applyFill="1" applyBorder="1" applyAlignment="1">
      <alignment horizontal="center" vertical="center" wrapText="1"/>
    </xf>
    <xf numFmtId="164" fontId="71" fillId="39" borderId="11" xfId="2" applyFont="1" applyFill="1" applyBorder="1" applyAlignment="1" applyProtection="1">
      <alignment horizontal="center" vertical="center"/>
      <protection locked="0"/>
    </xf>
    <xf numFmtId="1" fontId="9" fillId="7" borderId="169" xfId="36" applyNumberFormat="1" applyFont="1" applyFill="1" applyBorder="1" applyAlignment="1">
      <alignment horizontal="center" vertical="center" wrapText="1"/>
    </xf>
    <xf numFmtId="0" fontId="9" fillId="7" borderId="170" xfId="36" applyFont="1" applyFill="1" applyBorder="1" applyAlignment="1">
      <alignment horizontal="center" vertical="center" wrapText="1"/>
    </xf>
    <xf numFmtId="0" fontId="9" fillId="0" borderId="0" xfId="36" applyFont="1" applyAlignment="1">
      <alignment horizontal="left" vertical="center" wrapText="1"/>
    </xf>
    <xf numFmtId="10" fontId="9" fillId="0" borderId="0" xfId="36" applyNumberFormat="1" applyFont="1" applyAlignment="1">
      <alignment horizontal="center" vertical="center" wrapText="1"/>
    </xf>
    <xf numFmtId="10" fontId="9" fillId="0" borderId="171" xfId="36" applyNumberFormat="1" applyFont="1" applyBorder="1" applyAlignment="1">
      <alignment horizontal="center" vertical="center" wrapText="1"/>
    </xf>
    <xf numFmtId="43" fontId="52" fillId="0" borderId="0" xfId="0" applyNumberFormat="1" applyFont="1" applyProtection="1">
      <protection locked="0"/>
    </xf>
    <xf numFmtId="14" fontId="2" fillId="0" borderId="0" xfId="36" applyNumberFormat="1"/>
    <xf numFmtId="14" fontId="2" fillId="0" borderId="23" xfId="36" applyNumberFormat="1" applyBorder="1" applyAlignment="1">
      <alignment horizontal="center" vertical="center"/>
    </xf>
    <xf numFmtId="14" fontId="0" fillId="0" borderId="0" xfId="0" applyNumberFormat="1" applyProtection="1">
      <protection hidden="1"/>
    </xf>
    <xf numFmtId="14" fontId="22" fillId="0" borderId="0" xfId="80" applyNumberFormat="1" applyFont="1" applyProtection="1">
      <protection hidden="1"/>
    </xf>
    <xf numFmtId="4" fontId="22" fillId="0" borderId="0" xfId="80" applyNumberFormat="1" applyFont="1" applyProtection="1">
      <protection hidden="1"/>
    </xf>
    <xf numFmtId="4" fontId="2" fillId="0" borderId="23" xfId="36" applyNumberFormat="1" applyBorder="1" applyAlignment="1">
      <alignment horizontal="center" vertical="center"/>
    </xf>
    <xf numFmtId="4" fontId="0" fillId="0" borderId="0" xfId="0" applyNumberFormat="1" applyProtection="1">
      <protection hidden="1"/>
    </xf>
    <xf numFmtId="0" fontId="22" fillId="0" borderId="0" xfId="80" quotePrefix="1" applyFont="1" applyProtection="1">
      <protection hidden="1"/>
    </xf>
    <xf numFmtId="0" fontId="2" fillId="0" borderId="23" xfId="36" quotePrefix="1" applyBorder="1" applyAlignment="1">
      <alignment horizontal="center" vertical="center"/>
    </xf>
    <xf numFmtId="0" fontId="0" fillId="0" borderId="0" xfId="0" quotePrefix="1" applyProtection="1">
      <protection hidden="1"/>
    </xf>
    <xf numFmtId="0" fontId="0" fillId="0" borderId="0" xfId="0" applyAlignment="1">
      <alignment wrapText="1"/>
    </xf>
    <xf numFmtId="0" fontId="0" fillId="0" borderId="0" xfId="0" applyAlignment="1" applyProtection="1">
      <alignment wrapText="1"/>
      <protection hidden="1"/>
    </xf>
    <xf numFmtId="9" fontId="0" fillId="0" borderId="0" xfId="0" applyNumberFormat="1"/>
    <xf numFmtId="9" fontId="0" fillId="0" borderId="0" xfId="0" applyNumberFormat="1" applyProtection="1">
      <protection hidden="1"/>
    </xf>
    <xf numFmtId="14" fontId="0" fillId="0" borderId="0" xfId="0" applyNumberFormat="1" applyAlignment="1">
      <alignment horizontal="center" vertical="center"/>
    </xf>
    <xf numFmtId="0" fontId="0" fillId="0" borderId="0" xfId="0" quotePrefix="1" applyAlignment="1">
      <alignment horizontal="center" vertical="center"/>
    </xf>
    <xf numFmtId="9" fontId="9" fillId="0" borderId="51" xfId="82" applyFont="1" applyBorder="1" applyAlignment="1">
      <alignment horizontal="center" vertical="center" wrapText="1"/>
    </xf>
    <xf numFmtId="9" fontId="0" fillId="0" borderId="0" xfId="82" applyFont="1"/>
    <xf numFmtId="9" fontId="0" fillId="0" borderId="0" xfId="82" applyFont="1" applyProtection="1">
      <protection hidden="1"/>
    </xf>
    <xf numFmtId="15" fontId="2" fillId="0" borderId="0" xfId="36" applyNumberFormat="1"/>
    <xf numFmtId="15" fontId="0" fillId="0" borderId="0" xfId="0" applyNumberFormat="1" applyAlignment="1">
      <alignment horizontal="center" vertical="center"/>
    </xf>
    <xf numFmtId="15" fontId="0" fillId="0" borderId="0" xfId="0" applyNumberFormat="1" applyProtection="1">
      <protection hidden="1"/>
    </xf>
    <xf numFmtId="15" fontId="22" fillId="0" borderId="0" xfId="80" applyNumberFormat="1" applyFont="1" applyProtection="1">
      <protection hidden="1"/>
    </xf>
    <xf numFmtId="4" fontId="0" fillId="0" borderId="0" xfId="0" applyNumberFormat="1" applyAlignment="1">
      <alignment horizontal="center" vertical="center"/>
    </xf>
    <xf numFmtId="0" fontId="109" fillId="40" borderId="22" xfId="36" applyFont="1" applyFill="1" applyBorder="1" applyAlignment="1">
      <alignment horizontal="center" vertical="center"/>
    </xf>
    <xf numFmtId="4" fontId="25" fillId="30" borderId="159" xfId="36" applyNumberFormat="1" applyFont="1" applyFill="1" applyBorder="1" applyAlignment="1">
      <alignment horizontal="center" vertical="center" wrapText="1"/>
    </xf>
    <xf numFmtId="9" fontId="132" fillId="30" borderId="159" xfId="84" applyFont="1" applyFill="1" applyBorder="1" applyAlignment="1">
      <alignment horizontal="center" vertical="center" wrapText="1"/>
    </xf>
    <xf numFmtId="0" fontId="132" fillId="0" borderId="0" xfId="36" applyFont="1" applyAlignment="1">
      <alignment horizontal="center" vertical="center"/>
    </xf>
    <xf numFmtId="0" fontId="133" fillId="0" borderId="0" xfId="36" applyFont="1" applyAlignment="1">
      <alignment horizontal="center" vertical="center"/>
    </xf>
    <xf numFmtId="0" fontId="133" fillId="38" borderId="0" xfId="36" applyFont="1" applyFill="1" applyAlignment="1">
      <alignment horizontal="center" vertical="center"/>
    </xf>
    <xf numFmtId="0" fontId="133" fillId="0" borderId="0" xfId="35" applyFont="1"/>
    <xf numFmtId="168" fontId="133" fillId="0" borderId="0" xfId="36" applyNumberFormat="1" applyFont="1" applyAlignment="1">
      <alignment horizontal="center" vertical="center"/>
    </xf>
    <xf numFmtId="0" fontId="133" fillId="0" borderId="0" xfId="36" applyFont="1" applyAlignment="1">
      <alignment horizontal="center" vertical="center" wrapText="1"/>
    </xf>
    <xf numFmtId="0" fontId="133" fillId="7" borderId="0" xfId="36" applyFont="1" applyFill="1" applyAlignment="1">
      <alignment horizontal="center" vertical="center" wrapText="1"/>
    </xf>
    <xf numFmtId="0" fontId="0" fillId="0" borderId="123" xfId="0" applyBorder="1" applyAlignment="1" applyProtection="1">
      <alignment horizontal="left" vertical="center"/>
      <protection hidden="1"/>
    </xf>
    <xf numFmtId="0" fontId="0" fillId="0" borderId="9" xfId="0" applyBorder="1" applyAlignment="1" applyProtection="1">
      <alignment horizontal="left" vertical="center"/>
      <protection hidden="1"/>
    </xf>
    <xf numFmtId="0" fontId="0" fillId="0" borderId="124" xfId="0" applyBorder="1" applyAlignment="1" applyProtection="1">
      <alignment horizontal="left" vertical="center"/>
      <protection hidden="1"/>
    </xf>
    <xf numFmtId="0" fontId="0" fillId="0" borderId="18" xfId="0" applyBorder="1" applyAlignment="1" applyProtection="1">
      <alignment horizontal="center"/>
      <protection hidden="1"/>
    </xf>
    <xf numFmtId="0" fontId="0" fillId="0" borderId="11" xfId="0" applyBorder="1" applyAlignment="1" applyProtection="1">
      <alignment horizontal="center"/>
      <protection hidden="1"/>
    </xf>
    <xf numFmtId="0" fontId="0" fillId="0" borderId="122" xfId="0" applyBorder="1" applyAlignment="1" applyProtection="1">
      <alignment horizontal="center"/>
      <protection hidden="1"/>
    </xf>
    <xf numFmtId="0" fontId="0" fillId="0" borderId="45" xfId="0" applyBorder="1" applyAlignment="1" applyProtection="1">
      <alignment horizontal="left" vertical="center"/>
      <protection hidden="1"/>
    </xf>
    <xf numFmtId="0" fontId="0" fillId="0" borderId="69" xfId="0" applyBorder="1" applyAlignment="1" applyProtection="1">
      <alignment horizontal="left" vertical="center"/>
      <protection hidden="1"/>
    </xf>
    <xf numFmtId="0" fontId="0" fillId="0" borderId="102" xfId="0" applyBorder="1" applyAlignment="1" applyProtection="1">
      <alignment horizontal="left" vertical="center"/>
      <protection hidden="1"/>
    </xf>
    <xf numFmtId="0" fontId="93" fillId="41" borderId="109" xfId="36" applyFont="1" applyFill="1" applyBorder="1" applyAlignment="1" applyProtection="1">
      <alignment horizontal="center" vertical="center" wrapText="1"/>
      <protection hidden="1"/>
    </xf>
    <xf numFmtId="0" fontId="93" fillId="41" borderId="110" xfId="36" applyFont="1" applyFill="1" applyBorder="1" applyAlignment="1" applyProtection="1">
      <alignment horizontal="center" vertical="center" wrapText="1"/>
      <protection hidden="1"/>
    </xf>
    <xf numFmtId="0" fontId="121" fillId="40" borderId="20" xfId="40" applyFont="1" applyFill="1" applyBorder="1" applyAlignment="1" applyProtection="1">
      <alignment horizontal="center" vertical="center" wrapText="1"/>
      <protection hidden="1"/>
    </xf>
    <xf numFmtId="0" fontId="121" fillId="40" borderId="69" xfId="40" applyFont="1" applyFill="1" applyBorder="1" applyAlignment="1" applyProtection="1">
      <alignment horizontal="center" vertical="center" wrapText="1"/>
      <protection hidden="1"/>
    </xf>
    <xf numFmtId="0" fontId="121" fillId="40" borderId="107" xfId="40" applyFont="1" applyFill="1" applyBorder="1" applyAlignment="1" applyProtection="1">
      <alignment horizontal="center" vertical="center" wrapText="1"/>
      <protection hidden="1"/>
    </xf>
    <xf numFmtId="0" fontId="122" fillId="40" borderId="20" xfId="0" applyFont="1" applyFill="1" applyBorder="1" applyAlignment="1" applyProtection="1">
      <alignment horizontal="center" vertical="center"/>
      <protection hidden="1"/>
    </xf>
    <xf numFmtId="0" fontId="122" fillId="40" borderId="69" xfId="0" applyFont="1" applyFill="1" applyBorder="1" applyAlignment="1" applyProtection="1">
      <alignment horizontal="center" vertical="center"/>
      <protection hidden="1"/>
    </xf>
    <xf numFmtId="0" fontId="122" fillId="40" borderId="102" xfId="0" applyFont="1" applyFill="1" applyBorder="1" applyAlignment="1" applyProtection="1">
      <alignment horizontal="center" vertical="center"/>
      <protection hidden="1"/>
    </xf>
    <xf numFmtId="0" fontId="0" fillId="0" borderId="16" xfId="0" applyBorder="1" applyAlignment="1" applyProtection="1">
      <alignment horizontal="center"/>
      <protection hidden="1"/>
    </xf>
    <xf numFmtId="0" fontId="0" fillId="0" borderId="9" xfId="0" applyBorder="1" applyAlignment="1" applyProtection="1">
      <alignment horizontal="center"/>
      <protection hidden="1"/>
    </xf>
    <xf numFmtId="0" fontId="0" fillId="0" borderId="124" xfId="0" applyBorder="1" applyAlignment="1" applyProtection="1">
      <alignment horizontal="center"/>
      <protection hidden="1"/>
    </xf>
    <xf numFmtId="0" fontId="122" fillId="40" borderId="45" xfId="0" applyFont="1" applyFill="1" applyBorder="1" applyAlignment="1" applyProtection="1">
      <alignment horizontal="center" vertical="center" wrapText="1"/>
      <protection hidden="1"/>
    </xf>
    <xf numFmtId="0" fontId="122" fillId="40" borderId="69" xfId="0" applyFont="1" applyFill="1" applyBorder="1" applyAlignment="1" applyProtection="1">
      <alignment horizontal="center" vertical="center" wrapText="1"/>
      <protection hidden="1"/>
    </xf>
    <xf numFmtId="0" fontId="122" fillId="40" borderId="102" xfId="0" applyFont="1" applyFill="1" applyBorder="1" applyAlignment="1" applyProtection="1">
      <alignment horizontal="center" vertical="center" wrapText="1"/>
      <protection hidden="1"/>
    </xf>
    <xf numFmtId="0" fontId="0" fillId="0" borderId="67" xfId="0" applyBorder="1" applyAlignment="1" applyProtection="1">
      <alignment horizontal="left" vertical="center"/>
      <protection hidden="1"/>
    </xf>
    <xf numFmtId="0" fontId="0" fillId="0" borderId="11" xfId="0" applyBorder="1" applyAlignment="1" applyProtection="1">
      <alignment horizontal="left" vertical="center"/>
      <protection hidden="1"/>
    </xf>
    <xf numFmtId="0" fontId="0" fillId="0" borderId="122" xfId="0" applyBorder="1" applyAlignment="1" applyProtection="1">
      <alignment horizontal="left" vertical="center"/>
      <protection hidden="1"/>
    </xf>
    <xf numFmtId="0" fontId="107" fillId="40" borderId="20" xfId="40" applyFont="1" applyFill="1" applyBorder="1" applyAlignment="1" applyProtection="1">
      <alignment horizontal="center" vertical="center" wrapText="1"/>
      <protection hidden="1"/>
    </xf>
    <xf numFmtId="0" fontId="107" fillId="40" borderId="69" xfId="40" applyFont="1" applyFill="1" applyBorder="1" applyAlignment="1" applyProtection="1">
      <alignment horizontal="center" vertical="center" wrapText="1"/>
      <protection hidden="1"/>
    </xf>
    <xf numFmtId="0" fontId="107" fillId="40" borderId="107" xfId="40" applyFont="1" applyFill="1" applyBorder="1" applyAlignment="1" applyProtection="1">
      <alignment horizontal="center" vertical="center" wrapText="1"/>
      <protection hidden="1"/>
    </xf>
    <xf numFmtId="0" fontId="125" fillId="0" borderId="52" xfId="36" applyFont="1" applyBorder="1" applyAlignment="1" applyProtection="1">
      <alignment horizontal="center" vertical="center" wrapText="1"/>
      <protection hidden="1"/>
    </xf>
    <xf numFmtId="0" fontId="125" fillId="0" borderId="0" xfId="36" applyFont="1" applyAlignment="1" applyProtection="1">
      <alignment horizontal="center" vertical="center" wrapText="1"/>
      <protection hidden="1"/>
    </xf>
    <xf numFmtId="0" fontId="107" fillId="40" borderId="112" xfId="36" applyFont="1" applyFill="1" applyBorder="1" applyAlignment="1" applyProtection="1">
      <alignment horizontal="center" vertical="center" textRotation="90" wrapText="1"/>
      <protection hidden="1"/>
    </xf>
    <xf numFmtId="0" fontId="107" fillId="40" borderId="103" xfId="36" applyFont="1" applyFill="1" applyBorder="1" applyAlignment="1" applyProtection="1">
      <alignment horizontal="center" vertical="center" textRotation="90" wrapText="1"/>
      <protection hidden="1"/>
    </xf>
    <xf numFmtId="0" fontId="93" fillId="40" borderId="45" xfId="36" applyFont="1" applyFill="1" applyBorder="1" applyAlignment="1" applyProtection="1">
      <alignment horizontal="center" vertical="center"/>
      <protection hidden="1"/>
    </xf>
    <xf numFmtId="0" fontId="93" fillId="40" borderId="102" xfId="36" applyFont="1" applyFill="1" applyBorder="1" applyAlignment="1" applyProtection="1">
      <alignment horizontal="center" vertical="center"/>
      <protection hidden="1"/>
    </xf>
    <xf numFmtId="0" fontId="9" fillId="0" borderId="45" xfId="40" applyFont="1" applyBorder="1" applyAlignment="1" applyProtection="1">
      <alignment horizontal="center" vertical="center" wrapText="1"/>
      <protection hidden="1"/>
    </xf>
    <xf numFmtId="0" fontId="9" fillId="0" borderId="102" xfId="40" applyFont="1" applyBorder="1" applyAlignment="1" applyProtection="1">
      <alignment horizontal="center" vertical="center" wrapText="1"/>
      <protection hidden="1"/>
    </xf>
    <xf numFmtId="0" fontId="93" fillId="40" borderId="42" xfId="36" applyFont="1" applyFill="1" applyBorder="1" applyAlignment="1" applyProtection="1">
      <alignment horizontal="center" vertical="center" wrapText="1"/>
      <protection hidden="1"/>
    </xf>
    <xf numFmtId="0" fontId="93" fillId="40" borderId="92" xfId="36" applyFont="1" applyFill="1" applyBorder="1" applyAlignment="1" applyProtection="1">
      <alignment horizontal="center" vertical="center" wrapText="1"/>
      <protection hidden="1"/>
    </xf>
    <xf numFmtId="0" fontId="9" fillId="39" borderId="67" xfId="36" applyFont="1" applyFill="1" applyBorder="1" applyAlignment="1" applyProtection="1">
      <alignment horizontal="center" vertical="center" wrapText="1"/>
      <protection locked="0"/>
    </xf>
    <xf numFmtId="0" fontId="9" fillId="39" borderId="11" xfId="36" applyFont="1" applyFill="1" applyBorder="1" applyAlignment="1" applyProtection="1">
      <alignment horizontal="center" vertical="center" wrapText="1"/>
      <protection locked="0"/>
    </xf>
    <xf numFmtId="0" fontId="9" fillId="39" borderId="122" xfId="36" applyFont="1" applyFill="1" applyBorder="1" applyAlignment="1" applyProtection="1">
      <alignment horizontal="center" vertical="center" wrapText="1"/>
      <protection locked="0"/>
    </xf>
    <xf numFmtId="0" fontId="93" fillId="40" borderId="20" xfId="36" applyFont="1" applyFill="1" applyBorder="1" applyAlignment="1" applyProtection="1">
      <alignment horizontal="center" vertical="center"/>
      <protection hidden="1"/>
    </xf>
    <xf numFmtId="0" fontId="93" fillId="40" borderId="69" xfId="36" applyFont="1" applyFill="1" applyBorder="1" applyAlignment="1" applyProtection="1">
      <alignment horizontal="center" vertical="center"/>
      <protection hidden="1"/>
    </xf>
    <xf numFmtId="0" fontId="8" fillId="0" borderId="20" xfId="40" applyFont="1" applyBorder="1" applyAlignment="1" applyProtection="1">
      <alignment horizontal="center" vertical="center" wrapText="1"/>
      <protection hidden="1"/>
    </xf>
    <xf numFmtId="0" fontId="8" fillId="0" borderId="69" xfId="40" applyFont="1" applyBorder="1" applyAlignment="1" applyProtection="1">
      <alignment horizontal="center" vertical="center" wrapText="1"/>
      <protection hidden="1"/>
    </xf>
    <xf numFmtId="0" fontId="8" fillId="0" borderId="102" xfId="40" applyFont="1" applyBorder="1" applyAlignment="1" applyProtection="1">
      <alignment horizontal="center" vertical="center" wrapText="1"/>
      <protection hidden="1"/>
    </xf>
    <xf numFmtId="0" fontId="9" fillId="0" borderId="105" xfId="40" applyFont="1" applyBorder="1" applyAlignment="1" applyProtection="1">
      <alignment horizontal="center" vertical="center" wrapText="1"/>
      <protection hidden="1"/>
    </xf>
    <xf numFmtId="0" fontId="9" fillId="0" borderId="106" xfId="40" applyFont="1" applyBorder="1" applyAlignment="1" applyProtection="1">
      <alignment horizontal="center" vertical="center" wrapText="1"/>
      <protection hidden="1"/>
    </xf>
    <xf numFmtId="0" fontId="9" fillId="0" borderId="150" xfId="40" applyFont="1" applyBorder="1" applyAlignment="1" applyProtection="1">
      <alignment horizontal="center" vertical="center" wrapText="1"/>
      <protection hidden="1"/>
    </xf>
    <xf numFmtId="197" fontId="8" fillId="36" borderId="3" xfId="36" applyNumberFormat="1" applyFont="1" applyFill="1" applyBorder="1" applyAlignment="1" applyProtection="1">
      <alignment horizontal="center" vertical="center"/>
      <protection locked="0"/>
    </xf>
    <xf numFmtId="0" fontId="39" fillId="0" borderId="0" xfId="36" applyFont="1" applyAlignment="1" applyProtection="1">
      <alignment horizontal="center" vertical="center" wrapText="1"/>
      <protection hidden="1"/>
    </xf>
    <xf numFmtId="0" fontId="9" fillId="0" borderId="151" xfId="40" applyFont="1" applyBorder="1" applyAlignment="1" applyProtection="1">
      <alignment horizontal="center" vertical="center" wrapText="1"/>
      <protection hidden="1"/>
    </xf>
    <xf numFmtId="0" fontId="3"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locked="0"/>
    </xf>
    <xf numFmtId="0" fontId="5" fillId="0" borderId="0" xfId="36" applyFont="1" applyAlignment="1" applyProtection="1">
      <alignment horizontal="center" vertical="center"/>
      <protection hidden="1"/>
    </xf>
    <xf numFmtId="0" fontId="7" fillId="0" borderId="0" xfId="36" applyFont="1" applyAlignment="1" applyProtection="1">
      <alignment horizontal="center" vertical="center" wrapText="1"/>
      <protection hidden="1"/>
    </xf>
    <xf numFmtId="0" fontId="93" fillId="40" borderId="109" xfId="36" applyFont="1" applyFill="1" applyBorder="1" applyAlignment="1" applyProtection="1">
      <alignment horizontal="center" vertical="center" wrapText="1"/>
      <protection hidden="1"/>
    </xf>
    <xf numFmtId="0" fontId="93" fillId="40" borderId="110" xfId="36" applyFont="1" applyFill="1" applyBorder="1" applyAlignment="1" applyProtection="1">
      <alignment horizontal="center" vertical="center" wrapText="1"/>
      <protection hidden="1"/>
    </xf>
    <xf numFmtId="0" fontId="93" fillId="40" borderId="36" xfId="36" applyFont="1" applyFill="1" applyBorder="1" applyAlignment="1" applyProtection="1">
      <alignment horizontal="center" vertical="center" wrapText="1"/>
      <protection hidden="1"/>
    </xf>
    <xf numFmtId="0" fontId="93" fillId="40" borderId="108" xfId="36" applyFont="1" applyFill="1" applyBorder="1" applyAlignment="1" applyProtection="1">
      <alignment horizontal="center" vertical="center" wrapText="1"/>
      <protection hidden="1"/>
    </xf>
    <xf numFmtId="0" fontId="93" fillId="40" borderId="43" xfId="36" applyFont="1" applyFill="1" applyBorder="1" applyAlignment="1" applyProtection="1">
      <alignment horizontal="center" vertical="center" wrapText="1"/>
      <protection hidden="1"/>
    </xf>
    <xf numFmtId="0" fontId="93" fillId="40" borderId="33" xfId="36" applyFont="1" applyFill="1" applyBorder="1" applyAlignment="1" applyProtection="1">
      <alignment horizontal="center" vertical="center" wrapText="1"/>
      <protection hidden="1"/>
    </xf>
    <xf numFmtId="0" fontId="93" fillId="40" borderId="44" xfId="36" applyFont="1" applyFill="1" applyBorder="1" applyAlignment="1" applyProtection="1">
      <alignment horizontal="center" vertical="center" wrapText="1"/>
      <protection hidden="1"/>
    </xf>
    <xf numFmtId="0" fontId="9" fillId="0" borderId="46" xfId="36" applyFont="1" applyBorder="1" applyAlignment="1" applyProtection="1">
      <alignment horizontal="center" vertical="center" wrapText="1"/>
      <protection locked="0"/>
    </xf>
    <xf numFmtId="0" fontId="107" fillId="40" borderId="111" xfId="36" applyFont="1" applyFill="1" applyBorder="1" applyAlignment="1">
      <alignment horizontal="center" vertical="center"/>
    </xf>
    <xf numFmtId="0" fontId="107" fillId="40" borderId="36" xfId="36" applyFont="1" applyFill="1" applyBorder="1" applyAlignment="1">
      <alignment horizontal="center" vertical="center"/>
    </xf>
    <xf numFmtId="0" fontId="107" fillId="40" borderId="92" xfId="36" applyFont="1" applyFill="1" applyBorder="1" applyAlignment="1">
      <alignment horizontal="center" vertical="center"/>
    </xf>
    <xf numFmtId="0" fontId="20" fillId="0" borderId="0" xfId="36" applyFont="1" applyAlignment="1">
      <alignment horizontal="center" vertical="center" wrapText="1"/>
    </xf>
    <xf numFmtId="0" fontId="2" fillId="0" borderId="0" xfId="36" applyAlignment="1">
      <alignment horizontal="center"/>
    </xf>
    <xf numFmtId="0" fontId="127" fillId="0" borderId="0" xfId="36" applyFont="1" applyAlignment="1">
      <alignment horizontal="center" vertical="center" wrapText="1"/>
    </xf>
    <xf numFmtId="0" fontId="106" fillId="40" borderId="153" xfId="36" applyFont="1" applyFill="1" applyBorder="1" applyAlignment="1">
      <alignment horizontal="center" vertical="center"/>
    </xf>
    <xf numFmtId="0" fontId="106" fillId="40" borderId="154" xfId="36" applyFont="1" applyFill="1" applyBorder="1" applyAlignment="1">
      <alignment horizontal="center" vertical="center"/>
    </xf>
    <xf numFmtId="0" fontId="106" fillId="40" borderId="115" xfId="36" applyFont="1" applyFill="1" applyBorder="1" applyAlignment="1">
      <alignment horizontal="center" vertical="center"/>
    </xf>
    <xf numFmtId="0" fontId="106" fillId="40" borderId="94" xfId="36" applyFont="1" applyFill="1" applyBorder="1" applyAlignment="1">
      <alignment horizontal="center" vertical="center"/>
    </xf>
    <xf numFmtId="0" fontId="108" fillId="40" borderId="119" xfId="36" applyFont="1" applyFill="1" applyBorder="1" applyAlignment="1" applyProtection="1">
      <alignment horizontal="center" vertical="center" wrapText="1"/>
      <protection hidden="1"/>
    </xf>
    <xf numFmtId="0" fontId="108" fillId="40" borderId="120" xfId="36" applyFont="1" applyFill="1" applyBorder="1" applyAlignment="1" applyProtection="1">
      <alignment horizontal="center" vertical="center" wrapText="1"/>
      <protection hidden="1"/>
    </xf>
    <xf numFmtId="1" fontId="51" fillId="7" borderId="0" xfId="35" applyNumberFormat="1" applyFont="1" applyFill="1" applyAlignment="1">
      <alignment horizontal="center" vertical="center" wrapText="1"/>
    </xf>
    <xf numFmtId="1" fontId="128" fillId="7" borderId="0" xfId="36" applyNumberFormat="1" applyFont="1" applyFill="1" applyAlignment="1">
      <alignment horizontal="center" vertical="center" wrapText="1"/>
    </xf>
    <xf numFmtId="1" fontId="23" fillId="7" borderId="0" xfId="36" applyNumberFormat="1" applyFont="1" applyFill="1" applyAlignment="1">
      <alignment horizontal="center" vertical="center" wrapText="1"/>
    </xf>
    <xf numFmtId="1" fontId="64" fillId="7" borderId="0" xfId="35" applyNumberFormat="1" applyFont="1" applyFill="1" applyAlignment="1">
      <alignment horizontal="center"/>
    </xf>
    <xf numFmtId="1" fontId="21" fillId="7" borderId="0" xfId="36" applyNumberFormat="1" applyFont="1" applyFill="1" applyAlignment="1">
      <alignment horizontal="center" vertical="center" wrapText="1"/>
    </xf>
    <xf numFmtId="1" fontId="51" fillId="7" borderId="0" xfId="35" applyNumberFormat="1" applyFont="1" applyFill="1" applyAlignment="1">
      <alignment horizontal="center"/>
    </xf>
    <xf numFmtId="4" fontId="109" fillId="40" borderId="116" xfId="36" applyNumberFormat="1" applyFont="1" applyFill="1" applyBorder="1" applyAlignment="1">
      <alignment horizontal="center" vertical="center" wrapText="1"/>
    </xf>
    <xf numFmtId="4" fontId="109" fillId="40" borderId="117" xfId="36" applyNumberFormat="1" applyFont="1" applyFill="1" applyBorder="1" applyAlignment="1">
      <alignment horizontal="center" vertical="center" wrapText="1"/>
    </xf>
    <xf numFmtId="0" fontId="109" fillId="40" borderId="113" xfId="36" applyFont="1" applyFill="1" applyBorder="1" applyAlignment="1">
      <alignment horizontal="center" vertical="center" wrapText="1"/>
    </xf>
    <xf numFmtId="0" fontId="109" fillId="40" borderId="114" xfId="36" applyFont="1" applyFill="1" applyBorder="1" applyAlignment="1">
      <alignment horizontal="center" vertical="center" wrapText="1"/>
    </xf>
    <xf numFmtId="0" fontId="109" fillId="40" borderId="47" xfId="36" applyFont="1" applyFill="1" applyBorder="1" applyAlignment="1">
      <alignment horizontal="center" vertical="center" wrapText="1"/>
    </xf>
    <xf numFmtId="0" fontId="109" fillId="40" borderId="15" xfId="36" applyFont="1" applyFill="1" applyBorder="1" applyAlignment="1">
      <alignment horizontal="center" vertical="center" wrapText="1"/>
    </xf>
    <xf numFmtId="4" fontId="109" fillId="40" borderId="118" xfId="36" applyNumberFormat="1" applyFont="1" applyFill="1" applyBorder="1" applyAlignment="1">
      <alignment horizontal="center" vertical="center" wrapText="1"/>
    </xf>
    <xf numFmtId="4" fontId="109" fillId="40" borderId="43" xfId="36" applyNumberFormat="1" applyFont="1" applyFill="1" applyBorder="1" applyAlignment="1">
      <alignment horizontal="center" vertical="center" wrapText="1"/>
    </xf>
    <xf numFmtId="0" fontId="25" fillId="0" borderId="173" xfId="36" applyFont="1" applyBorder="1" applyAlignment="1">
      <alignment horizontal="center" vertical="center" wrapText="1"/>
    </xf>
    <xf numFmtId="0" fontId="25" fillId="0" borderId="174" xfId="36" applyFont="1" applyBorder="1" applyAlignment="1">
      <alignment horizontal="center" vertical="center" wrapText="1"/>
    </xf>
    <xf numFmtId="0" fontId="25" fillId="30" borderId="172" xfId="36" applyFont="1" applyFill="1" applyBorder="1" applyAlignment="1">
      <alignment horizontal="center" vertical="center" wrapText="1"/>
    </xf>
    <xf numFmtId="0" fontId="25" fillId="30" borderId="34" xfId="36" applyFont="1" applyFill="1" applyBorder="1" applyAlignment="1">
      <alignment horizontal="center" vertical="center" wrapText="1"/>
    </xf>
    <xf numFmtId="173" fontId="130" fillId="30" borderId="40" xfId="36" quotePrefix="1" applyNumberFormat="1" applyFont="1" applyFill="1" applyBorder="1" applyAlignment="1">
      <alignment vertical="center" wrapText="1"/>
    </xf>
    <xf numFmtId="173" fontId="130" fillId="30" borderId="49" xfId="36" quotePrefix="1" applyNumberFormat="1" applyFont="1" applyFill="1" applyBorder="1" applyAlignment="1">
      <alignment vertical="center" wrapText="1"/>
    </xf>
    <xf numFmtId="0" fontId="109" fillId="40" borderId="56" xfId="36" applyFont="1" applyFill="1" applyBorder="1" applyAlignment="1">
      <alignment horizontal="center" vertical="center" wrapText="1"/>
    </xf>
    <xf numFmtId="0" fontId="109" fillId="40" borderId="49" xfId="36" applyFont="1" applyFill="1" applyBorder="1" applyAlignment="1">
      <alignment horizontal="center" vertical="center" wrapText="1"/>
    </xf>
    <xf numFmtId="0" fontId="109" fillId="40" borderId="37" xfId="36" applyFont="1" applyFill="1" applyBorder="1" applyAlignment="1">
      <alignment horizontal="center" vertical="center" wrapText="1"/>
    </xf>
    <xf numFmtId="0" fontId="110" fillId="40" borderId="23" xfId="36" applyFont="1" applyFill="1" applyBorder="1" applyAlignment="1">
      <alignment horizontal="center" vertical="center" wrapText="1"/>
    </xf>
    <xf numFmtId="0" fontId="109" fillId="40" borderId="23" xfId="36" applyFont="1" applyFill="1" applyBorder="1" applyAlignment="1">
      <alignment horizontal="center" vertical="center" wrapText="1"/>
    </xf>
    <xf numFmtId="0" fontId="109" fillId="40" borderId="101" xfId="36" applyFont="1" applyFill="1" applyBorder="1" applyAlignment="1">
      <alignment horizontal="center" vertical="center" wrapText="1"/>
    </xf>
    <xf numFmtId="0" fontId="25" fillId="0" borderId="175" xfId="36" applyFont="1" applyBorder="1" applyAlignment="1">
      <alignment horizontal="center" vertical="center" wrapText="1"/>
    </xf>
    <xf numFmtId="0" fontId="25" fillId="30" borderId="176" xfId="36" applyFont="1" applyFill="1" applyBorder="1" applyAlignment="1">
      <alignment horizontal="center" vertical="center" wrapText="1"/>
    </xf>
    <xf numFmtId="0" fontId="22" fillId="0" borderId="56" xfId="36" applyFont="1" applyBorder="1" applyAlignment="1">
      <alignment horizontal="center" vertical="center"/>
    </xf>
    <xf numFmtId="0" fontId="22" fillId="0" borderId="37" xfId="36" applyFont="1" applyBorder="1" applyAlignment="1">
      <alignment horizontal="center" vertical="center"/>
    </xf>
    <xf numFmtId="0" fontId="106" fillId="41" borderId="64" xfId="35" applyFont="1" applyFill="1" applyBorder="1" applyAlignment="1">
      <alignment horizontal="center" vertical="center" wrapText="1"/>
    </xf>
    <xf numFmtId="0" fontId="106" fillId="41" borderId="100" xfId="35" applyFont="1" applyFill="1" applyBorder="1" applyAlignment="1">
      <alignment horizontal="center" vertical="center" wrapText="1"/>
    </xf>
    <xf numFmtId="0" fontId="109" fillId="40" borderId="111" xfId="36" applyFont="1" applyFill="1" applyBorder="1" applyAlignment="1">
      <alignment horizontal="center" vertical="center" wrapText="1"/>
    </xf>
    <xf numFmtId="0" fontId="109" fillId="40" borderId="92" xfId="36" applyFont="1" applyFill="1" applyBorder="1" applyAlignment="1">
      <alignment horizontal="center" vertical="center" wrapText="1"/>
    </xf>
    <xf numFmtId="0" fontId="109" fillId="40" borderId="46" xfId="36" applyFont="1" applyFill="1" applyBorder="1" applyAlignment="1">
      <alignment horizontal="center" vertical="center" wrapText="1"/>
    </xf>
    <xf numFmtId="0" fontId="109" fillId="40" borderId="32" xfId="36" applyFont="1" applyFill="1" applyBorder="1" applyAlignment="1">
      <alignment horizontal="center" vertical="center" wrapText="1"/>
    </xf>
    <xf numFmtId="173" fontId="130" fillId="30" borderId="96" xfId="36" quotePrefix="1" applyNumberFormat="1" applyFont="1" applyFill="1" applyBorder="1" applyAlignment="1">
      <alignment vertical="center" wrapText="1"/>
    </xf>
    <xf numFmtId="173" fontId="130" fillId="30" borderId="58" xfId="36" quotePrefix="1" applyNumberFormat="1" applyFont="1" applyFill="1" applyBorder="1" applyAlignment="1">
      <alignment vertical="center" wrapText="1"/>
    </xf>
    <xf numFmtId="0" fontId="109" fillId="40" borderId="22" xfId="36" applyFont="1" applyFill="1" applyBorder="1" applyAlignment="1">
      <alignment horizontal="center" vertical="center" wrapText="1"/>
    </xf>
    <xf numFmtId="0" fontId="109" fillId="40" borderId="123" xfId="36" applyFont="1" applyFill="1" applyBorder="1" applyAlignment="1">
      <alignment horizontal="center" vertical="center"/>
    </xf>
    <xf numFmtId="0" fontId="109" fillId="40" borderId="124" xfId="36" applyFont="1" applyFill="1" applyBorder="1" applyAlignment="1">
      <alignment horizontal="center" vertical="center"/>
    </xf>
    <xf numFmtId="0" fontId="109" fillId="40" borderId="111" xfId="36" applyFont="1" applyFill="1" applyBorder="1" applyAlignment="1">
      <alignment horizontal="center"/>
    </xf>
    <xf numFmtId="0" fontId="109" fillId="40" borderId="92" xfId="36" applyFont="1" applyFill="1" applyBorder="1" applyAlignment="1">
      <alignment horizontal="center"/>
    </xf>
    <xf numFmtId="9" fontId="37" fillId="30" borderId="172" xfId="84" applyFont="1" applyFill="1" applyBorder="1" applyAlignment="1">
      <alignment horizontal="center" vertical="center" wrapText="1"/>
    </xf>
    <xf numFmtId="9" fontId="37" fillId="30" borderId="34" xfId="84" applyFont="1" applyFill="1" applyBorder="1" applyAlignment="1">
      <alignment horizontal="center" vertical="center" wrapText="1"/>
    </xf>
    <xf numFmtId="15" fontId="22" fillId="30" borderId="172" xfId="36" applyNumberFormat="1" applyFont="1" applyFill="1" applyBorder="1" applyAlignment="1">
      <alignment horizontal="center" vertical="center" wrapText="1"/>
    </xf>
    <xf numFmtId="15" fontId="22" fillId="30" borderId="34" xfId="36" applyNumberFormat="1" applyFont="1" applyFill="1" applyBorder="1" applyAlignment="1">
      <alignment horizontal="center" vertical="center" wrapText="1"/>
    </xf>
    <xf numFmtId="0" fontId="26" fillId="0" borderId="0" xfId="36" applyFont="1" applyAlignment="1">
      <alignment horizontal="center" vertical="center"/>
    </xf>
    <xf numFmtId="0" fontId="112" fillId="40" borderId="60" xfId="36" applyFont="1" applyFill="1" applyBorder="1" applyAlignment="1">
      <alignment horizontal="center" vertical="center" textRotation="90"/>
    </xf>
    <xf numFmtId="0" fontId="112" fillId="40" borderId="96" xfId="36" applyFont="1" applyFill="1" applyBorder="1" applyAlignment="1">
      <alignment horizontal="center" vertical="center" textRotation="90"/>
    </xf>
    <xf numFmtId="0" fontId="20" fillId="40" borderId="33" xfId="36" applyFont="1" applyFill="1" applyBorder="1" applyAlignment="1">
      <alignment horizontal="center" vertical="center"/>
    </xf>
    <xf numFmtId="0" fontId="29" fillId="0" borderId="112" xfId="36" applyFont="1" applyBorder="1" applyAlignment="1">
      <alignment horizontal="center" vertical="center" wrapText="1"/>
    </xf>
    <xf numFmtId="0" fontId="29" fillId="0" borderId="121" xfId="36" applyFont="1" applyBorder="1" applyAlignment="1">
      <alignment horizontal="center" vertical="center" wrapText="1"/>
    </xf>
    <xf numFmtId="0" fontId="29" fillId="0" borderId="103" xfId="36" applyFont="1" applyBorder="1" applyAlignment="1">
      <alignment horizontal="center" vertical="center" wrapText="1"/>
    </xf>
    <xf numFmtId="0" fontId="109" fillId="40" borderId="42" xfId="36" applyFont="1" applyFill="1" applyBorder="1" applyAlignment="1">
      <alignment horizontal="center" vertical="center" wrapText="1"/>
    </xf>
    <xf numFmtId="0" fontId="109" fillId="40" borderId="36" xfId="36" applyFont="1" applyFill="1" applyBorder="1" applyAlignment="1">
      <alignment horizontal="center" vertical="center" wrapText="1"/>
    </xf>
    <xf numFmtId="0" fontId="109" fillId="40" borderId="24" xfId="36" applyFont="1" applyFill="1" applyBorder="1" applyAlignment="1">
      <alignment horizontal="center" vertical="center" wrapText="1"/>
    </xf>
    <xf numFmtId="0" fontId="109" fillId="40" borderId="31" xfId="36" applyFont="1" applyFill="1" applyBorder="1" applyAlignment="1">
      <alignment horizontal="center" vertical="center" wrapText="1"/>
    </xf>
    <xf numFmtId="0" fontId="109" fillId="40" borderId="27" xfId="36" applyFont="1" applyFill="1" applyBorder="1" applyAlignment="1">
      <alignment horizontal="center" vertical="center" wrapText="1"/>
    </xf>
    <xf numFmtId="0" fontId="109" fillId="40" borderId="14" xfId="36" applyFont="1" applyFill="1" applyBorder="1" applyAlignment="1">
      <alignment horizontal="center" vertical="center" wrapText="1"/>
    </xf>
    <xf numFmtId="0" fontId="109" fillId="40" borderId="41" xfId="36" applyFont="1" applyFill="1" applyBorder="1" applyAlignment="1">
      <alignment horizontal="center" vertical="center" wrapText="1"/>
    </xf>
    <xf numFmtId="0" fontId="39" fillId="0" borderId="125" xfId="36" applyFont="1" applyBorder="1" applyAlignment="1">
      <alignment horizontal="center" vertical="center" wrapText="1"/>
    </xf>
    <xf numFmtId="0" fontId="39" fillId="0" borderId="93" xfId="36" applyFont="1" applyBorder="1" applyAlignment="1">
      <alignment horizontal="center" vertical="center" wrapText="1"/>
    </xf>
    <xf numFmtId="0" fontId="39" fillId="0" borderId="73" xfId="36" applyFont="1" applyBorder="1" applyAlignment="1">
      <alignment horizontal="center" vertical="center" wrapText="1"/>
    </xf>
    <xf numFmtId="0" fontId="94" fillId="29" borderId="99" xfId="36" applyFont="1" applyFill="1" applyBorder="1" applyAlignment="1">
      <alignment horizontal="center" vertical="center" shrinkToFit="1"/>
    </xf>
    <xf numFmtId="0" fontId="94" fillId="29" borderId="0" xfId="36" applyFont="1" applyFill="1" applyAlignment="1">
      <alignment horizontal="center" vertical="center" shrinkToFit="1"/>
    </xf>
    <xf numFmtId="0" fontId="94" fillId="29" borderId="24" xfId="36" applyFont="1" applyFill="1" applyBorder="1" applyAlignment="1">
      <alignment horizontal="center" vertical="center" shrinkToFit="1"/>
    </xf>
    <xf numFmtId="0" fontId="94" fillId="29" borderId="31" xfId="36" applyFont="1" applyFill="1" applyBorder="1" applyAlignment="1">
      <alignment horizontal="center" vertical="center" shrinkToFit="1"/>
    </xf>
    <xf numFmtId="168" fontId="94" fillId="29" borderId="36" xfId="36" applyNumberFormat="1" applyFont="1" applyFill="1" applyBorder="1" applyAlignment="1">
      <alignment horizontal="center" vertical="center" shrinkToFit="1"/>
    </xf>
    <xf numFmtId="168" fontId="94" fillId="29" borderId="0" xfId="36" applyNumberFormat="1" applyFont="1" applyFill="1" applyAlignment="1">
      <alignment horizontal="center" vertical="center" shrinkToFit="1"/>
    </xf>
    <xf numFmtId="168" fontId="94" fillId="29" borderId="31" xfId="36" applyNumberFormat="1" applyFont="1" applyFill="1" applyBorder="1" applyAlignment="1">
      <alignment horizontal="center" vertical="center" shrinkToFit="1"/>
    </xf>
    <xf numFmtId="0" fontId="119" fillId="35" borderId="42" xfId="36" applyFont="1" applyFill="1" applyBorder="1" applyAlignment="1">
      <alignment horizontal="center" vertical="center" wrapText="1"/>
    </xf>
    <xf numFmtId="0" fontId="119" fillId="35" borderId="92" xfId="36" applyFont="1" applyFill="1" applyBorder="1" applyAlignment="1">
      <alignment horizontal="center" vertical="center" wrapText="1"/>
    </xf>
    <xf numFmtId="0" fontId="119" fillId="35" borderId="99" xfId="36" applyFont="1" applyFill="1" applyBorder="1" applyAlignment="1">
      <alignment horizontal="center" vertical="center" wrapText="1"/>
    </xf>
    <xf numFmtId="0" fontId="119" fillId="35" borderId="32" xfId="36" applyFont="1" applyFill="1" applyBorder="1" applyAlignment="1">
      <alignment horizontal="center" vertical="center" wrapText="1"/>
    </xf>
    <xf numFmtId="0" fontId="119" fillId="35" borderId="24" xfId="36" applyFont="1" applyFill="1" applyBorder="1" applyAlignment="1">
      <alignment horizontal="center" vertical="center" wrapText="1"/>
    </xf>
    <xf numFmtId="0" fontId="119" fillId="35" borderId="27" xfId="36" applyFont="1" applyFill="1" applyBorder="1" applyAlignment="1">
      <alignment horizontal="center" vertical="center" wrapText="1"/>
    </xf>
    <xf numFmtId="0" fontId="109" fillId="40" borderId="33" xfId="36" applyFont="1" applyFill="1" applyBorder="1" applyAlignment="1">
      <alignment horizontal="center" vertical="center" wrapText="1"/>
    </xf>
    <xf numFmtId="184" fontId="66" fillId="12" borderId="64" xfId="35" applyNumberFormat="1" applyFont="1" applyFill="1" applyBorder="1" applyAlignment="1">
      <alignment horizontal="center" vertical="center"/>
    </xf>
    <xf numFmtId="0" fontId="109" fillId="40" borderId="67" xfId="36" applyFont="1" applyFill="1" applyBorder="1" applyAlignment="1">
      <alignment horizontal="center" vertical="center" wrapText="1"/>
    </xf>
    <xf numFmtId="0" fontId="109" fillId="40" borderId="11" xfId="36" applyFont="1" applyFill="1" applyBorder="1" applyAlignment="1">
      <alignment horizontal="center" vertical="center" wrapText="1"/>
    </xf>
    <xf numFmtId="0" fontId="9" fillId="12" borderId="67"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0" fontId="24" fillId="40" borderId="69" xfId="36" applyFont="1" applyFill="1" applyBorder="1" applyAlignment="1">
      <alignment horizontal="center" vertical="center" wrapText="1"/>
    </xf>
    <xf numFmtId="0" fontId="113" fillId="40" borderId="16" xfId="36" applyFont="1" applyFill="1" applyBorder="1" applyAlignment="1">
      <alignment horizontal="center" vertical="center" wrapText="1"/>
    </xf>
    <xf numFmtId="0" fontId="113" fillId="40" borderId="9" xfId="36" applyFont="1" applyFill="1" applyBorder="1" applyAlignment="1">
      <alignment horizontal="center" vertical="center" wrapText="1"/>
    </xf>
    <xf numFmtId="0" fontId="113" fillId="40" borderId="17" xfId="36" applyFont="1" applyFill="1" applyBorder="1" applyAlignment="1">
      <alignment horizontal="center" vertical="center" wrapText="1"/>
    </xf>
    <xf numFmtId="0" fontId="109" fillId="40" borderId="30" xfId="36" applyFont="1" applyFill="1" applyBorder="1" applyAlignment="1">
      <alignment horizontal="center" vertical="center"/>
    </xf>
    <xf numFmtId="0" fontId="109" fillId="40" borderId="27" xfId="36" applyFont="1" applyFill="1" applyBorder="1" applyAlignment="1">
      <alignment horizontal="center" vertical="center"/>
    </xf>
    <xf numFmtId="0" fontId="109" fillId="40" borderId="22" xfId="36" applyFont="1" applyFill="1" applyBorder="1" applyAlignment="1">
      <alignment horizontal="center" vertical="center" textRotation="90" wrapText="1"/>
    </xf>
    <xf numFmtId="0" fontId="109" fillId="40" borderId="23" xfId="36" applyFont="1" applyFill="1" applyBorder="1" applyAlignment="1">
      <alignment horizontal="center" vertical="center" textRotation="90" wrapText="1"/>
    </xf>
    <xf numFmtId="173" fontId="130" fillId="30" borderId="101" xfId="36" quotePrefix="1" applyNumberFormat="1" applyFont="1" applyFill="1" applyBorder="1" applyAlignment="1">
      <alignment vertical="center" wrapText="1"/>
    </xf>
    <xf numFmtId="9" fontId="37" fillId="30" borderId="176" xfId="84" applyFont="1" applyFill="1" applyBorder="1" applyAlignment="1">
      <alignment horizontal="center" vertical="center" wrapText="1"/>
    </xf>
    <xf numFmtId="0" fontId="39" fillId="0" borderId="109" xfId="36" applyFont="1" applyBorder="1" applyAlignment="1">
      <alignment horizontal="center" vertical="center" wrapText="1"/>
    </xf>
    <xf numFmtId="0" fontId="39" fillId="0" borderId="134" xfId="36" applyFont="1" applyBorder="1" applyAlignment="1">
      <alignment horizontal="center" vertical="center" wrapText="1"/>
    </xf>
    <xf numFmtId="0" fontId="39" fillId="0" borderId="110" xfId="36" applyFont="1" applyBorder="1" applyAlignment="1">
      <alignment horizontal="center" vertical="center" wrapText="1"/>
    </xf>
    <xf numFmtId="173" fontId="131" fillId="30" borderId="96" xfId="36" quotePrefix="1" applyNumberFormat="1" applyFont="1" applyFill="1" applyBorder="1" applyAlignment="1">
      <alignment vertical="center" wrapText="1"/>
    </xf>
    <xf numFmtId="1" fontId="21" fillId="0" borderId="0" xfId="36" applyNumberFormat="1" applyFont="1" applyAlignment="1">
      <alignment horizontal="center" vertical="center" wrapText="1"/>
    </xf>
    <xf numFmtId="1" fontId="86" fillId="0" borderId="0" xfId="36" applyNumberFormat="1" applyFont="1" applyAlignment="1">
      <alignment horizontal="center" vertical="center" wrapText="1"/>
    </xf>
    <xf numFmtId="0" fontId="21" fillId="0" borderId="0" xfId="36" applyFont="1" applyAlignment="1">
      <alignment horizontal="center" vertical="center" wrapText="1"/>
    </xf>
    <xf numFmtId="0" fontId="49" fillId="14" borderId="20" xfId="0" applyFont="1" applyFill="1" applyBorder="1" applyAlignment="1">
      <alignment horizontal="center"/>
    </xf>
    <xf numFmtId="0" fontId="49" fillId="14" borderId="69" xfId="0" applyFont="1" applyFill="1" applyBorder="1" applyAlignment="1">
      <alignment horizontal="center"/>
    </xf>
    <xf numFmtId="0" fontId="49" fillId="14" borderId="107" xfId="0" applyFont="1" applyFill="1" applyBorder="1" applyAlignment="1">
      <alignment horizontal="center"/>
    </xf>
    <xf numFmtId="0" fontId="49" fillId="7" borderId="20" xfId="0" applyFont="1" applyFill="1" applyBorder="1" applyAlignment="1">
      <alignment horizontal="center" vertical="center" wrapText="1"/>
    </xf>
    <xf numFmtId="0" fontId="49" fillId="7" borderId="107" xfId="0" applyFont="1" applyFill="1" applyBorder="1" applyAlignment="1">
      <alignment horizontal="center" vertical="center" wrapText="1"/>
    </xf>
    <xf numFmtId="0" fontId="49" fillId="8" borderId="23" xfId="0" applyFont="1" applyFill="1" applyBorder="1" applyAlignment="1">
      <alignment horizontal="center" vertical="center" wrapText="1"/>
    </xf>
    <xf numFmtId="0" fontId="49" fillId="8" borderId="23" xfId="0" applyFont="1" applyFill="1" applyBorder="1" applyAlignment="1">
      <alignment horizontal="center" vertical="center"/>
    </xf>
    <xf numFmtId="0" fontId="0" fillId="0" borderId="100" xfId="0" applyBorder="1" applyAlignment="1">
      <alignment horizontal="center" vertical="center"/>
    </xf>
    <xf numFmtId="0" fontId="0" fillId="0" borderId="23" xfId="0" applyBorder="1" applyAlignment="1">
      <alignment horizontal="center" vertical="center"/>
    </xf>
    <xf numFmtId="0" fontId="0" fillId="0" borderId="23" xfId="0" applyBorder="1" applyAlignment="1">
      <alignment horizontal="center"/>
    </xf>
    <xf numFmtId="0" fontId="0" fillId="7" borderId="0" xfId="0" applyFill="1" applyAlignment="1">
      <alignment horizontal="center"/>
    </xf>
    <xf numFmtId="0" fontId="0" fillId="0" borderId="56" xfId="0" applyBorder="1" applyAlignment="1">
      <alignment horizontal="center"/>
    </xf>
    <xf numFmtId="0" fontId="0" fillId="0" borderId="37" xfId="0" applyBorder="1" applyAlignment="1">
      <alignment horizontal="center"/>
    </xf>
    <xf numFmtId="0" fontId="123" fillId="36" borderId="32" xfId="40" applyFont="1" applyFill="1" applyBorder="1" applyAlignment="1">
      <alignment horizontal="center" vertical="center" textRotation="90"/>
    </xf>
    <xf numFmtId="0" fontId="71" fillId="4" borderId="111" xfId="40" applyFont="1" applyFill="1" applyBorder="1" applyAlignment="1">
      <alignment horizontal="center" vertical="center"/>
    </xf>
    <xf numFmtId="0" fontId="71" fillId="4" borderId="36" xfId="40" applyFont="1" applyFill="1" applyBorder="1" applyAlignment="1">
      <alignment horizontal="center" vertical="center"/>
    </xf>
    <xf numFmtId="41" fontId="71" fillId="4" borderId="36" xfId="93" applyFont="1" applyFill="1" applyBorder="1" applyAlignment="1">
      <alignment horizontal="center"/>
    </xf>
    <xf numFmtId="41" fontId="71" fillId="4" borderId="92" xfId="93" applyFont="1" applyFill="1" applyBorder="1" applyAlignment="1">
      <alignment horizontal="center"/>
    </xf>
    <xf numFmtId="186" fontId="83" fillId="42" borderId="46" xfId="40" applyNumberFormat="1" applyFont="1" applyFill="1" applyBorder="1" applyAlignment="1">
      <alignment horizontal="center" vertical="center"/>
    </xf>
    <xf numFmtId="186" fontId="83" fillId="42" borderId="32" xfId="40" applyNumberFormat="1" applyFont="1" applyFill="1" applyBorder="1" applyAlignment="1">
      <alignment horizontal="center" vertical="center"/>
    </xf>
    <xf numFmtId="186" fontId="83" fillId="42" borderId="14" xfId="40" applyNumberFormat="1" applyFont="1" applyFill="1" applyBorder="1" applyAlignment="1">
      <alignment horizontal="center" vertical="center"/>
    </xf>
    <xf numFmtId="186" fontId="83" fillId="42" borderId="41" xfId="40" applyNumberFormat="1" applyFont="1" applyFill="1" applyBorder="1" applyAlignment="1">
      <alignment horizontal="center" vertical="center"/>
    </xf>
    <xf numFmtId="0" fontId="5" fillId="39" borderId="11" xfId="40" applyFont="1" applyFill="1" applyBorder="1" applyAlignment="1">
      <alignment horizontal="center" vertical="center"/>
    </xf>
    <xf numFmtId="0" fontId="5" fillId="39" borderId="19" xfId="40" applyFont="1" applyFill="1" applyBorder="1" applyAlignment="1">
      <alignment horizontal="center" vertical="center"/>
    </xf>
    <xf numFmtId="0" fontId="115" fillId="40" borderId="138" xfId="40" applyFont="1" applyFill="1" applyBorder="1" applyAlignment="1">
      <alignment horizontal="center" vertical="center" wrapText="1"/>
    </xf>
    <xf numFmtId="0" fontId="115" fillId="40" borderId="139" xfId="40" applyFont="1" applyFill="1" applyBorder="1" applyAlignment="1">
      <alignment horizontal="center" vertical="center" wrapText="1"/>
    </xf>
    <xf numFmtId="0" fontId="115" fillId="40" borderId="140" xfId="40" applyFont="1" applyFill="1" applyBorder="1" applyAlignment="1">
      <alignment horizontal="center" vertical="center" wrapText="1"/>
    </xf>
    <xf numFmtId="0" fontId="115" fillId="40" borderId="16" xfId="40" applyFont="1" applyFill="1" applyBorder="1" applyAlignment="1">
      <alignment horizontal="left" vertical="center" wrapText="1"/>
    </xf>
    <xf numFmtId="0" fontId="115" fillId="40" borderId="9" xfId="40" applyFont="1" applyFill="1" applyBorder="1" applyAlignment="1">
      <alignment horizontal="left" vertical="center" wrapText="1"/>
    </xf>
    <xf numFmtId="0" fontId="115" fillId="40" borderId="17" xfId="40" applyFont="1" applyFill="1" applyBorder="1" applyAlignment="1">
      <alignment horizontal="left" vertical="center" wrapText="1"/>
    </xf>
    <xf numFmtId="0" fontId="5" fillId="4" borderId="40" xfId="40" applyFont="1" applyFill="1" applyBorder="1" applyAlignment="1">
      <alignment horizontal="right" vertical="center"/>
    </xf>
    <xf numFmtId="0" fontId="5" fillId="4" borderId="49" xfId="40" applyFont="1" applyFill="1" applyBorder="1" applyAlignment="1">
      <alignment horizontal="right" vertical="center"/>
    </xf>
    <xf numFmtId="0" fontId="5" fillId="4" borderId="37" xfId="40" applyFont="1" applyFill="1" applyBorder="1" applyAlignment="1">
      <alignment horizontal="right" vertical="center"/>
    </xf>
    <xf numFmtId="0" fontId="115" fillId="40" borderId="40" xfId="40" applyFont="1" applyFill="1" applyBorder="1" applyAlignment="1">
      <alignment horizontal="left" vertical="center" wrapText="1"/>
    </xf>
    <xf numFmtId="0" fontId="115" fillId="40" borderId="49" xfId="40" applyFont="1" applyFill="1" applyBorder="1" applyAlignment="1">
      <alignment horizontal="left" vertical="center" wrapText="1"/>
    </xf>
    <xf numFmtId="0" fontId="115" fillId="40" borderId="101" xfId="40" applyFont="1" applyFill="1" applyBorder="1" applyAlignment="1">
      <alignment horizontal="left" vertical="center" wrapText="1"/>
    </xf>
    <xf numFmtId="0" fontId="115" fillId="40" borderId="20" xfId="40" applyFont="1" applyFill="1" applyBorder="1" applyAlignment="1">
      <alignment horizontal="center" vertical="center" wrapText="1"/>
    </xf>
    <xf numFmtId="0" fontId="115" fillId="40" borderId="69" xfId="40" applyFont="1" applyFill="1" applyBorder="1" applyAlignment="1">
      <alignment horizontal="center" vertical="center" wrapText="1"/>
    </xf>
    <xf numFmtId="182" fontId="115" fillId="40" borderId="69"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15" fillId="41" borderId="111" xfId="40" applyFont="1" applyFill="1" applyBorder="1" applyAlignment="1">
      <alignment horizontal="center" vertical="center" wrapText="1"/>
    </xf>
    <xf numFmtId="0" fontId="115" fillId="41" borderId="92" xfId="40" applyFont="1" applyFill="1" applyBorder="1" applyAlignment="1">
      <alignment horizontal="center" vertical="center" wrapText="1"/>
    </xf>
    <xf numFmtId="0" fontId="115" fillId="41" borderId="46" xfId="40" applyFont="1" applyFill="1" applyBorder="1" applyAlignment="1">
      <alignment horizontal="center" vertical="center" wrapText="1"/>
    </xf>
    <xf numFmtId="0" fontId="115" fillId="41" borderId="32" xfId="40" applyFont="1" applyFill="1" applyBorder="1" applyAlignment="1">
      <alignment horizontal="center" vertical="center" wrapText="1"/>
    </xf>
    <xf numFmtId="0" fontId="5" fillId="0" borderId="49" xfId="40" applyFont="1" applyBorder="1" applyAlignment="1">
      <alignment horizontal="center" vertical="center"/>
    </xf>
    <xf numFmtId="0" fontId="115" fillId="40" borderId="16" xfId="40" applyFont="1" applyFill="1" applyBorder="1" applyAlignment="1">
      <alignment horizontal="center" vertical="center" wrapText="1"/>
    </xf>
    <xf numFmtId="0" fontId="115" fillId="40" borderId="9" xfId="40" applyFont="1" applyFill="1" applyBorder="1" applyAlignment="1">
      <alignment horizontal="center" vertical="center" wrapText="1"/>
    </xf>
    <xf numFmtId="0" fontId="115" fillId="40" borderId="96" xfId="40" applyFont="1" applyFill="1" applyBorder="1" applyAlignment="1">
      <alignment horizontal="center" vertical="center" wrapText="1"/>
    </xf>
    <xf numFmtId="0" fontId="115" fillId="40" borderId="62" xfId="40" applyFont="1" applyFill="1" applyBorder="1" applyAlignment="1">
      <alignment horizontal="center" vertical="center" wrapText="1"/>
    </xf>
    <xf numFmtId="0" fontId="115" fillId="40" borderId="135" xfId="40" applyFont="1" applyFill="1" applyBorder="1" applyAlignment="1">
      <alignment horizontal="center" vertical="center" textRotation="90" wrapText="1"/>
    </xf>
    <xf numFmtId="0" fontId="115" fillId="40" borderId="90" xfId="40" applyFont="1" applyFill="1" applyBorder="1" applyAlignment="1">
      <alignment horizontal="center" vertical="center" textRotation="90" wrapText="1"/>
    </xf>
    <xf numFmtId="0" fontId="115" fillId="40" borderId="23" xfId="40" applyFont="1" applyFill="1" applyBorder="1" applyAlignment="1">
      <alignment horizontal="center" vertical="center"/>
    </xf>
    <xf numFmtId="0" fontId="115" fillId="40" borderId="48" xfId="40" applyFont="1" applyFill="1" applyBorder="1" applyAlignment="1">
      <alignment horizontal="center" vertical="center"/>
    </xf>
    <xf numFmtId="0" fontId="115" fillId="40" borderId="23" xfId="40" applyFont="1" applyFill="1" applyBorder="1" applyAlignment="1">
      <alignment horizontal="center" vertical="center" wrapText="1"/>
    </xf>
    <xf numFmtId="0" fontId="115" fillId="40" borderId="48" xfId="40" applyFont="1" applyFill="1" applyBorder="1" applyAlignment="1">
      <alignment horizontal="center" vertical="center" wrapText="1"/>
    </xf>
    <xf numFmtId="0" fontId="115" fillId="40" borderId="56" xfId="40" applyFont="1" applyFill="1" applyBorder="1" applyAlignment="1">
      <alignment horizontal="right" vertical="center" wrapText="1"/>
    </xf>
    <xf numFmtId="0" fontId="115" fillId="40" borderId="101" xfId="40" applyFont="1" applyFill="1" applyBorder="1" applyAlignment="1">
      <alignment horizontal="right" vertical="center" wrapText="1"/>
    </xf>
    <xf numFmtId="0" fontId="84" fillId="4" borderId="0" xfId="40" applyFont="1" applyFill="1" applyAlignment="1">
      <alignment horizontal="center" vertical="center" wrapText="1"/>
    </xf>
    <xf numFmtId="4" fontId="5" fillId="4" borderId="103"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6" xfId="40" applyNumberFormat="1" applyFont="1" applyFill="1" applyBorder="1" applyAlignment="1">
      <alignment horizontal="right" vertical="center" wrapText="1"/>
    </xf>
    <xf numFmtId="4" fontId="5" fillId="4" borderId="23" xfId="40" applyNumberFormat="1" applyFont="1" applyFill="1" applyBorder="1" applyAlignment="1">
      <alignment horizontal="right" vertical="center" wrapText="1"/>
    </xf>
    <xf numFmtId="4" fontId="5" fillId="4" borderId="62" xfId="40" applyNumberFormat="1" applyFont="1" applyFill="1" applyBorder="1" applyAlignment="1">
      <alignment horizontal="right" vertical="center" wrapText="1"/>
    </xf>
    <xf numFmtId="4" fontId="5" fillId="4" borderId="48" xfId="40" applyNumberFormat="1" applyFont="1" applyFill="1" applyBorder="1" applyAlignment="1">
      <alignment horizontal="right" vertical="center" wrapText="1"/>
    </xf>
    <xf numFmtId="0" fontId="93" fillId="40" borderId="4" xfId="36" applyFont="1" applyFill="1" applyBorder="1" applyAlignment="1">
      <alignment horizontal="center" vertical="center" wrapText="1"/>
    </xf>
    <xf numFmtId="0" fontId="93" fillId="40" borderId="127"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126" fillId="0" borderId="0" xfId="40" applyFont="1" applyAlignment="1">
      <alignment horizontal="center" vertical="center" wrapText="1"/>
    </xf>
    <xf numFmtId="0" fontId="5" fillId="0" borderId="0" xfId="36" applyFont="1" applyAlignment="1">
      <alignment horizontal="center" vertical="center" wrapText="1"/>
    </xf>
    <xf numFmtId="0" fontId="93" fillId="40" borderId="80" xfId="36" applyFont="1" applyFill="1" applyBorder="1" applyAlignment="1">
      <alignment horizontal="center" vertical="center"/>
    </xf>
    <xf numFmtId="0" fontId="93" fillId="40" borderId="48" xfId="36" applyFont="1" applyFill="1" applyBorder="1" applyAlignment="1">
      <alignment horizontal="center" vertical="center"/>
    </xf>
    <xf numFmtId="0" fontId="93" fillId="40" borderId="116" xfId="36" applyFont="1" applyFill="1" applyBorder="1" applyAlignment="1">
      <alignment horizontal="center" vertical="center"/>
    </xf>
    <xf numFmtId="0" fontId="93" fillId="40" borderId="117" xfId="36" applyFont="1" applyFill="1" applyBorder="1" applyAlignment="1">
      <alignment horizontal="center" vertical="center"/>
    </xf>
    <xf numFmtId="0" fontId="75" fillId="40" borderId="4" xfId="36" applyFont="1" applyFill="1" applyBorder="1" applyAlignment="1">
      <alignment horizontal="center" vertical="center" wrapText="1"/>
    </xf>
    <xf numFmtId="0" fontId="75" fillId="40" borderId="127" xfId="36" applyFont="1" applyFill="1" applyBorder="1" applyAlignment="1">
      <alignment horizontal="center" vertical="center" wrapText="1"/>
    </xf>
    <xf numFmtId="0" fontId="75" fillId="40" borderId="80" xfId="36" applyFont="1" applyFill="1" applyBorder="1" applyAlignment="1">
      <alignment horizontal="center" vertical="center"/>
    </xf>
    <xf numFmtId="0" fontId="75" fillId="40" borderId="48" xfId="36" applyFont="1" applyFill="1" applyBorder="1" applyAlignment="1">
      <alignment horizontal="center" vertical="center"/>
    </xf>
    <xf numFmtId="0" fontId="93" fillId="40" borderId="113" xfId="36" applyFont="1" applyFill="1" applyBorder="1" applyAlignment="1">
      <alignment horizontal="center" vertical="center" wrapText="1"/>
    </xf>
    <xf numFmtId="0" fontId="93" fillId="40" borderId="114" xfId="36" applyFont="1" applyFill="1" applyBorder="1" applyAlignment="1">
      <alignment horizontal="center" vertical="center" wrapText="1"/>
    </xf>
    <xf numFmtId="0" fontId="93" fillId="40" borderId="95" xfId="36" applyFont="1" applyFill="1" applyBorder="1" applyAlignment="1">
      <alignment horizontal="center" vertical="center" wrapText="1"/>
    </xf>
    <xf numFmtId="0" fontId="93" fillId="40" borderId="161" xfId="36" applyFont="1" applyFill="1" applyBorder="1" applyAlignment="1">
      <alignment horizontal="center" vertical="center" wrapText="1"/>
    </xf>
    <xf numFmtId="0" fontId="93" fillId="40" borderId="4" xfId="36" applyFont="1" applyFill="1" applyBorder="1" applyAlignment="1">
      <alignment horizontal="center" vertical="center"/>
    </xf>
    <xf numFmtId="0" fontId="93" fillId="40" borderId="127" xfId="36" applyFont="1" applyFill="1" applyBorder="1" applyAlignment="1">
      <alignment horizontal="center" vertical="center"/>
    </xf>
    <xf numFmtId="0" fontId="93" fillId="40" borderId="116" xfId="36" applyFont="1" applyFill="1" applyBorder="1" applyAlignment="1">
      <alignment horizontal="center" vertical="center" wrapText="1"/>
    </xf>
    <xf numFmtId="0" fontId="93" fillId="40" borderId="117" xfId="36" applyFont="1" applyFill="1" applyBorder="1" applyAlignment="1">
      <alignment horizontal="center" vertical="center" wrapText="1"/>
    </xf>
    <xf numFmtId="0" fontId="93" fillId="40" borderId="115" xfId="36" applyFont="1" applyFill="1" applyBorder="1" applyAlignment="1">
      <alignment horizontal="center" vertical="center"/>
    </xf>
    <xf numFmtId="0" fontId="93" fillId="40" borderId="67" xfId="36" applyFont="1" applyFill="1" applyBorder="1" applyAlignment="1">
      <alignment horizontal="center" vertical="center"/>
    </xf>
    <xf numFmtId="0" fontId="93" fillId="40" borderId="47" xfId="36" applyFont="1" applyFill="1" applyBorder="1" applyAlignment="1">
      <alignment horizontal="center" vertical="center" wrapText="1"/>
    </xf>
    <xf numFmtId="0" fontId="93" fillId="40" borderId="15" xfId="36" applyFont="1" applyFill="1" applyBorder="1" applyAlignment="1">
      <alignment horizontal="center" vertical="center" wrapText="1"/>
    </xf>
    <xf numFmtId="0" fontId="67" fillId="21" borderId="47" xfId="43" applyFont="1" applyFill="1" applyBorder="1" applyAlignment="1">
      <alignment horizontal="center" vertical="center" wrapText="1"/>
    </xf>
    <xf numFmtId="0" fontId="67" fillId="21" borderId="126" xfId="43" applyFont="1" applyFill="1" applyBorder="1" applyAlignment="1">
      <alignment horizontal="center" vertical="center" wrapText="1"/>
    </xf>
    <xf numFmtId="0" fontId="67" fillId="21" borderId="100" xfId="43" applyFont="1" applyFill="1" applyBorder="1" applyAlignment="1">
      <alignment horizontal="center" vertical="center" wrapText="1"/>
    </xf>
    <xf numFmtId="0" fontId="67" fillId="21" borderId="5" xfId="43" applyFont="1" applyFill="1" applyBorder="1" applyAlignment="1">
      <alignment horizontal="center" vertical="center" wrapText="1"/>
    </xf>
    <xf numFmtId="0" fontId="67" fillId="21" borderId="128" xfId="43" applyFont="1" applyFill="1" applyBorder="1" applyAlignment="1">
      <alignment horizontal="center" vertical="center" wrapText="1"/>
    </xf>
    <xf numFmtId="0" fontId="67" fillId="21" borderId="147" xfId="43" applyFont="1" applyFill="1" applyBorder="1" applyAlignment="1">
      <alignment horizontal="center" vertical="center" wrapText="1"/>
    </xf>
    <xf numFmtId="0" fontId="67" fillId="21" borderId="129" xfId="43" applyFont="1" applyFill="1" applyBorder="1" applyAlignment="1">
      <alignment horizontal="center" vertical="center" wrapText="1"/>
    </xf>
    <xf numFmtId="0" fontId="55" fillId="21" borderId="4" xfId="36" applyFont="1" applyFill="1" applyBorder="1" applyAlignment="1">
      <alignment horizontal="center" vertical="center" wrapText="1"/>
    </xf>
    <xf numFmtId="0" fontId="55" fillId="21" borderId="130" xfId="36" applyFont="1" applyFill="1" applyBorder="1" applyAlignment="1">
      <alignment horizontal="center" vertical="center" wrapText="1"/>
    </xf>
    <xf numFmtId="0" fontId="55" fillId="21" borderId="146" xfId="36" applyFont="1" applyFill="1" applyBorder="1" applyAlignment="1">
      <alignment horizontal="center" vertical="center" wrapText="1"/>
    </xf>
    <xf numFmtId="0" fontId="55" fillId="21" borderId="127" xfId="36" applyFont="1" applyFill="1" applyBorder="1" applyAlignment="1">
      <alignment horizontal="center" vertical="center" wrapText="1"/>
    </xf>
    <xf numFmtId="0" fontId="55" fillId="21" borderId="80" xfId="36" applyFont="1" applyFill="1" applyBorder="1" applyAlignment="1">
      <alignment horizontal="center" vertical="center" wrapText="1"/>
    </xf>
    <xf numFmtId="0" fontId="55" fillId="21" borderId="23" xfId="36" applyFont="1" applyFill="1" applyBorder="1" applyAlignment="1">
      <alignment horizontal="center" vertical="center" wrapText="1"/>
    </xf>
    <xf numFmtId="0" fontId="55" fillId="21" borderId="64" xfId="36" applyFont="1" applyFill="1" applyBorder="1" applyAlignment="1">
      <alignment horizontal="center" vertical="center" wrapText="1"/>
    </xf>
    <xf numFmtId="0" fontId="55" fillId="21" borderId="48" xfId="36" applyFont="1" applyFill="1" applyBorder="1" applyAlignment="1">
      <alignment horizontal="center" vertical="center" wrapText="1"/>
    </xf>
    <xf numFmtId="0" fontId="55" fillId="21" borderId="115" xfId="36" applyFont="1" applyFill="1" applyBorder="1" applyAlignment="1">
      <alignment horizontal="center" vertical="center" wrapText="1"/>
    </xf>
    <xf numFmtId="0" fontId="55" fillId="21" borderId="94" xfId="36" applyFont="1" applyFill="1" applyBorder="1" applyAlignment="1">
      <alignment horizontal="center" vertical="center" wrapText="1"/>
    </xf>
    <xf numFmtId="0" fontId="55" fillId="21" borderId="126" xfId="36" applyFont="1" applyFill="1" applyBorder="1" applyAlignment="1">
      <alignment horizontal="center" vertical="center" wrapText="1"/>
    </xf>
    <xf numFmtId="0" fontId="55" fillId="21" borderId="100" xfId="36" applyFont="1" applyFill="1" applyBorder="1" applyAlignment="1">
      <alignment horizontal="center" vertical="center" wrapText="1"/>
    </xf>
    <xf numFmtId="0" fontId="13" fillId="7" borderId="0" xfId="37" applyFont="1" applyFill="1" applyAlignment="1">
      <alignment horizontal="center"/>
    </xf>
    <xf numFmtId="0" fontId="93" fillId="40" borderId="4" xfId="36" applyFont="1" applyFill="1" applyBorder="1" applyAlignment="1">
      <alignment horizontal="center" vertical="center" textRotation="90" wrapText="1"/>
    </xf>
    <xf numFmtId="0" fontId="93" fillId="40" borderId="127" xfId="36" applyFont="1" applyFill="1" applyBorder="1" applyAlignment="1">
      <alignment horizontal="center" vertical="center" textRotation="90" wrapText="1"/>
    </xf>
    <xf numFmtId="0" fontId="115" fillId="40" borderId="20" xfId="0" applyFont="1" applyFill="1" applyBorder="1" applyAlignment="1">
      <alignment horizontal="center" vertical="center" wrapText="1"/>
    </xf>
    <xf numFmtId="0" fontId="115" fillId="40" borderId="69" xfId="0" applyFont="1" applyFill="1" applyBorder="1" applyAlignment="1">
      <alignment horizontal="center" vertical="center" wrapText="1"/>
    </xf>
    <xf numFmtId="0" fontId="115" fillId="40" borderId="107" xfId="0" applyFont="1" applyFill="1" applyBorder="1" applyAlignment="1">
      <alignment horizontal="center" vertical="center" wrapText="1"/>
    </xf>
    <xf numFmtId="0" fontId="93" fillId="40" borderId="46" xfId="0" applyFont="1" applyFill="1" applyBorder="1" applyAlignment="1">
      <alignment horizontal="center" vertical="center" wrapText="1"/>
    </xf>
    <xf numFmtId="0" fontId="93" fillId="40" borderId="14" xfId="0" applyFont="1" applyFill="1" applyBorder="1" applyAlignment="1">
      <alignment horizontal="center" vertical="center" wrapText="1"/>
    </xf>
    <xf numFmtId="0" fontId="108" fillId="40" borderId="99" xfId="0" applyFont="1" applyFill="1" applyBorder="1" applyAlignment="1">
      <alignment horizontal="center" vertical="center" wrapText="1"/>
    </xf>
    <xf numFmtId="0" fontId="108" fillId="40" borderId="43" xfId="0" applyFont="1" applyFill="1" applyBorder="1" applyAlignment="1">
      <alignment horizontal="center" vertical="center" wrapText="1"/>
    </xf>
    <xf numFmtId="0" fontId="108" fillId="40" borderId="126" xfId="0" applyFont="1" applyFill="1" applyBorder="1" applyAlignment="1">
      <alignment horizontal="center" vertical="center" wrapText="1"/>
    </xf>
    <xf numFmtId="0" fontId="108" fillId="40" borderId="15" xfId="0" applyFont="1" applyFill="1" applyBorder="1" applyAlignment="1">
      <alignment horizontal="center" vertical="center" wrapText="1"/>
    </xf>
    <xf numFmtId="0" fontId="108" fillId="40" borderId="104" xfId="0" applyFont="1" applyFill="1" applyBorder="1" applyAlignment="1">
      <alignment horizontal="center" vertical="center" wrapText="1"/>
    </xf>
    <xf numFmtId="0" fontId="108" fillId="40" borderId="42" xfId="0" applyFont="1" applyFill="1" applyBorder="1" applyAlignment="1">
      <alignment horizontal="center" vertical="center" wrapText="1"/>
    </xf>
    <xf numFmtId="0" fontId="108" fillId="40" borderId="109" xfId="0" applyFont="1" applyFill="1" applyBorder="1" applyAlignment="1">
      <alignment horizontal="center" vertical="center" wrapText="1"/>
    </xf>
    <xf numFmtId="0" fontId="108" fillId="40" borderId="134" xfId="0" applyFont="1" applyFill="1" applyBorder="1" applyAlignment="1">
      <alignment horizontal="center" vertical="center" wrapText="1"/>
    </xf>
    <xf numFmtId="0" fontId="108" fillId="41" borderId="104" xfId="0" applyFont="1" applyFill="1" applyBorder="1" applyAlignment="1">
      <alignment horizontal="center" vertical="center" wrapText="1"/>
    </xf>
    <xf numFmtId="0" fontId="108" fillId="41" borderId="126" xfId="0" applyFont="1" applyFill="1" applyBorder="1" applyAlignment="1">
      <alignment horizontal="center" vertical="center" wrapText="1"/>
    </xf>
    <xf numFmtId="0" fontId="108" fillId="41" borderId="15" xfId="0" applyFont="1" applyFill="1" applyBorder="1" applyAlignment="1">
      <alignment horizontal="center" vertical="center" wrapText="1"/>
    </xf>
    <xf numFmtId="0" fontId="108" fillId="40" borderId="36" xfId="0" applyFont="1" applyFill="1" applyBorder="1" applyAlignment="1">
      <alignment horizontal="center" vertical="center" wrapText="1"/>
    </xf>
    <xf numFmtId="1" fontId="23" fillId="0" borderId="0" xfId="36" applyNumberFormat="1" applyFont="1" applyAlignment="1">
      <alignment horizontal="center" vertical="center" wrapText="1"/>
    </xf>
    <xf numFmtId="0" fontId="128" fillId="0" borderId="0" xfId="36" applyFont="1" applyAlignment="1" applyProtection="1">
      <alignment horizontal="center" vertical="center" wrapText="1"/>
      <protection hidden="1"/>
    </xf>
    <xf numFmtId="181" fontId="21" fillId="0" borderId="0" xfId="36" applyNumberFormat="1" applyFont="1" applyAlignment="1" applyProtection="1">
      <alignment horizontal="center" vertical="center" wrapText="1"/>
      <protection hidden="1"/>
    </xf>
    <xf numFmtId="0" fontId="117" fillId="40" borderId="5" xfId="43" applyFont="1" applyFill="1" applyBorder="1" applyAlignment="1">
      <alignment horizontal="center" vertical="center" wrapText="1"/>
    </xf>
    <xf numFmtId="0" fontId="117" fillId="40" borderId="128" xfId="43" applyFont="1" applyFill="1" applyBorder="1" applyAlignment="1">
      <alignment horizontal="center" vertical="center" wrapText="1"/>
    </xf>
    <xf numFmtId="0" fontId="117" fillId="40" borderId="147" xfId="43" applyFont="1" applyFill="1" applyBorder="1" applyAlignment="1">
      <alignment horizontal="center" vertical="center" wrapText="1"/>
    </xf>
    <xf numFmtId="0" fontId="117" fillId="40" borderId="129" xfId="43" applyFont="1" applyFill="1" applyBorder="1" applyAlignment="1">
      <alignment horizontal="center" vertical="center" wrapText="1"/>
    </xf>
    <xf numFmtId="0" fontId="117" fillId="40" borderId="113" xfId="36" applyFont="1" applyFill="1" applyBorder="1" applyAlignment="1">
      <alignment horizontal="center" vertical="center" wrapText="1"/>
    </xf>
    <xf numFmtId="0" fontId="117" fillId="40" borderId="148" xfId="36" applyFont="1" applyFill="1" applyBorder="1" applyAlignment="1">
      <alignment horizontal="center" vertical="center" wrapText="1"/>
    </xf>
    <xf numFmtId="0" fontId="117" fillId="40" borderId="114" xfId="36" applyFont="1" applyFill="1" applyBorder="1" applyAlignment="1">
      <alignment horizontal="center" vertical="center" wrapText="1"/>
    </xf>
    <xf numFmtId="0" fontId="117" fillId="40" borderId="80" xfId="36" applyFont="1" applyFill="1" applyBorder="1" applyAlignment="1">
      <alignment horizontal="center" vertical="center" wrapText="1"/>
    </xf>
    <xf numFmtId="0" fontId="117" fillId="40" borderId="23" xfId="36" applyFont="1" applyFill="1" applyBorder="1" applyAlignment="1">
      <alignment horizontal="center" vertical="center" wrapText="1"/>
    </xf>
    <xf numFmtId="0" fontId="117" fillId="40" borderId="64" xfId="36" applyFont="1" applyFill="1" applyBorder="1" applyAlignment="1">
      <alignment horizontal="center" vertical="center" wrapText="1"/>
    </xf>
    <xf numFmtId="0" fontId="117" fillId="40" borderId="48" xfId="36" applyFont="1" applyFill="1" applyBorder="1" applyAlignment="1">
      <alignment horizontal="center" vertical="center" wrapText="1"/>
    </xf>
    <xf numFmtId="0" fontId="117" fillId="40" borderId="47" xfId="36" applyFont="1" applyFill="1" applyBorder="1" applyAlignment="1">
      <alignment horizontal="center" vertical="center" wrapText="1"/>
    </xf>
    <xf numFmtId="0" fontId="117" fillId="40" borderId="126" xfId="36" applyFont="1" applyFill="1" applyBorder="1" applyAlignment="1">
      <alignment horizontal="center" vertical="center" wrapText="1"/>
    </xf>
    <xf numFmtId="0" fontId="117" fillId="40" borderId="15" xfId="36" applyFont="1" applyFill="1" applyBorder="1" applyAlignment="1">
      <alignment horizontal="center" vertical="center" wrapText="1"/>
    </xf>
    <xf numFmtId="0" fontId="117" fillId="40" borderId="115" xfId="36" applyFont="1" applyFill="1" applyBorder="1" applyAlignment="1">
      <alignment horizontal="center" vertical="center" wrapText="1"/>
    </xf>
    <xf numFmtId="0" fontId="117" fillId="40" borderId="94" xfId="36" applyFont="1" applyFill="1" applyBorder="1" applyAlignment="1">
      <alignment horizontal="center" vertical="center" wrapText="1"/>
    </xf>
    <xf numFmtId="0" fontId="117" fillId="40" borderId="47" xfId="43" applyFont="1" applyFill="1" applyBorder="1" applyAlignment="1">
      <alignment horizontal="center" vertical="center" wrapText="1"/>
    </xf>
    <xf numFmtId="0" fontId="117" fillId="40" borderId="126" xfId="43" applyFont="1" applyFill="1" applyBorder="1" applyAlignment="1">
      <alignment horizontal="center" vertical="center" wrapText="1"/>
    </xf>
    <xf numFmtId="0" fontId="126" fillId="0" borderId="0" xfId="36" applyFont="1" applyAlignment="1">
      <alignment horizontal="center" vertical="center" wrapText="1"/>
    </xf>
    <xf numFmtId="0" fontId="49" fillId="0" borderId="20" xfId="0" applyFont="1" applyBorder="1" applyAlignment="1">
      <alignment horizontal="center" vertical="center"/>
    </xf>
    <xf numFmtId="0" fontId="49" fillId="0" borderId="107"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4356">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FFF00"/>
        </patternFill>
      </fill>
    </dxf>
    <dxf>
      <fill>
        <patternFill>
          <bgColor rgb="FF92D050"/>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DCFFC8"/>
      <color rgb="FF016401"/>
      <color rgb="FFC8BEBE"/>
      <color rgb="FFC8BEFA"/>
      <color rgb="FF644646"/>
      <color rgb="FFD28660"/>
      <color rgb="FF0000FF"/>
      <color rgb="FF50B4C8"/>
      <color rgb="FFE1EBFA"/>
      <color rgb="FF9B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 Id="rId30"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210618</xdr:colOff>
      <xdr:row>15</xdr:row>
      <xdr:rowOff>12774</xdr:rowOff>
    </xdr:from>
    <xdr:to>
      <xdr:col>7</xdr:col>
      <xdr:colOff>860049</xdr:colOff>
      <xdr:row>16</xdr:row>
      <xdr:rowOff>275721</xdr:rowOff>
    </xdr:to>
    <xdr:sp macro="[0]!OCULTARA" textlink="">
      <xdr:nvSpPr>
        <xdr:cNvPr id="8" name="DOS" hidden="1">
          <a:extLst>
            <a:ext uri="{FF2B5EF4-FFF2-40B4-BE49-F238E27FC236}">
              <a16:creationId xmlns:a16="http://schemas.microsoft.com/office/drawing/2014/main" id="{00000000-0008-0000-0100-000008000000}"/>
            </a:ext>
          </a:extLst>
        </xdr:cNvPr>
        <xdr:cNvSpPr/>
      </xdr:nvSpPr>
      <xdr:spPr bwMode="auto">
        <a:xfrm>
          <a:off x="7901549" y="2809476"/>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251758</xdr:colOff>
      <xdr:row>15</xdr:row>
      <xdr:rowOff>66676</xdr:rowOff>
    </xdr:from>
    <xdr:to>
      <xdr:col>8</xdr:col>
      <xdr:colOff>827758</xdr:colOff>
      <xdr:row>16</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xdr:row>
      <xdr:rowOff>19843</xdr:rowOff>
    </xdr:from>
    <xdr:to>
      <xdr:col>3</xdr:col>
      <xdr:colOff>1629922</xdr:colOff>
      <xdr:row>21</xdr:row>
      <xdr:rowOff>293443</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bwMode="auto">
        <a:xfrm>
          <a:off x="1676797" y="232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xdr:row>
      <xdr:rowOff>19843</xdr:rowOff>
    </xdr:from>
    <xdr:to>
      <xdr:col>3</xdr:col>
      <xdr:colOff>1629922</xdr:colOff>
      <xdr:row>51</xdr:row>
      <xdr:rowOff>293443</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bwMode="auto">
        <a:xfrm>
          <a:off x="1676797" y="4149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xdr:row>
      <xdr:rowOff>19843</xdr:rowOff>
    </xdr:from>
    <xdr:to>
      <xdr:col>3</xdr:col>
      <xdr:colOff>1629922</xdr:colOff>
      <xdr:row>79</xdr:row>
      <xdr:rowOff>293443</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bwMode="auto">
        <a:xfrm>
          <a:off x="1676797" y="6886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xdr:row>
      <xdr:rowOff>19843</xdr:rowOff>
    </xdr:from>
    <xdr:to>
      <xdr:col>3</xdr:col>
      <xdr:colOff>1629922</xdr:colOff>
      <xdr:row>109</xdr:row>
      <xdr:rowOff>293443</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bwMode="auto">
        <a:xfrm>
          <a:off x="1676797" y="8711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xdr:row>
      <xdr:rowOff>19843</xdr:rowOff>
    </xdr:from>
    <xdr:to>
      <xdr:col>3</xdr:col>
      <xdr:colOff>1629922</xdr:colOff>
      <xdr:row>139</xdr:row>
      <xdr:rowOff>293443</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bwMode="auto">
        <a:xfrm>
          <a:off x="1676797" y="9624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xdr:row>
      <xdr:rowOff>19843</xdr:rowOff>
    </xdr:from>
    <xdr:to>
      <xdr:col>3</xdr:col>
      <xdr:colOff>1629922</xdr:colOff>
      <xdr:row>165</xdr:row>
      <xdr:rowOff>293443</xdr:rowOff>
    </xdr:to>
    <xdr:sp macro="[0]!COMBINAR" textlink="">
      <xdr:nvSpPr>
        <xdr:cNvPr id="19" name="Rectángulo 18">
          <a:extLst>
            <a:ext uri="{FF2B5EF4-FFF2-40B4-BE49-F238E27FC236}">
              <a16:creationId xmlns:a16="http://schemas.microsoft.com/office/drawing/2014/main" id="{00000000-0008-0000-0300-000013000000}"/>
            </a:ext>
          </a:extLst>
        </xdr:cNvPr>
        <xdr:cNvSpPr/>
      </xdr:nvSpPr>
      <xdr:spPr bwMode="auto">
        <a:xfrm>
          <a:off x="1676797" y="141866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xdr:row>
      <xdr:rowOff>19843</xdr:rowOff>
    </xdr:from>
    <xdr:to>
      <xdr:col>3</xdr:col>
      <xdr:colOff>1629922</xdr:colOff>
      <xdr:row>191</xdr:row>
      <xdr:rowOff>293443</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bwMode="auto">
        <a:xfrm>
          <a:off x="1676797" y="15099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xdr:row>
      <xdr:rowOff>19843</xdr:rowOff>
    </xdr:from>
    <xdr:to>
      <xdr:col>3</xdr:col>
      <xdr:colOff>1629922</xdr:colOff>
      <xdr:row>218</xdr:row>
      <xdr:rowOff>293443</xdr:rowOff>
    </xdr:to>
    <xdr:sp macro="[0]!COMBINAR" textlink="">
      <xdr:nvSpPr>
        <xdr:cNvPr id="21" name="Rectángulo 20">
          <a:extLst>
            <a:ext uri="{FF2B5EF4-FFF2-40B4-BE49-F238E27FC236}">
              <a16:creationId xmlns:a16="http://schemas.microsoft.com/office/drawing/2014/main" id="{00000000-0008-0000-0300-000015000000}"/>
            </a:ext>
          </a:extLst>
        </xdr:cNvPr>
        <xdr:cNvSpPr/>
      </xdr:nvSpPr>
      <xdr:spPr bwMode="auto">
        <a:xfrm>
          <a:off x="1676797" y="16011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xdr:row>
      <xdr:rowOff>19843</xdr:rowOff>
    </xdr:from>
    <xdr:to>
      <xdr:col>3</xdr:col>
      <xdr:colOff>1629922</xdr:colOff>
      <xdr:row>245</xdr:row>
      <xdr:rowOff>293443</xdr:rowOff>
    </xdr:to>
    <xdr:sp macro="[0]!COMBINAR" textlink="">
      <xdr:nvSpPr>
        <xdr:cNvPr id="22" name="Rectángulo 21">
          <a:extLst>
            <a:ext uri="{FF2B5EF4-FFF2-40B4-BE49-F238E27FC236}">
              <a16:creationId xmlns:a16="http://schemas.microsoft.com/office/drawing/2014/main" id="{00000000-0008-0000-0300-000016000000}"/>
            </a:ext>
          </a:extLst>
        </xdr:cNvPr>
        <xdr:cNvSpPr/>
      </xdr:nvSpPr>
      <xdr:spPr bwMode="auto">
        <a:xfrm>
          <a:off x="1676797" y="16924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273</xdr:row>
      <xdr:rowOff>19843</xdr:rowOff>
    </xdr:from>
    <xdr:to>
      <xdr:col>3</xdr:col>
      <xdr:colOff>1629922</xdr:colOff>
      <xdr:row>273</xdr:row>
      <xdr:rowOff>293443</xdr:rowOff>
    </xdr:to>
    <xdr:sp macro="[0]!COMBINAR" textlink="">
      <xdr:nvSpPr>
        <xdr:cNvPr id="25" name="Rectángulo 24">
          <a:extLst>
            <a:ext uri="{FF2B5EF4-FFF2-40B4-BE49-F238E27FC236}">
              <a16:creationId xmlns:a16="http://schemas.microsoft.com/office/drawing/2014/main" id="{00000000-0008-0000-0300-000019000000}"/>
            </a:ext>
          </a:extLst>
        </xdr:cNvPr>
        <xdr:cNvSpPr/>
      </xdr:nvSpPr>
      <xdr:spPr bwMode="auto">
        <a:xfrm>
          <a:off x="1676797" y="19661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xdr:row>
      <xdr:rowOff>19843</xdr:rowOff>
    </xdr:from>
    <xdr:to>
      <xdr:col>3</xdr:col>
      <xdr:colOff>1629922</xdr:colOff>
      <xdr:row>296</xdr:row>
      <xdr:rowOff>293443</xdr:rowOff>
    </xdr:to>
    <xdr:sp macro="[0]!COMBINAR" textlink="">
      <xdr:nvSpPr>
        <xdr:cNvPr id="26" name="Rectángulo 25">
          <a:extLst>
            <a:ext uri="{FF2B5EF4-FFF2-40B4-BE49-F238E27FC236}">
              <a16:creationId xmlns:a16="http://schemas.microsoft.com/office/drawing/2014/main" id="{00000000-0008-0000-0300-00001A000000}"/>
            </a:ext>
          </a:extLst>
        </xdr:cNvPr>
        <xdr:cNvSpPr/>
      </xdr:nvSpPr>
      <xdr:spPr bwMode="auto">
        <a:xfrm>
          <a:off x="1676797" y="205740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xdr:row>
      <xdr:rowOff>19843</xdr:rowOff>
    </xdr:from>
    <xdr:to>
      <xdr:col>3</xdr:col>
      <xdr:colOff>1629922</xdr:colOff>
      <xdr:row>325</xdr:row>
      <xdr:rowOff>293443</xdr:rowOff>
    </xdr:to>
    <xdr:sp macro="[0]!COMBINAR" textlink="">
      <xdr:nvSpPr>
        <xdr:cNvPr id="27" name="Rectángulo 26">
          <a:extLst>
            <a:ext uri="{FF2B5EF4-FFF2-40B4-BE49-F238E27FC236}">
              <a16:creationId xmlns:a16="http://schemas.microsoft.com/office/drawing/2014/main" id="{00000000-0008-0000-0300-00001B000000}"/>
            </a:ext>
          </a:extLst>
        </xdr:cNvPr>
        <xdr:cNvSpPr/>
      </xdr:nvSpPr>
      <xdr:spPr bwMode="auto">
        <a:xfrm>
          <a:off x="1676797" y="21486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0]!COMBINAR" textlink="">
      <xdr:nvSpPr>
        <xdr:cNvPr id="28" name="Rectángulo 27">
          <a:extLst>
            <a:ext uri="{FF2B5EF4-FFF2-40B4-BE49-F238E27FC236}">
              <a16:creationId xmlns:a16="http://schemas.microsoft.com/office/drawing/2014/main" id="{00000000-0008-0000-0300-00001C000000}"/>
            </a:ext>
          </a:extLst>
        </xdr:cNvPr>
        <xdr:cNvSpPr/>
      </xdr:nvSpPr>
      <xdr:spPr bwMode="auto">
        <a:xfrm>
          <a:off x="1676797" y="22399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29" name="Rectángulo 28">
          <a:extLst>
            <a:ext uri="{FF2B5EF4-FFF2-40B4-BE49-F238E27FC236}">
              <a16:creationId xmlns:a16="http://schemas.microsoft.com/office/drawing/2014/main" id="{00000000-0008-0000-0300-00001D000000}"/>
            </a:ext>
          </a:extLst>
        </xdr:cNvPr>
        <xdr:cNvSpPr/>
      </xdr:nvSpPr>
      <xdr:spPr bwMode="auto">
        <a:xfrm>
          <a:off x="1676797" y="23311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407</xdr:row>
      <xdr:rowOff>19843</xdr:rowOff>
    </xdr:from>
    <xdr:to>
      <xdr:col>3</xdr:col>
      <xdr:colOff>1629922</xdr:colOff>
      <xdr:row>407</xdr:row>
      <xdr:rowOff>293443</xdr:rowOff>
    </xdr:to>
    <xdr:sp macro="[0]!COMBINAR" textlink="">
      <xdr:nvSpPr>
        <xdr:cNvPr id="30" name="Rectángulo 29">
          <a:extLst>
            <a:ext uri="{FF2B5EF4-FFF2-40B4-BE49-F238E27FC236}">
              <a16:creationId xmlns:a16="http://schemas.microsoft.com/office/drawing/2014/main" id="{00000000-0008-0000-0300-00001E000000}"/>
            </a:ext>
          </a:extLst>
        </xdr:cNvPr>
        <xdr:cNvSpPr/>
      </xdr:nvSpPr>
      <xdr:spPr bwMode="auto">
        <a:xfrm>
          <a:off x="1676797" y="24224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431</xdr:row>
      <xdr:rowOff>19843</xdr:rowOff>
    </xdr:from>
    <xdr:to>
      <xdr:col>3</xdr:col>
      <xdr:colOff>1629922</xdr:colOff>
      <xdr:row>431</xdr:row>
      <xdr:rowOff>293443</xdr:rowOff>
    </xdr:to>
    <xdr:sp macro="[0]!COMBINAR" textlink="">
      <xdr:nvSpPr>
        <xdr:cNvPr id="31" name="Rectángulo 30">
          <a:extLst>
            <a:ext uri="{FF2B5EF4-FFF2-40B4-BE49-F238E27FC236}">
              <a16:creationId xmlns:a16="http://schemas.microsoft.com/office/drawing/2014/main" id="{00000000-0008-0000-0300-00001F000000}"/>
            </a:ext>
          </a:extLst>
        </xdr:cNvPr>
        <xdr:cNvSpPr/>
      </xdr:nvSpPr>
      <xdr:spPr bwMode="auto">
        <a:xfrm>
          <a:off x="1676797" y="25136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459</xdr:row>
      <xdr:rowOff>19843</xdr:rowOff>
    </xdr:from>
    <xdr:to>
      <xdr:col>3</xdr:col>
      <xdr:colOff>1629922</xdr:colOff>
      <xdr:row>459</xdr:row>
      <xdr:rowOff>293443</xdr:rowOff>
    </xdr:to>
    <xdr:sp macro="[0]!COMBINAR" textlink="">
      <xdr:nvSpPr>
        <xdr:cNvPr id="32" name="Rectángulo 31">
          <a:extLst>
            <a:ext uri="{FF2B5EF4-FFF2-40B4-BE49-F238E27FC236}">
              <a16:creationId xmlns:a16="http://schemas.microsoft.com/office/drawing/2014/main" id="{00000000-0008-0000-0300-000020000000}"/>
            </a:ext>
          </a:extLst>
        </xdr:cNvPr>
        <xdr:cNvSpPr/>
      </xdr:nvSpPr>
      <xdr:spPr bwMode="auto">
        <a:xfrm>
          <a:off x="1676797" y="26049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486</xdr:row>
      <xdr:rowOff>19843</xdr:rowOff>
    </xdr:from>
    <xdr:to>
      <xdr:col>3</xdr:col>
      <xdr:colOff>1629922</xdr:colOff>
      <xdr:row>486</xdr:row>
      <xdr:rowOff>293443</xdr:rowOff>
    </xdr:to>
    <xdr:sp macro="[0]!COMBINAR" textlink="">
      <xdr:nvSpPr>
        <xdr:cNvPr id="34" name="Rectángulo 33">
          <a:extLst>
            <a:ext uri="{FF2B5EF4-FFF2-40B4-BE49-F238E27FC236}">
              <a16:creationId xmlns:a16="http://schemas.microsoft.com/office/drawing/2014/main" id="{00000000-0008-0000-0300-000022000000}"/>
            </a:ext>
          </a:extLst>
        </xdr:cNvPr>
        <xdr:cNvSpPr/>
      </xdr:nvSpPr>
      <xdr:spPr bwMode="auto">
        <a:xfrm>
          <a:off x="1676797" y="27874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513</xdr:row>
      <xdr:rowOff>19843</xdr:rowOff>
    </xdr:from>
    <xdr:to>
      <xdr:col>3</xdr:col>
      <xdr:colOff>1629922</xdr:colOff>
      <xdr:row>513</xdr:row>
      <xdr:rowOff>293443</xdr:rowOff>
    </xdr:to>
    <xdr:sp macro="[0]!COMBINAR" textlink="">
      <xdr:nvSpPr>
        <xdr:cNvPr id="35" name="Rectángulo 34">
          <a:extLst>
            <a:ext uri="{FF2B5EF4-FFF2-40B4-BE49-F238E27FC236}">
              <a16:creationId xmlns:a16="http://schemas.microsoft.com/office/drawing/2014/main" id="{00000000-0008-0000-0300-000023000000}"/>
            </a:ext>
          </a:extLst>
        </xdr:cNvPr>
        <xdr:cNvSpPr/>
      </xdr:nvSpPr>
      <xdr:spPr bwMode="auto">
        <a:xfrm>
          <a:off x="1676797" y="28786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541</xdr:row>
      <xdr:rowOff>19843</xdr:rowOff>
    </xdr:from>
    <xdr:to>
      <xdr:col>3</xdr:col>
      <xdr:colOff>1629922</xdr:colOff>
      <xdr:row>541</xdr:row>
      <xdr:rowOff>293443</xdr:rowOff>
    </xdr:to>
    <xdr:sp macro="[0]!COMBINAR" textlink="">
      <xdr:nvSpPr>
        <xdr:cNvPr id="36" name="Rectángulo 35">
          <a:extLst>
            <a:ext uri="{FF2B5EF4-FFF2-40B4-BE49-F238E27FC236}">
              <a16:creationId xmlns:a16="http://schemas.microsoft.com/office/drawing/2014/main" id="{00000000-0008-0000-0300-000024000000}"/>
            </a:ext>
          </a:extLst>
        </xdr:cNvPr>
        <xdr:cNvSpPr/>
      </xdr:nvSpPr>
      <xdr:spPr bwMode="auto">
        <a:xfrm>
          <a:off x="1676797" y="296990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37" name="Rectángulo 36">
          <a:extLst>
            <a:ext uri="{FF2B5EF4-FFF2-40B4-BE49-F238E27FC236}">
              <a16:creationId xmlns:a16="http://schemas.microsoft.com/office/drawing/2014/main" id="{00000000-0008-0000-0300-000025000000}"/>
            </a:ext>
          </a:extLst>
        </xdr:cNvPr>
        <xdr:cNvSpPr/>
      </xdr:nvSpPr>
      <xdr:spPr bwMode="auto">
        <a:xfrm>
          <a:off x="1676797" y="30611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597</xdr:row>
      <xdr:rowOff>19843</xdr:rowOff>
    </xdr:from>
    <xdr:to>
      <xdr:col>3</xdr:col>
      <xdr:colOff>1629922</xdr:colOff>
      <xdr:row>597</xdr:row>
      <xdr:rowOff>293443</xdr:rowOff>
    </xdr:to>
    <xdr:sp macro="[0]!COMBINAR" textlink="">
      <xdr:nvSpPr>
        <xdr:cNvPr id="40" name="Rectángulo 39">
          <a:extLst>
            <a:ext uri="{FF2B5EF4-FFF2-40B4-BE49-F238E27FC236}">
              <a16:creationId xmlns:a16="http://schemas.microsoft.com/office/drawing/2014/main" id="{00000000-0008-0000-0300-000028000000}"/>
            </a:ext>
          </a:extLst>
        </xdr:cNvPr>
        <xdr:cNvSpPr/>
      </xdr:nvSpPr>
      <xdr:spPr bwMode="auto">
        <a:xfrm>
          <a:off x="1676797" y="33349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627</xdr:row>
      <xdr:rowOff>19843</xdr:rowOff>
    </xdr:from>
    <xdr:to>
      <xdr:col>3</xdr:col>
      <xdr:colOff>1629922</xdr:colOff>
      <xdr:row>627</xdr:row>
      <xdr:rowOff>293443</xdr:rowOff>
    </xdr:to>
    <xdr:sp macro="[0]!COMBINAR" textlink="">
      <xdr:nvSpPr>
        <xdr:cNvPr id="41" name="Rectángulo 40">
          <a:extLst>
            <a:ext uri="{FF2B5EF4-FFF2-40B4-BE49-F238E27FC236}">
              <a16:creationId xmlns:a16="http://schemas.microsoft.com/office/drawing/2014/main" id="{00000000-0008-0000-0300-000029000000}"/>
            </a:ext>
          </a:extLst>
        </xdr:cNvPr>
        <xdr:cNvSpPr/>
      </xdr:nvSpPr>
      <xdr:spPr bwMode="auto">
        <a:xfrm>
          <a:off x="1676797" y="34261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42" name="Rectángulo 41">
          <a:extLst>
            <a:ext uri="{FF2B5EF4-FFF2-40B4-BE49-F238E27FC236}">
              <a16:creationId xmlns:a16="http://schemas.microsoft.com/office/drawing/2014/main" id="{00000000-0008-0000-0300-00002A000000}"/>
            </a:ext>
          </a:extLst>
        </xdr:cNvPr>
        <xdr:cNvSpPr/>
      </xdr:nvSpPr>
      <xdr:spPr bwMode="auto">
        <a:xfrm>
          <a:off x="1676797" y="35173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679</xdr:row>
      <xdr:rowOff>19843</xdr:rowOff>
    </xdr:from>
    <xdr:to>
      <xdr:col>3</xdr:col>
      <xdr:colOff>1629922</xdr:colOff>
      <xdr:row>679</xdr:row>
      <xdr:rowOff>293443</xdr:rowOff>
    </xdr:to>
    <xdr:sp macro="[0]!COMBINAR" textlink="">
      <xdr:nvSpPr>
        <xdr:cNvPr id="43" name="Rectángulo 42">
          <a:extLst>
            <a:ext uri="{FF2B5EF4-FFF2-40B4-BE49-F238E27FC236}">
              <a16:creationId xmlns:a16="http://schemas.microsoft.com/office/drawing/2014/main" id="{00000000-0008-0000-0300-00002B000000}"/>
            </a:ext>
          </a:extLst>
        </xdr:cNvPr>
        <xdr:cNvSpPr/>
      </xdr:nvSpPr>
      <xdr:spPr bwMode="auto">
        <a:xfrm>
          <a:off x="1676797" y="36086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709</xdr:row>
      <xdr:rowOff>19843</xdr:rowOff>
    </xdr:from>
    <xdr:to>
      <xdr:col>3</xdr:col>
      <xdr:colOff>1629922</xdr:colOff>
      <xdr:row>709</xdr:row>
      <xdr:rowOff>293443</xdr:rowOff>
    </xdr:to>
    <xdr:sp macro="[0]!COMBINAR" textlink="">
      <xdr:nvSpPr>
        <xdr:cNvPr id="44" name="Rectángulo 43">
          <a:extLst>
            <a:ext uri="{FF2B5EF4-FFF2-40B4-BE49-F238E27FC236}">
              <a16:creationId xmlns:a16="http://schemas.microsoft.com/office/drawing/2014/main" id="{00000000-0008-0000-0300-00002C000000}"/>
            </a:ext>
          </a:extLst>
        </xdr:cNvPr>
        <xdr:cNvSpPr/>
      </xdr:nvSpPr>
      <xdr:spPr bwMode="auto">
        <a:xfrm>
          <a:off x="1676797" y="36998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0]!COMBINAR" textlink="">
      <xdr:nvSpPr>
        <xdr:cNvPr id="45" name="Rectángulo 44">
          <a:extLst>
            <a:ext uri="{FF2B5EF4-FFF2-40B4-BE49-F238E27FC236}">
              <a16:creationId xmlns:a16="http://schemas.microsoft.com/office/drawing/2014/main" id="{00000000-0008-0000-0300-00002D000000}"/>
            </a:ext>
          </a:extLst>
        </xdr:cNvPr>
        <xdr:cNvSpPr/>
      </xdr:nvSpPr>
      <xdr:spPr bwMode="auto">
        <a:xfrm>
          <a:off x="1676797" y="3791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765</xdr:row>
      <xdr:rowOff>19843</xdr:rowOff>
    </xdr:from>
    <xdr:to>
      <xdr:col>3</xdr:col>
      <xdr:colOff>1629922</xdr:colOff>
      <xdr:row>765</xdr:row>
      <xdr:rowOff>293443</xdr:rowOff>
    </xdr:to>
    <xdr:sp macro="[0]!COMBINAR" textlink="">
      <xdr:nvSpPr>
        <xdr:cNvPr id="46" name="Rectángulo 45">
          <a:extLst>
            <a:ext uri="{FF2B5EF4-FFF2-40B4-BE49-F238E27FC236}">
              <a16:creationId xmlns:a16="http://schemas.microsoft.com/office/drawing/2014/main" id="{00000000-0008-0000-0300-00002E000000}"/>
            </a:ext>
          </a:extLst>
        </xdr:cNvPr>
        <xdr:cNvSpPr/>
      </xdr:nvSpPr>
      <xdr:spPr bwMode="auto">
        <a:xfrm>
          <a:off x="1676797" y="38823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795</xdr:row>
      <xdr:rowOff>19843</xdr:rowOff>
    </xdr:from>
    <xdr:to>
      <xdr:col>3</xdr:col>
      <xdr:colOff>1629922</xdr:colOff>
      <xdr:row>795</xdr:row>
      <xdr:rowOff>293443</xdr:rowOff>
    </xdr:to>
    <xdr:sp macro="[0]!COMBINAR" textlink="">
      <xdr:nvSpPr>
        <xdr:cNvPr id="47" name="Rectángulo 46">
          <a:extLst>
            <a:ext uri="{FF2B5EF4-FFF2-40B4-BE49-F238E27FC236}">
              <a16:creationId xmlns:a16="http://schemas.microsoft.com/office/drawing/2014/main" id="{00000000-0008-0000-0300-00002F000000}"/>
            </a:ext>
          </a:extLst>
        </xdr:cNvPr>
        <xdr:cNvSpPr/>
      </xdr:nvSpPr>
      <xdr:spPr bwMode="auto">
        <a:xfrm>
          <a:off x="1676797" y="39736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819</xdr:row>
      <xdr:rowOff>19843</xdr:rowOff>
    </xdr:from>
    <xdr:to>
      <xdr:col>3</xdr:col>
      <xdr:colOff>1629922</xdr:colOff>
      <xdr:row>819</xdr:row>
      <xdr:rowOff>293443</xdr:rowOff>
    </xdr:to>
    <xdr:sp macro="[0]!COMBINAR" textlink="">
      <xdr:nvSpPr>
        <xdr:cNvPr id="48" name="Rectángulo 47">
          <a:extLst>
            <a:ext uri="{FF2B5EF4-FFF2-40B4-BE49-F238E27FC236}">
              <a16:creationId xmlns:a16="http://schemas.microsoft.com/office/drawing/2014/main" id="{00000000-0008-0000-0300-000030000000}"/>
            </a:ext>
          </a:extLst>
        </xdr:cNvPr>
        <xdr:cNvSpPr/>
      </xdr:nvSpPr>
      <xdr:spPr bwMode="auto">
        <a:xfrm>
          <a:off x="1676797" y="40648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847</xdr:row>
      <xdr:rowOff>19843</xdr:rowOff>
    </xdr:from>
    <xdr:to>
      <xdr:col>3</xdr:col>
      <xdr:colOff>1629922</xdr:colOff>
      <xdr:row>847</xdr:row>
      <xdr:rowOff>293443</xdr:rowOff>
    </xdr:to>
    <xdr:sp macro="[0]!COMBINAR" textlink="">
      <xdr:nvSpPr>
        <xdr:cNvPr id="49" name="Rectángulo 48">
          <a:extLst>
            <a:ext uri="{FF2B5EF4-FFF2-40B4-BE49-F238E27FC236}">
              <a16:creationId xmlns:a16="http://schemas.microsoft.com/office/drawing/2014/main" id="{00000000-0008-0000-0300-000031000000}"/>
            </a:ext>
          </a:extLst>
        </xdr:cNvPr>
        <xdr:cNvSpPr/>
      </xdr:nvSpPr>
      <xdr:spPr bwMode="auto">
        <a:xfrm>
          <a:off x="1676797" y="41561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874</xdr:row>
      <xdr:rowOff>19843</xdr:rowOff>
    </xdr:from>
    <xdr:to>
      <xdr:col>3</xdr:col>
      <xdr:colOff>1629922</xdr:colOff>
      <xdr:row>874</xdr:row>
      <xdr:rowOff>293443</xdr:rowOff>
    </xdr:to>
    <xdr:sp macro="[0]!COMBINAR" textlink="">
      <xdr:nvSpPr>
        <xdr:cNvPr id="50" name="Rectángulo 49">
          <a:extLst>
            <a:ext uri="{FF2B5EF4-FFF2-40B4-BE49-F238E27FC236}">
              <a16:creationId xmlns:a16="http://schemas.microsoft.com/office/drawing/2014/main" id="{00000000-0008-0000-0300-000032000000}"/>
            </a:ext>
          </a:extLst>
        </xdr:cNvPr>
        <xdr:cNvSpPr/>
      </xdr:nvSpPr>
      <xdr:spPr bwMode="auto">
        <a:xfrm>
          <a:off x="1676797" y="42473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903</xdr:row>
      <xdr:rowOff>19843</xdr:rowOff>
    </xdr:from>
    <xdr:to>
      <xdr:col>3</xdr:col>
      <xdr:colOff>1629922</xdr:colOff>
      <xdr:row>903</xdr:row>
      <xdr:rowOff>293443</xdr:rowOff>
    </xdr:to>
    <xdr:sp macro="[0]!COMBINAR" textlink="">
      <xdr:nvSpPr>
        <xdr:cNvPr id="52" name="Rectángulo 51">
          <a:extLst>
            <a:ext uri="{FF2B5EF4-FFF2-40B4-BE49-F238E27FC236}">
              <a16:creationId xmlns:a16="http://schemas.microsoft.com/office/drawing/2014/main" id="{00000000-0008-0000-0300-000034000000}"/>
            </a:ext>
          </a:extLst>
        </xdr:cNvPr>
        <xdr:cNvSpPr/>
      </xdr:nvSpPr>
      <xdr:spPr bwMode="auto">
        <a:xfrm>
          <a:off x="1676797" y="44298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929</xdr:row>
      <xdr:rowOff>19843</xdr:rowOff>
    </xdr:from>
    <xdr:to>
      <xdr:col>3</xdr:col>
      <xdr:colOff>1629922</xdr:colOff>
      <xdr:row>929</xdr:row>
      <xdr:rowOff>293443</xdr:rowOff>
    </xdr:to>
    <xdr:sp macro="[0]!COMBINAR" textlink="">
      <xdr:nvSpPr>
        <xdr:cNvPr id="53" name="Rectángulo 52">
          <a:extLst>
            <a:ext uri="{FF2B5EF4-FFF2-40B4-BE49-F238E27FC236}">
              <a16:creationId xmlns:a16="http://schemas.microsoft.com/office/drawing/2014/main" id="{00000000-0008-0000-0300-000035000000}"/>
            </a:ext>
          </a:extLst>
        </xdr:cNvPr>
        <xdr:cNvSpPr/>
      </xdr:nvSpPr>
      <xdr:spPr bwMode="auto">
        <a:xfrm>
          <a:off x="1676797" y="452114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0]!COMBINAR" textlink="">
      <xdr:nvSpPr>
        <xdr:cNvPr id="56" name="Rectángulo 55">
          <a:extLst>
            <a:ext uri="{FF2B5EF4-FFF2-40B4-BE49-F238E27FC236}">
              <a16:creationId xmlns:a16="http://schemas.microsoft.com/office/drawing/2014/main" id="{00000000-0008-0000-0300-000038000000}"/>
            </a:ext>
          </a:extLst>
        </xdr:cNvPr>
        <xdr:cNvSpPr/>
      </xdr:nvSpPr>
      <xdr:spPr bwMode="auto">
        <a:xfrm>
          <a:off x="1676797" y="47948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984</xdr:row>
      <xdr:rowOff>19843</xdr:rowOff>
    </xdr:from>
    <xdr:to>
      <xdr:col>3</xdr:col>
      <xdr:colOff>1629922</xdr:colOff>
      <xdr:row>984</xdr:row>
      <xdr:rowOff>293443</xdr:rowOff>
    </xdr:to>
    <xdr:sp macro="[0]!COMBINAR" textlink="">
      <xdr:nvSpPr>
        <xdr:cNvPr id="57" name="Rectángulo 56">
          <a:extLst>
            <a:ext uri="{FF2B5EF4-FFF2-40B4-BE49-F238E27FC236}">
              <a16:creationId xmlns:a16="http://schemas.microsoft.com/office/drawing/2014/main" id="{00000000-0008-0000-0300-000039000000}"/>
            </a:ext>
          </a:extLst>
        </xdr:cNvPr>
        <xdr:cNvSpPr/>
      </xdr:nvSpPr>
      <xdr:spPr bwMode="auto">
        <a:xfrm>
          <a:off x="1676797" y="488614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0]!COMBINAR" textlink="">
      <xdr:nvSpPr>
        <xdr:cNvPr id="59" name="Rectángulo 58">
          <a:extLst>
            <a:ext uri="{FF2B5EF4-FFF2-40B4-BE49-F238E27FC236}">
              <a16:creationId xmlns:a16="http://schemas.microsoft.com/office/drawing/2014/main" id="{00000000-0008-0000-0300-00003B000000}"/>
            </a:ext>
          </a:extLst>
        </xdr:cNvPr>
        <xdr:cNvSpPr/>
      </xdr:nvSpPr>
      <xdr:spPr bwMode="auto">
        <a:xfrm>
          <a:off x="1676797" y="5068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1035</xdr:row>
      <xdr:rowOff>19843</xdr:rowOff>
    </xdr:from>
    <xdr:to>
      <xdr:col>3</xdr:col>
      <xdr:colOff>1629922</xdr:colOff>
      <xdr:row>1035</xdr:row>
      <xdr:rowOff>293443</xdr:rowOff>
    </xdr:to>
    <xdr:sp macro="[0]!COMBINAR" textlink="">
      <xdr:nvSpPr>
        <xdr:cNvPr id="60" name="Rectángulo 59">
          <a:extLst>
            <a:ext uri="{FF2B5EF4-FFF2-40B4-BE49-F238E27FC236}">
              <a16:creationId xmlns:a16="http://schemas.microsoft.com/office/drawing/2014/main" id="{00000000-0008-0000-0300-00003C000000}"/>
            </a:ext>
          </a:extLst>
        </xdr:cNvPr>
        <xdr:cNvSpPr/>
      </xdr:nvSpPr>
      <xdr:spPr bwMode="auto">
        <a:xfrm>
          <a:off x="1676797" y="51598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1063</xdr:row>
      <xdr:rowOff>19843</xdr:rowOff>
    </xdr:from>
    <xdr:to>
      <xdr:col>3</xdr:col>
      <xdr:colOff>1629922</xdr:colOff>
      <xdr:row>1063</xdr:row>
      <xdr:rowOff>293443</xdr:rowOff>
    </xdr:to>
    <xdr:sp macro="[0]!COMBINAR" textlink="">
      <xdr:nvSpPr>
        <xdr:cNvPr id="61" name="Rectángulo 60">
          <a:extLst>
            <a:ext uri="{FF2B5EF4-FFF2-40B4-BE49-F238E27FC236}">
              <a16:creationId xmlns:a16="http://schemas.microsoft.com/office/drawing/2014/main" id="{00000000-0008-0000-0300-00003D000000}"/>
            </a:ext>
          </a:extLst>
        </xdr:cNvPr>
        <xdr:cNvSpPr/>
      </xdr:nvSpPr>
      <xdr:spPr bwMode="auto">
        <a:xfrm>
          <a:off x="1676797" y="52511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1089</xdr:row>
      <xdr:rowOff>19843</xdr:rowOff>
    </xdr:from>
    <xdr:to>
      <xdr:col>3</xdr:col>
      <xdr:colOff>1629922</xdr:colOff>
      <xdr:row>1089</xdr:row>
      <xdr:rowOff>293443</xdr:rowOff>
    </xdr:to>
    <xdr:sp macro="[0]!COMBINAR" textlink="">
      <xdr:nvSpPr>
        <xdr:cNvPr id="62" name="Rectángulo 61">
          <a:extLst>
            <a:ext uri="{FF2B5EF4-FFF2-40B4-BE49-F238E27FC236}">
              <a16:creationId xmlns:a16="http://schemas.microsoft.com/office/drawing/2014/main" id="{00000000-0008-0000-0300-00003E000000}"/>
            </a:ext>
          </a:extLst>
        </xdr:cNvPr>
        <xdr:cNvSpPr/>
      </xdr:nvSpPr>
      <xdr:spPr bwMode="auto">
        <a:xfrm>
          <a:off x="1676797" y="53423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1116</xdr:row>
      <xdr:rowOff>19843</xdr:rowOff>
    </xdr:from>
    <xdr:to>
      <xdr:col>3</xdr:col>
      <xdr:colOff>1629922</xdr:colOff>
      <xdr:row>1116</xdr:row>
      <xdr:rowOff>293443</xdr:rowOff>
    </xdr:to>
    <xdr:sp macro="[0]!COMBINAR" textlink="">
      <xdr:nvSpPr>
        <xdr:cNvPr id="65" name="Rectángulo 64">
          <a:extLst>
            <a:ext uri="{FF2B5EF4-FFF2-40B4-BE49-F238E27FC236}">
              <a16:creationId xmlns:a16="http://schemas.microsoft.com/office/drawing/2014/main" id="{00000000-0008-0000-0300-000041000000}"/>
            </a:ext>
          </a:extLst>
        </xdr:cNvPr>
        <xdr:cNvSpPr/>
      </xdr:nvSpPr>
      <xdr:spPr bwMode="auto">
        <a:xfrm>
          <a:off x="1676797" y="56161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1145</xdr:row>
      <xdr:rowOff>19843</xdr:rowOff>
    </xdr:from>
    <xdr:to>
      <xdr:col>3</xdr:col>
      <xdr:colOff>1629922</xdr:colOff>
      <xdr:row>1145</xdr:row>
      <xdr:rowOff>293443</xdr:rowOff>
    </xdr:to>
    <xdr:sp macro="[0]!COMBINAR" textlink="">
      <xdr:nvSpPr>
        <xdr:cNvPr id="67" name="Rectángulo 66">
          <a:extLst>
            <a:ext uri="{FF2B5EF4-FFF2-40B4-BE49-F238E27FC236}">
              <a16:creationId xmlns:a16="http://schemas.microsoft.com/office/drawing/2014/main" id="{00000000-0008-0000-0300-000043000000}"/>
            </a:ext>
          </a:extLst>
        </xdr:cNvPr>
        <xdr:cNvSpPr/>
      </xdr:nvSpPr>
      <xdr:spPr bwMode="auto">
        <a:xfrm>
          <a:off x="1676797" y="5798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1172</xdr:row>
      <xdr:rowOff>19843</xdr:rowOff>
    </xdr:from>
    <xdr:to>
      <xdr:col>3</xdr:col>
      <xdr:colOff>1629922</xdr:colOff>
      <xdr:row>1172</xdr:row>
      <xdr:rowOff>293443</xdr:rowOff>
    </xdr:to>
    <xdr:sp macro="[0]!COMBINAR" textlink="">
      <xdr:nvSpPr>
        <xdr:cNvPr id="68" name="Rectángulo 67">
          <a:extLst>
            <a:ext uri="{FF2B5EF4-FFF2-40B4-BE49-F238E27FC236}">
              <a16:creationId xmlns:a16="http://schemas.microsoft.com/office/drawing/2014/main" id="{00000000-0008-0000-0300-000044000000}"/>
            </a:ext>
          </a:extLst>
        </xdr:cNvPr>
        <xdr:cNvSpPr/>
      </xdr:nvSpPr>
      <xdr:spPr bwMode="auto">
        <a:xfrm>
          <a:off x="1676797" y="58898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1199</xdr:row>
      <xdr:rowOff>19843</xdr:rowOff>
    </xdr:from>
    <xdr:to>
      <xdr:col>3</xdr:col>
      <xdr:colOff>1629922</xdr:colOff>
      <xdr:row>1199</xdr:row>
      <xdr:rowOff>293443</xdr:rowOff>
    </xdr:to>
    <xdr:sp macro="[0]!COMBINAR" textlink="">
      <xdr:nvSpPr>
        <xdr:cNvPr id="69" name="Rectángulo 68">
          <a:extLst>
            <a:ext uri="{FF2B5EF4-FFF2-40B4-BE49-F238E27FC236}">
              <a16:creationId xmlns:a16="http://schemas.microsoft.com/office/drawing/2014/main" id="{00000000-0008-0000-0300-000045000000}"/>
            </a:ext>
          </a:extLst>
        </xdr:cNvPr>
        <xdr:cNvSpPr/>
      </xdr:nvSpPr>
      <xdr:spPr bwMode="auto">
        <a:xfrm>
          <a:off x="1676797" y="59811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0]!COMBINAR" textlink="">
      <xdr:nvSpPr>
        <xdr:cNvPr id="70" name="Rectángulo 69">
          <a:extLst>
            <a:ext uri="{FF2B5EF4-FFF2-40B4-BE49-F238E27FC236}">
              <a16:creationId xmlns:a16="http://schemas.microsoft.com/office/drawing/2014/main" id="{00000000-0008-0000-0300-000046000000}"/>
            </a:ext>
          </a:extLst>
        </xdr:cNvPr>
        <xdr:cNvSpPr/>
      </xdr:nvSpPr>
      <xdr:spPr bwMode="auto">
        <a:xfrm>
          <a:off x="1676797" y="60723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1253</xdr:row>
      <xdr:rowOff>19843</xdr:rowOff>
    </xdr:from>
    <xdr:to>
      <xdr:col>3</xdr:col>
      <xdr:colOff>1629922</xdr:colOff>
      <xdr:row>1253</xdr:row>
      <xdr:rowOff>293443</xdr:rowOff>
    </xdr:to>
    <xdr:sp macro="[0]!COMBINAR" textlink="">
      <xdr:nvSpPr>
        <xdr:cNvPr id="71" name="Rectángulo 70">
          <a:extLst>
            <a:ext uri="{FF2B5EF4-FFF2-40B4-BE49-F238E27FC236}">
              <a16:creationId xmlns:a16="http://schemas.microsoft.com/office/drawing/2014/main" id="{00000000-0008-0000-0300-000047000000}"/>
            </a:ext>
          </a:extLst>
        </xdr:cNvPr>
        <xdr:cNvSpPr/>
      </xdr:nvSpPr>
      <xdr:spPr bwMode="auto">
        <a:xfrm>
          <a:off x="1676797" y="61636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1282</xdr:row>
      <xdr:rowOff>19843</xdr:rowOff>
    </xdr:from>
    <xdr:to>
      <xdr:col>3</xdr:col>
      <xdr:colOff>1629922</xdr:colOff>
      <xdr:row>1282</xdr:row>
      <xdr:rowOff>293443</xdr:rowOff>
    </xdr:to>
    <xdr:sp macro="[0]!COMBINAR" textlink="">
      <xdr:nvSpPr>
        <xdr:cNvPr id="72" name="Rectángulo 71">
          <a:extLst>
            <a:ext uri="{FF2B5EF4-FFF2-40B4-BE49-F238E27FC236}">
              <a16:creationId xmlns:a16="http://schemas.microsoft.com/office/drawing/2014/main" id="{00000000-0008-0000-0300-000048000000}"/>
            </a:ext>
          </a:extLst>
        </xdr:cNvPr>
        <xdr:cNvSpPr/>
      </xdr:nvSpPr>
      <xdr:spPr bwMode="auto">
        <a:xfrm>
          <a:off x="1676797" y="62548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73" name="Rectángulo 72">
          <a:extLst>
            <a:ext uri="{FF2B5EF4-FFF2-40B4-BE49-F238E27FC236}">
              <a16:creationId xmlns:a16="http://schemas.microsoft.com/office/drawing/2014/main" id="{00000000-0008-0000-0300-000049000000}"/>
            </a:ext>
          </a:extLst>
        </xdr:cNvPr>
        <xdr:cNvSpPr/>
      </xdr:nvSpPr>
      <xdr:spPr bwMode="auto">
        <a:xfrm>
          <a:off x="1676797" y="63461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1335</xdr:row>
      <xdr:rowOff>19843</xdr:rowOff>
    </xdr:from>
    <xdr:to>
      <xdr:col>3</xdr:col>
      <xdr:colOff>1629922</xdr:colOff>
      <xdr:row>1335</xdr:row>
      <xdr:rowOff>293443</xdr:rowOff>
    </xdr:to>
    <xdr:sp macro="[0]!COMBINAR" textlink="">
      <xdr:nvSpPr>
        <xdr:cNvPr id="74" name="Rectángulo 73">
          <a:extLst>
            <a:ext uri="{FF2B5EF4-FFF2-40B4-BE49-F238E27FC236}">
              <a16:creationId xmlns:a16="http://schemas.microsoft.com/office/drawing/2014/main" id="{00000000-0008-0000-0300-00004A000000}"/>
            </a:ext>
          </a:extLst>
        </xdr:cNvPr>
        <xdr:cNvSpPr/>
      </xdr:nvSpPr>
      <xdr:spPr bwMode="auto">
        <a:xfrm>
          <a:off x="1676797" y="64373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1361</xdr:row>
      <xdr:rowOff>19843</xdr:rowOff>
    </xdr:from>
    <xdr:to>
      <xdr:col>3</xdr:col>
      <xdr:colOff>1629922</xdr:colOff>
      <xdr:row>1361</xdr:row>
      <xdr:rowOff>293443</xdr:rowOff>
    </xdr:to>
    <xdr:sp macro="[0]!COMBINAR" textlink="">
      <xdr:nvSpPr>
        <xdr:cNvPr id="76" name="Rectángulo 75">
          <a:extLst>
            <a:ext uri="{FF2B5EF4-FFF2-40B4-BE49-F238E27FC236}">
              <a16:creationId xmlns:a16="http://schemas.microsoft.com/office/drawing/2014/main" id="{00000000-0008-0000-0300-00004C000000}"/>
            </a:ext>
          </a:extLst>
        </xdr:cNvPr>
        <xdr:cNvSpPr/>
      </xdr:nvSpPr>
      <xdr:spPr bwMode="auto">
        <a:xfrm>
          <a:off x="1676797" y="661988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1391</xdr:row>
      <xdr:rowOff>19843</xdr:rowOff>
    </xdr:from>
    <xdr:to>
      <xdr:col>3</xdr:col>
      <xdr:colOff>1629922</xdr:colOff>
      <xdr:row>1391</xdr:row>
      <xdr:rowOff>293443</xdr:rowOff>
    </xdr:to>
    <xdr:sp macro="[0]!COMBINAR" textlink="">
      <xdr:nvSpPr>
        <xdr:cNvPr id="79" name="Rectángulo 78">
          <a:extLst>
            <a:ext uri="{FF2B5EF4-FFF2-40B4-BE49-F238E27FC236}">
              <a16:creationId xmlns:a16="http://schemas.microsoft.com/office/drawing/2014/main" id="{00000000-0008-0000-0300-00004F000000}"/>
            </a:ext>
          </a:extLst>
        </xdr:cNvPr>
        <xdr:cNvSpPr/>
      </xdr:nvSpPr>
      <xdr:spPr bwMode="auto">
        <a:xfrm>
          <a:off x="1676797" y="68936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1420</xdr:row>
      <xdr:rowOff>19843</xdr:rowOff>
    </xdr:from>
    <xdr:to>
      <xdr:col>3</xdr:col>
      <xdr:colOff>1629922</xdr:colOff>
      <xdr:row>1420</xdr:row>
      <xdr:rowOff>293443</xdr:rowOff>
    </xdr:to>
    <xdr:sp macro="[0]!COMBINAR" textlink="">
      <xdr:nvSpPr>
        <xdr:cNvPr id="80" name="Rectángulo 79">
          <a:extLst>
            <a:ext uri="{FF2B5EF4-FFF2-40B4-BE49-F238E27FC236}">
              <a16:creationId xmlns:a16="http://schemas.microsoft.com/office/drawing/2014/main" id="{00000000-0008-0000-0300-000050000000}"/>
            </a:ext>
          </a:extLst>
        </xdr:cNvPr>
        <xdr:cNvSpPr/>
      </xdr:nvSpPr>
      <xdr:spPr bwMode="auto">
        <a:xfrm>
          <a:off x="1676797" y="69848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1448</xdr:row>
      <xdr:rowOff>19843</xdr:rowOff>
    </xdr:from>
    <xdr:to>
      <xdr:col>3</xdr:col>
      <xdr:colOff>1629922</xdr:colOff>
      <xdr:row>1448</xdr:row>
      <xdr:rowOff>293443</xdr:rowOff>
    </xdr:to>
    <xdr:sp macro="[0]!COMBINAR" textlink="">
      <xdr:nvSpPr>
        <xdr:cNvPr id="83" name="Rectángulo 82">
          <a:extLst>
            <a:ext uri="{FF2B5EF4-FFF2-40B4-BE49-F238E27FC236}">
              <a16:creationId xmlns:a16="http://schemas.microsoft.com/office/drawing/2014/main" id="{00000000-0008-0000-0300-000053000000}"/>
            </a:ext>
          </a:extLst>
        </xdr:cNvPr>
        <xdr:cNvSpPr/>
      </xdr:nvSpPr>
      <xdr:spPr bwMode="auto">
        <a:xfrm>
          <a:off x="1676797" y="72586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0]!COMBINAR" textlink="">
      <xdr:nvSpPr>
        <xdr:cNvPr id="85" name="Rectángulo 84">
          <a:extLst>
            <a:ext uri="{FF2B5EF4-FFF2-40B4-BE49-F238E27FC236}">
              <a16:creationId xmlns:a16="http://schemas.microsoft.com/office/drawing/2014/main" id="{00000000-0008-0000-0300-000055000000}"/>
            </a:ext>
          </a:extLst>
        </xdr:cNvPr>
        <xdr:cNvSpPr/>
      </xdr:nvSpPr>
      <xdr:spPr bwMode="auto">
        <a:xfrm>
          <a:off x="1676797" y="74411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1496</xdr:row>
      <xdr:rowOff>19843</xdr:rowOff>
    </xdr:from>
    <xdr:to>
      <xdr:col>3</xdr:col>
      <xdr:colOff>1629922</xdr:colOff>
      <xdr:row>1496</xdr:row>
      <xdr:rowOff>293443</xdr:rowOff>
    </xdr:to>
    <xdr:sp macro="[0]!COMBINAR" textlink="">
      <xdr:nvSpPr>
        <xdr:cNvPr id="87" name="Rectángulo 86">
          <a:extLst>
            <a:ext uri="{FF2B5EF4-FFF2-40B4-BE49-F238E27FC236}">
              <a16:creationId xmlns:a16="http://schemas.microsoft.com/office/drawing/2014/main" id="{00000000-0008-0000-0300-000057000000}"/>
            </a:ext>
          </a:extLst>
        </xdr:cNvPr>
        <xdr:cNvSpPr/>
      </xdr:nvSpPr>
      <xdr:spPr bwMode="auto">
        <a:xfrm>
          <a:off x="1676797" y="762362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1524</xdr:row>
      <xdr:rowOff>19843</xdr:rowOff>
    </xdr:from>
    <xdr:to>
      <xdr:col>3</xdr:col>
      <xdr:colOff>1629922</xdr:colOff>
      <xdr:row>1524</xdr:row>
      <xdr:rowOff>293443</xdr:rowOff>
    </xdr:to>
    <xdr:sp macro="[0]!COMBINAR" textlink="">
      <xdr:nvSpPr>
        <xdr:cNvPr id="90" name="Rectángulo 89">
          <a:extLst>
            <a:ext uri="{FF2B5EF4-FFF2-40B4-BE49-F238E27FC236}">
              <a16:creationId xmlns:a16="http://schemas.microsoft.com/office/drawing/2014/main" id="{00000000-0008-0000-0300-00005A000000}"/>
            </a:ext>
          </a:extLst>
        </xdr:cNvPr>
        <xdr:cNvSpPr/>
      </xdr:nvSpPr>
      <xdr:spPr bwMode="auto">
        <a:xfrm>
          <a:off x="1676797" y="78973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1552</xdr:row>
      <xdr:rowOff>19843</xdr:rowOff>
    </xdr:from>
    <xdr:to>
      <xdr:col>3</xdr:col>
      <xdr:colOff>1629922</xdr:colOff>
      <xdr:row>1552</xdr:row>
      <xdr:rowOff>293443</xdr:rowOff>
    </xdr:to>
    <xdr:sp macro="[0]!COMBINAR" textlink="">
      <xdr:nvSpPr>
        <xdr:cNvPr id="91" name="Rectángulo 90">
          <a:extLst>
            <a:ext uri="{FF2B5EF4-FFF2-40B4-BE49-F238E27FC236}">
              <a16:creationId xmlns:a16="http://schemas.microsoft.com/office/drawing/2014/main" id="{00000000-0008-0000-0300-00005B000000}"/>
            </a:ext>
          </a:extLst>
        </xdr:cNvPr>
        <xdr:cNvSpPr/>
      </xdr:nvSpPr>
      <xdr:spPr bwMode="auto">
        <a:xfrm>
          <a:off x="1676797" y="79886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1577</xdr:row>
      <xdr:rowOff>19843</xdr:rowOff>
    </xdr:from>
    <xdr:to>
      <xdr:col>3</xdr:col>
      <xdr:colOff>1629922</xdr:colOff>
      <xdr:row>1577</xdr:row>
      <xdr:rowOff>293443</xdr:rowOff>
    </xdr:to>
    <xdr:sp macro="[0]!COMBINAR" textlink="">
      <xdr:nvSpPr>
        <xdr:cNvPr id="92" name="Rectángulo 91">
          <a:extLst>
            <a:ext uri="{FF2B5EF4-FFF2-40B4-BE49-F238E27FC236}">
              <a16:creationId xmlns:a16="http://schemas.microsoft.com/office/drawing/2014/main" id="{00000000-0008-0000-0300-00005C000000}"/>
            </a:ext>
          </a:extLst>
        </xdr:cNvPr>
        <xdr:cNvSpPr/>
      </xdr:nvSpPr>
      <xdr:spPr bwMode="auto">
        <a:xfrm>
          <a:off x="1676797" y="80798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1605</xdr:row>
      <xdr:rowOff>19843</xdr:rowOff>
    </xdr:from>
    <xdr:to>
      <xdr:col>3</xdr:col>
      <xdr:colOff>1629922</xdr:colOff>
      <xdr:row>1605</xdr:row>
      <xdr:rowOff>293443</xdr:rowOff>
    </xdr:to>
    <xdr:sp macro="[0]!COMBINAR" textlink="">
      <xdr:nvSpPr>
        <xdr:cNvPr id="93" name="Rectángulo 92">
          <a:extLst>
            <a:ext uri="{FF2B5EF4-FFF2-40B4-BE49-F238E27FC236}">
              <a16:creationId xmlns:a16="http://schemas.microsoft.com/office/drawing/2014/main" id="{00000000-0008-0000-0300-00005D000000}"/>
            </a:ext>
          </a:extLst>
        </xdr:cNvPr>
        <xdr:cNvSpPr/>
      </xdr:nvSpPr>
      <xdr:spPr bwMode="auto">
        <a:xfrm>
          <a:off x="1676797" y="81711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1634</xdr:row>
      <xdr:rowOff>19843</xdr:rowOff>
    </xdr:from>
    <xdr:to>
      <xdr:col>3</xdr:col>
      <xdr:colOff>1629922</xdr:colOff>
      <xdr:row>1634</xdr:row>
      <xdr:rowOff>293443</xdr:rowOff>
    </xdr:to>
    <xdr:sp macro="[0]!COMBINAR" textlink="">
      <xdr:nvSpPr>
        <xdr:cNvPr id="94" name="Rectángulo 93">
          <a:extLst>
            <a:ext uri="{FF2B5EF4-FFF2-40B4-BE49-F238E27FC236}">
              <a16:creationId xmlns:a16="http://schemas.microsoft.com/office/drawing/2014/main" id="{00000000-0008-0000-0300-00005E000000}"/>
            </a:ext>
          </a:extLst>
        </xdr:cNvPr>
        <xdr:cNvSpPr/>
      </xdr:nvSpPr>
      <xdr:spPr bwMode="auto">
        <a:xfrm>
          <a:off x="1676797" y="82623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1660</xdr:row>
      <xdr:rowOff>19843</xdr:rowOff>
    </xdr:from>
    <xdr:to>
      <xdr:col>3</xdr:col>
      <xdr:colOff>1629922</xdr:colOff>
      <xdr:row>1660</xdr:row>
      <xdr:rowOff>293443</xdr:rowOff>
    </xdr:to>
    <xdr:sp macro="[0]!COMBINAR" textlink="">
      <xdr:nvSpPr>
        <xdr:cNvPr id="95" name="Rectángulo 94">
          <a:extLst>
            <a:ext uri="{FF2B5EF4-FFF2-40B4-BE49-F238E27FC236}">
              <a16:creationId xmlns:a16="http://schemas.microsoft.com/office/drawing/2014/main" id="{00000000-0008-0000-0300-00005F000000}"/>
            </a:ext>
          </a:extLst>
        </xdr:cNvPr>
        <xdr:cNvSpPr/>
      </xdr:nvSpPr>
      <xdr:spPr bwMode="auto">
        <a:xfrm>
          <a:off x="1676797" y="8353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0]!COMBINAR" textlink="">
      <xdr:nvSpPr>
        <xdr:cNvPr id="96" name="Rectángulo 95">
          <a:extLst>
            <a:ext uri="{FF2B5EF4-FFF2-40B4-BE49-F238E27FC236}">
              <a16:creationId xmlns:a16="http://schemas.microsoft.com/office/drawing/2014/main" id="{00000000-0008-0000-0300-000060000000}"/>
            </a:ext>
          </a:extLst>
        </xdr:cNvPr>
        <xdr:cNvSpPr/>
      </xdr:nvSpPr>
      <xdr:spPr bwMode="auto">
        <a:xfrm>
          <a:off x="1676797" y="84448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1713</xdr:row>
      <xdr:rowOff>19843</xdr:rowOff>
    </xdr:from>
    <xdr:to>
      <xdr:col>3</xdr:col>
      <xdr:colOff>1629922</xdr:colOff>
      <xdr:row>1713</xdr:row>
      <xdr:rowOff>293443</xdr:rowOff>
    </xdr:to>
    <xdr:sp macro="[0]!COMBINAR" textlink="">
      <xdr:nvSpPr>
        <xdr:cNvPr id="97" name="Rectángulo 96">
          <a:extLst>
            <a:ext uri="{FF2B5EF4-FFF2-40B4-BE49-F238E27FC236}">
              <a16:creationId xmlns:a16="http://schemas.microsoft.com/office/drawing/2014/main" id="{00000000-0008-0000-0300-000061000000}"/>
            </a:ext>
          </a:extLst>
        </xdr:cNvPr>
        <xdr:cNvSpPr/>
      </xdr:nvSpPr>
      <xdr:spPr bwMode="auto">
        <a:xfrm>
          <a:off x="1676797" y="85361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0]!COMBINAR" textlink="">
      <xdr:nvSpPr>
        <xdr:cNvPr id="98" name="Rectángulo 97">
          <a:extLst>
            <a:ext uri="{FF2B5EF4-FFF2-40B4-BE49-F238E27FC236}">
              <a16:creationId xmlns:a16="http://schemas.microsoft.com/office/drawing/2014/main" id="{00000000-0008-0000-0300-000062000000}"/>
            </a:ext>
          </a:extLst>
        </xdr:cNvPr>
        <xdr:cNvSpPr/>
      </xdr:nvSpPr>
      <xdr:spPr bwMode="auto">
        <a:xfrm>
          <a:off x="1676797" y="86273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1766</xdr:row>
      <xdr:rowOff>19843</xdr:rowOff>
    </xdr:from>
    <xdr:to>
      <xdr:col>3</xdr:col>
      <xdr:colOff>1629922</xdr:colOff>
      <xdr:row>1766</xdr:row>
      <xdr:rowOff>293443</xdr:rowOff>
    </xdr:to>
    <xdr:sp macro="[0]!COMBINAR" textlink="">
      <xdr:nvSpPr>
        <xdr:cNvPr id="100" name="Rectángulo 99">
          <a:extLst>
            <a:ext uri="{FF2B5EF4-FFF2-40B4-BE49-F238E27FC236}">
              <a16:creationId xmlns:a16="http://schemas.microsoft.com/office/drawing/2014/main" id="{00000000-0008-0000-0300-000064000000}"/>
            </a:ext>
          </a:extLst>
        </xdr:cNvPr>
        <xdr:cNvSpPr/>
      </xdr:nvSpPr>
      <xdr:spPr bwMode="auto">
        <a:xfrm>
          <a:off x="1676797" y="88098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1792</xdr:row>
      <xdr:rowOff>19843</xdr:rowOff>
    </xdr:from>
    <xdr:to>
      <xdr:col>3</xdr:col>
      <xdr:colOff>1629922</xdr:colOff>
      <xdr:row>1792</xdr:row>
      <xdr:rowOff>293443</xdr:rowOff>
    </xdr:to>
    <xdr:sp macro="[0]!COMBINAR" textlink="">
      <xdr:nvSpPr>
        <xdr:cNvPr id="101" name="Rectángulo 100">
          <a:extLst>
            <a:ext uri="{FF2B5EF4-FFF2-40B4-BE49-F238E27FC236}">
              <a16:creationId xmlns:a16="http://schemas.microsoft.com/office/drawing/2014/main" id="{00000000-0008-0000-0300-000065000000}"/>
            </a:ext>
          </a:extLst>
        </xdr:cNvPr>
        <xdr:cNvSpPr/>
      </xdr:nvSpPr>
      <xdr:spPr bwMode="auto">
        <a:xfrm>
          <a:off x="1676797" y="89011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1822</xdr:row>
      <xdr:rowOff>19843</xdr:rowOff>
    </xdr:from>
    <xdr:to>
      <xdr:col>3</xdr:col>
      <xdr:colOff>1629922</xdr:colOff>
      <xdr:row>1822</xdr:row>
      <xdr:rowOff>293443</xdr:rowOff>
    </xdr:to>
    <xdr:sp macro="[0]!COMBINAR" textlink="">
      <xdr:nvSpPr>
        <xdr:cNvPr id="102" name="Rectángulo 101">
          <a:extLst>
            <a:ext uri="{FF2B5EF4-FFF2-40B4-BE49-F238E27FC236}">
              <a16:creationId xmlns:a16="http://schemas.microsoft.com/office/drawing/2014/main" id="{00000000-0008-0000-0300-000066000000}"/>
            </a:ext>
          </a:extLst>
        </xdr:cNvPr>
        <xdr:cNvSpPr/>
      </xdr:nvSpPr>
      <xdr:spPr bwMode="auto">
        <a:xfrm>
          <a:off x="1676797" y="89923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1844</xdr:row>
      <xdr:rowOff>19843</xdr:rowOff>
    </xdr:from>
    <xdr:to>
      <xdr:col>3</xdr:col>
      <xdr:colOff>1629922</xdr:colOff>
      <xdr:row>1844</xdr:row>
      <xdr:rowOff>293443</xdr:rowOff>
    </xdr:to>
    <xdr:sp macro="[0]!COMBINAR" textlink="">
      <xdr:nvSpPr>
        <xdr:cNvPr id="103" name="Rectángulo 102">
          <a:extLst>
            <a:ext uri="{FF2B5EF4-FFF2-40B4-BE49-F238E27FC236}">
              <a16:creationId xmlns:a16="http://schemas.microsoft.com/office/drawing/2014/main" id="{00000000-0008-0000-0300-000067000000}"/>
            </a:ext>
          </a:extLst>
        </xdr:cNvPr>
        <xdr:cNvSpPr/>
      </xdr:nvSpPr>
      <xdr:spPr bwMode="auto">
        <a:xfrm>
          <a:off x="1676797" y="90836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1868</xdr:row>
      <xdr:rowOff>19843</xdr:rowOff>
    </xdr:from>
    <xdr:to>
      <xdr:col>3</xdr:col>
      <xdr:colOff>1629922</xdr:colOff>
      <xdr:row>1868</xdr:row>
      <xdr:rowOff>293443</xdr:rowOff>
    </xdr:to>
    <xdr:sp macro="[0]!COMBINAR" textlink="">
      <xdr:nvSpPr>
        <xdr:cNvPr id="104" name="Rectángulo 103">
          <a:extLst>
            <a:ext uri="{FF2B5EF4-FFF2-40B4-BE49-F238E27FC236}">
              <a16:creationId xmlns:a16="http://schemas.microsoft.com/office/drawing/2014/main" id="{00000000-0008-0000-0300-000068000000}"/>
            </a:ext>
          </a:extLst>
        </xdr:cNvPr>
        <xdr:cNvSpPr/>
      </xdr:nvSpPr>
      <xdr:spPr bwMode="auto">
        <a:xfrm>
          <a:off x="1676797" y="917486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1893</xdr:row>
      <xdr:rowOff>19843</xdr:rowOff>
    </xdr:from>
    <xdr:to>
      <xdr:col>3</xdr:col>
      <xdr:colOff>1629922</xdr:colOff>
      <xdr:row>1893</xdr:row>
      <xdr:rowOff>293443</xdr:rowOff>
    </xdr:to>
    <xdr:sp macro="[0]!COMBINAR" textlink="">
      <xdr:nvSpPr>
        <xdr:cNvPr id="107" name="Rectángulo 106">
          <a:extLst>
            <a:ext uri="{FF2B5EF4-FFF2-40B4-BE49-F238E27FC236}">
              <a16:creationId xmlns:a16="http://schemas.microsoft.com/office/drawing/2014/main" id="{00000000-0008-0000-0300-00006B000000}"/>
            </a:ext>
          </a:extLst>
        </xdr:cNvPr>
        <xdr:cNvSpPr/>
      </xdr:nvSpPr>
      <xdr:spPr bwMode="auto">
        <a:xfrm>
          <a:off x="1676797" y="94486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1919</xdr:row>
      <xdr:rowOff>19843</xdr:rowOff>
    </xdr:from>
    <xdr:to>
      <xdr:col>3</xdr:col>
      <xdr:colOff>1629922</xdr:colOff>
      <xdr:row>1919</xdr:row>
      <xdr:rowOff>293443</xdr:rowOff>
    </xdr:to>
    <xdr:sp macro="[0]!COMBINAR" textlink="">
      <xdr:nvSpPr>
        <xdr:cNvPr id="108" name="Rectángulo 107">
          <a:extLst>
            <a:ext uri="{FF2B5EF4-FFF2-40B4-BE49-F238E27FC236}">
              <a16:creationId xmlns:a16="http://schemas.microsoft.com/office/drawing/2014/main" id="{00000000-0008-0000-0300-00006C000000}"/>
            </a:ext>
          </a:extLst>
        </xdr:cNvPr>
        <xdr:cNvSpPr/>
      </xdr:nvSpPr>
      <xdr:spPr bwMode="auto">
        <a:xfrm>
          <a:off x="1676797" y="95398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1947</xdr:row>
      <xdr:rowOff>19843</xdr:rowOff>
    </xdr:from>
    <xdr:to>
      <xdr:col>3</xdr:col>
      <xdr:colOff>1629922</xdr:colOff>
      <xdr:row>1947</xdr:row>
      <xdr:rowOff>293443</xdr:rowOff>
    </xdr:to>
    <xdr:sp macro="[0]!COMBINAR" textlink="">
      <xdr:nvSpPr>
        <xdr:cNvPr id="109" name="Rectángulo 108">
          <a:extLst>
            <a:ext uri="{FF2B5EF4-FFF2-40B4-BE49-F238E27FC236}">
              <a16:creationId xmlns:a16="http://schemas.microsoft.com/office/drawing/2014/main" id="{00000000-0008-0000-0300-00006D000000}"/>
            </a:ext>
          </a:extLst>
        </xdr:cNvPr>
        <xdr:cNvSpPr/>
      </xdr:nvSpPr>
      <xdr:spPr bwMode="auto">
        <a:xfrm>
          <a:off x="1676797" y="96311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1974</xdr:row>
      <xdr:rowOff>19843</xdr:rowOff>
    </xdr:from>
    <xdr:to>
      <xdr:col>3</xdr:col>
      <xdr:colOff>1629922</xdr:colOff>
      <xdr:row>1974</xdr:row>
      <xdr:rowOff>293443</xdr:rowOff>
    </xdr:to>
    <xdr:sp macro="[0]!COMBINAR" textlink="">
      <xdr:nvSpPr>
        <xdr:cNvPr id="110" name="Rectángulo 109">
          <a:extLst>
            <a:ext uri="{FF2B5EF4-FFF2-40B4-BE49-F238E27FC236}">
              <a16:creationId xmlns:a16="http://schemas.microsoft.com/office/drawing/2014/main" id="{00000000-0008-0000-0300-00006E000000}"/>
            </a:ext>
          </a:extLst>
        </xdr:cNvPr>
        <xdr:cNvSpPr/>
      </xdr:nvSpPr>
      <xdr:spPr bwMode="auto">
        <a:xfrm>
          <a:off x="1676797" y="97223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2003</xdr:row>
      <xdr:rowOff>19843</xdr:rowOff>
    </xdr:from>
    <xdr:to>
      <xdr:col>3</xdr:col>
      <xdr:colOff>1629922</xdr:colOff>
      <xdr:row>2003</xdr:row>
      <xdr:rowOff>293443</xdr:rowOff>
    </xdr:to>
    <xdr:sp macro="[0]!COMBINAR" textlink="">
      <xdr:nvSpPr>
        <xdr:cNvPr id="111" name="Rectángulo 110">
          <a:extLst>
            <a:ext uri="{FF2B5EF4-FFF2-40B4-BE49-F238E27FC236}">
              <a16:creationId xmlns:a16="http://schemas.microsoft.com/office/drawing/2014/main" id="{00000000-0008-0000-0300-00006F000000}"/>
            </a:ext>
          </a:extLst>
        </xdr:cNvPr>
        <xdr:cNvSpPr/>
      </xdr:nvSpPr>
      <xdr:spPr bwMode="auto">
        <a:xfrm>
          <a:off x="1676797" y="98136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2028</xdr:row>
      <xdr:rowOff>19843</xdr:rowOff>
    </xdr:from>
    <xdr:to>
      <xdr:col>3</xdr:col>
      <xdr:colOff>1629922</xdr:colOff>
      <xdr:row>2028</xdr:row>
      <xdr:rowOff>293443</xdr:rowOff>
    </xdr:to>
    <xdr:sp macro="[0]!COMBINAR" textlink="">
      <xdr:nvSpPr>
        <xdr:cNvPr id="112" name="Rectángulo 111">
          <a:extLst>
            <a:ext uri="{FF2B5EF4-FFF2-40B4-BE49-F238E27FC236}">
              <a16:creationId xmlns:a16="http://schemas.microsoft.com/office/drawing/2014/main" id="{00000000-0008-0000-0300-000070000000}"/>
            </a:ext>
          </a:extLst>
        </xdr:cNvPr>
        <xdr:cNvSpPr/>
      </xdr:nvSpPr>
      <xdr:spPr bwMode="auto">
        <a:xfrm>
          <a:off x="1676797" y="99048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0]!COMBINAR" textlink="">
      <xdr:nvSpPr>
        <xdr:cNvPr id="114" name="Rectángulo 113">
          <a:extLst>
            <a:ext uri="{FF2B5EF4-FFF2-40B4-BE49-F238E27FC236}">
              <a16:creationId xmlns:a16="http://schemas.microsoft.com/office/drawing/2014/main" id="{00000000-0008-0000-0300-000072000000}"/>
            </a:ext>
          </a:extLst>
        </xdr:cNvPr>
        <xdr:cNvSpPr/>
      </xdr:nvSpPr>
      <xdr:spPr bwMode="auto">
        <a:xfrm>
          <a:off x="1676797" y="100873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2082</xdr:row>
      <xdr:rowOff>19843</xdr:rowOff>
    </xdr:from>
    <xdr:to>
      <xdr:col>3</xdr:col>
      <xdr:colOff>1629922</xdr:colOff>
      <xdr:row>2082</xdr:row>
      <xdr:rowOff>293443</xdr:rowOff>
    </xdr:to>
    <xdr:sp macro="[0]!COMBINAR" textlink="">
      <xdr:nvSpPr>
        <xdr:cNvPr id="115" name="Rectángulo 114">
          <a:extLst>
            <a:ext uri="{FF2B5EF4-FFF2-40B4-BE49-F238E27FC236}">
              <a16:creationId xmlns:a16="http://schemas.microsoft.com/office/drawing/2014/main" id="{00000000-0008-0000-0300-000073000000}"/>
            </a:ext>
          </a:extLst>
        </xdr:cNvPr>
        <xdr:cNvSpPr/>
      </xdr:nvSpPr>
      <xdr:spPr bwMode="auto">
        <a:xfrm>
          <a:off x="1676797" y="101786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2107</xdr:row>
      <xdr:rowOff>19843</xdr:rowOff>
    </xdr:from>
    <xdr:to>
      <xdr:col>3</xdr:col>
      <xdr:colOff>1629922</xdr:colOff>
      <xdr:row>2107</xdr:row>
      <xdr:rowOff>293443</xdr:rowOff>
    </xdr:to>
    <xdr:sp macro="[0]!COMBINAR" textlink="">
      <xdr:nvSpPr>
        <xdr:cNvPr id="116" name="Rectángulo 115">
          <a:extLst>
            <a:ext uri="{FF2B5EF4-FFF2-40B4-BE49-F238E27FC236}">
              <a16:creationId xmlns:a16="http://schemas.microsoft.com/office/drawing/2014/main" id="{00000000-0008-0000-0300-000074000000}"/>
            </a:ext>
          </a:extLst>
        </xdr:cNvPr>
        <xdr:cNvSpPr/>
      </xdr:nvSpPr>
      <xdr:spPr bwMode="auto">
        <a:xfrm>
          <a:off x="1676797" y="102698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0]!COMBINAR" textlink="">
      <xdr:nvSpPr>
        <xdr:cNvPr id="117" name="Rectángulo 116">
          <a:extLst>
            <a:ext uri="{FF2B5EF4-FFF2-40B4-BE49-F238E27FC236}">
              <a16:creationId xmlns:a16="http://schemas.microsoft.com/office/drawing/2014/main" id="{00000000-0008-0000-0300-000075000000}"/>
            </a:ext>
          </a:extLst>
        </xdr:cNvPr>
        <xdr:cNvSpPr/>
      </xdr:nvSpPr>
      <xdr:spPr bwMode="auto">
        <a:xfrm>
          <a:off x="1676797" y="103611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2162</xdr:row>
      <xdr:rowOff>19843</xdr:rowOff>
    </xdr:from>
    <xdr:to>
      <xdr:col>3</xdr:col>
      <xdr:colOff>1629922</xdr:colOff>
      <xdr:row>2162</xdr:row>
      <xdr:rowOff>293443</xdr:rowOff>
    </xdr:to>
    <xdr:sp macro="[0]!COMBINAR" textlink="">
      <xdr:nvSpPr>
        <xdr:cNvPr id="118" name="Rectángulo 117">
          <a:extLst>
            <a:ext uri="{FF2B5EF4-FFF2-40B4-BE49-F238E27FC236}">
              <a16:creationId xmlns:a16="http://schemas.microsoft.com/office/drawing/2014/main" id="{00000000-0008-0000-0300-000076000000}"/>
            </a:ext>
          </a:extLst>
        </xdr:cNvPr>
        <xdr:cNvSpPr/>
      </xdr:nvSpPr>
      <xdr:spPr bwMode="auto">
        <a:xfrm>
          <a:off x="1676797" y="104523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2190</xdr:row>
      <xdr:rowOff>19843</xdr:rowOff>
    </xdr:from>
    <xdr:to>
      <xdr:col>3</xdr:col>
      <xdr:colOff>1629922</xdr:colOff>
      <xdr:row>2190</xdr:row>
      <xdr:rowOff>293443</xdr:rowOff>
    </xdr:to>
    <xdr:sp macro="[0]!COMBINAR" textlink="">
      <xdr:nvSpPr>
        <xdr:cNvPr id="119" name="Rectángulo 118">
          <a:extLst>
            <a:ext uri="{FF2B5EF4-FFF2-40B4-BE49-F238E27FC236}">
              <a16:creationId xmlns:a16="http://schemas.microsoft.com/office/drawing/2014/main" id="{00000000-0008-0000-0300-000077000000}"/>
            </a:ext>
          </a:extLst>
        </xdr:cNvPr>
        <xdr:cNvSpPr/>
      </xdr:nvSpPr>
      <xdr:spPr bwMode="auto">
        <a:xfrm>
          <a:off x="1676797" y="105436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2220</xdr:row>
      <xdr:rowOff>19843</xdr:rowOff>
    </xdr:from>
    <xdr:to>
      <xdr:col>3</xdr:col>
      <xdr:colOff>1629922</xdr:colOff>
      <xdr:row>2220</xdr:row>
      <xdr:rowOff>293443</xdr:rowOff>
    </xdr:to>
    <xdr:sp macro="[0]!COMBINAR" textlink="">
      <xdr:nvSpPr>
        <xdr:cNvPr id="120" name="Rectángulo 119">
          <a:extLst>
            <a:ext uri="{FF2B5EF4-FFF2-40B4-BE49-F238E27FC236}">
              <a16:creationId xmlns:a16="http://schemas.microsoft.com/office/drawing/2014/main" id="{00000000-0008-0000-0300-000078000000}"/>
            </a:ext>
          </a:extLst>
        </xdr:cNvPr>
        <xdr:cNvSpPr/>
      </xdr:nvSpPr>
      <xdr:spPr bwMode="auto">
        <a:xfrm>
          <a:off x="1676797" y="106348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2250</xdr:row>
      <xdr:rowOff>19843</xdr:rowOff>
    </xdr:from>
    <xdr:to>
      <xdr:col>3</xdr:col>
      <xdr:colOff>1629922</xdr:colOff>
      <xdr:row>2250</xdr:row>
      <xdr:rowOff>293443</xdr:rowOff>
    </xdr:to>
    <xdr:sp macro="[0]!COMBINAR" textlink="">
      <xdr:nvSpPr>
        <xdr:cNvPr id="121" name="Rectángulo 120">
          <a:extLst>
            <a:ext uri="{FF2B5EF4-FFF2-40B4-BE49-F238E27FC236}">
              <a16:creationId xmlns:a16="http://schemas.microsoft.com/office/drawing/2014/main" id="{00000000-0008-0000-0300-000079000000}"/>
            </a:ext>
          </a:extLst>
        </xdr:cNvPr>
        <xdr:cNvSpPr/>
      </xdr:nvSpPr>
      <xdr:spPr bwMode="auto">
        <a:xfrm>
          <a:off x="1676797" y="107261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2277</xdr:row>
      <xdr:rowOff>19843</xdr:rowOff>
    </xdr:from>
    <xdr:to>
      <xdr:col>3</xdr:col>
      <xdr:colOff>1629922</xdr:colOff>
      <xdr:row>2277</xdr:row>
      <xdr:rowOff>293443</xdr:rowOff>
    </xdr:to>
    <xdr:sp macro="[0]!COMBINAR" textlink="">
      <xdr:nvSpPr>
        <xdr:cNvPr id="122" name="Rectángulo 121">
          <a:extLst>
            <a:ext uri="{FF2B5EF4-FFF2-40B4-BE49-F238E27FC236}">
              <a16:creationId xmlns:a16="http://schemas.microsoft.com/office/drawing/2014/main" id="{00000000-0008-0000-0300-00007A000000}"/>
            </a:ext>
          </a:extLst>
        </xdr:cNvPr>
        <xdr:cNvSpPr/>
      </xdr:nvSpPr>
      <xdr:spPr bwMode="auto">
        <a:xfrm>
          <a:off x="1676797" y="1081735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2303</xdr:row>
      <xdr:rowOff>19843</xdr:rowOff>
    </xdr:from>
    <xdr:to>
      <xdr:col>3</xdr:col>
      <xdr:colOff>1629922</xdr:colOff>
      <xdr:row>2303</xdr:row>
      <xdr:rowOff>293443</xdr:rowOff>
    </xdr:to>
    <xdr:sp macro="[0]!COMBINAR" textlink="">
      <xdr:nvSpPr>
        <xdr:cNvPr id="124" name="Rectángulo 123">
          <a:extLst>
            <a:ext uri="{FF2B5EF4-FFF2-40B4-BE49-F238E27FC236}">
              <a16:creationId xmlns:a16="http://schemas.microsoft.com/office/drawing/2014/main" id="{00000000-0008-0000-0300-00007C000000}"/>
            </a:ext>
          </a:extLst>
        </xdr:cNvPr>
        <xdr:cNvSpPr/>
      </xdr:nvSpPr>
      <xdr:spPr bwMode="auto">
        <a:xfrm>
          <a:off x="1676797" y="109998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125" name="Rectángulo 124">
          <a:extLst>
            <a:ext uri="{FF2B5EF4-FFF2-40B4-BE49-F238E27FC236}">
              <a16:creationId xmlns:a16="http://schemas.microsoft.com/office/drawing/2014/main" id="{00000000-0008-0000-0300-00007D000000}"/>
            </a:ext>
          </a:extLst>
        </xdr:cNvPr>
        <xdr:cNvSpPr/>
      </xdr:nvSpPr>
      <xdr:spPr bwMode="auto">
        <a:xfrm>
          <a:off x="1676797" y="110911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2356</xdr:row>
      <xdr:rowOff>19843</xdr:rowOff>
    </xdr:from>
    <xdr:to>
      <xdr:col>3</xdr:col>
      <xdr:colOff>1629922</xdr:colOff>
      <xdr:row>2356</xdr:row>
      <xdr:rowOff>293443</xdr:rowOff>
    </xdr:to>
    <xdr:sp macro="[0]!COMBINAR" textlink="">
      <xdr:nvSpPr>
        <xdr:cNvPr id="126" name="Rectángulo 125">
          <a:extLst>
            <a:ext uri="{FF2B5EF4-FFF2-40B4-BE49-F238E27FC236}">
              <a16:creationId xmlns:a16="http://schemas.microsoft.com/office/drawing/2014/main" id="{00000000-0008-0000-0300-00007E000000}"/>
            </a:ext>
          </a:extLst>
        </xdr:cNvPr>
        <xdr:cNvSpPr/>
      </xdr:nvSpPr>
      <xdr:spPr bwMode="auto">
        <a:xfrm>
          <a:off x="1676797" y="111823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2385</xdr:row>
      <xdr:rowOff>19843</xdr:rowOff>
    </xdr:from>
    <xdr:to>
      <xdr:col>3</xdr:col>
      <xdr:colOff>1629922</xdr:colOff>
      <xdr:row>2385</xdr:row>
      <xdr:rowOff>293443</xdr:rowOff>
    </xdr:to>
    <xdr:sp macro="[0]!COMBINAR" textlink="">
      <xdr:nvSpPr>
        <xdr:cNvPr id="127" name="Rectángulo 126">
          <a:extLst>
            <a:ext uri="{FF2B5EF4-FFF2-40B4-BE49-F238E27FC236}">
              <a16:creationId xmlns:a16="http://schemas.microsoft.com/office/drawing/2014/main" id="{00000000-0008-0000-0300-00007F000000}"/>
            </a:ext>
          </a:extLst>
        </xdr:cNvPr>
        <xdr:cNvSpPr/>
      </xdr:nvSpPr>
      <xdr:spPr bwMode="auto">
        <a:xfrm>
          <a:off x="1676797" y="112736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2414</xdr:row>
      <xdr:rowOff>19843</xdr:rowOff>
    </xdr:from>
    <xdr:to>
      <xdr:col>3</xdr:col>
      <xdr:colOff>1629922</xdr:colOff>
      <xdr:row>2414</xdr:row>
      <xdr:rowOff>293443</xdr:rowOff>
    </xdr:to>
    <xdr:sp macro="[0]!COMBINAR" textlink="">
      <xdr:nvSpPr>
        <xdr:cNvPr id="131" name="Rectángulo 130">
          <a:extLst>
            <a:ext uri="{FF2B5EF4-FFF2-40B4-BE49-F238E27FC236}">
              <a16:creationId xmlns:a16="http://schemas.microsoft.com/office/drawing/2014/main" id="{00000000-0008-0000-0300-000083000000}"/>
            </a:ext>
          </a:extLst>
        </xdr:cNvPr>
        <xdr:cNvSpPr/>
      </xdr:nvSpPr>
      <xdr:spPr bwMode="auto">
        <a:xfrm>
          <a:off x="1676797" y="116386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0]!COMBINAR" textlink="">
      <xdr:nvSpPr>
        <xdr:cNvPr id="132" name="Rectángulo 131">
          <a:extLst>
            <a:ext uri="{FF2B5EF4-FFF2-40B4-BE49-F238E27FC236}">
              <a16:creationId xmlns:a16="http://schemas.microsoft.com/office/drawing/2014/main" id="{00000000-0008-0000-0300-000084000000}"/>
            </a:ext>
          </a:extLst>
        </xdr:cNvPr>
        <xdr:cNvSpPr/>
      </xdr:nvSpPr>
      <xdr:spPr bwMode="auto">
        <a:xfrm>
          <a:off x="1676797" y="117298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2469</xdr:row>
      <xdr:rowOff>19843</xdr:rowOff>
    </xdr:from>
    <xdr:to>
      <xdr:col>3</xdr:col>
      <xdr:colOff>1629922</xdr:colOff>
      <xdr:row>2469</xdr:row>
      <xdr:rowOff>293443</xdr:rowOff>
    </xdr:to>
    <xdr:sp macro="[0]!COMBINAR" textlink="">
      <xdr:nvSpPr>
        <xdr:cNvPr id="133" name="Rectángulo 132">
          <a:extLst>
            <a:ext uri="{FF2B5EF4-FFF2-40B4-BE49-F238E27FC236}">
              <a16:creationId xmlns:a16="http://schemas.microsoft.com/office/drawing/2014/main" id="{00000000-0008-0000-0300-000085000000}"/>
            </a:ext>
          </a:extLst>
        </xdr:cNvPr>
        <xdr:cNvSpPr/>
      </xdr:nvSpPr>
      <xdr:spPr bwMode="auto">
        <a:xfrm>
          <a:off x="1676797" y="118211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2498</xdr:row>
      <xdr:rowOff>19843</xdr:rowOff>
    </xdr:from>
    <xdr:to>
      <xdr:col>3</xdr:col>
      <xdr:colOff>1629922</xdr:colOff>
      <xdr:row>2498</xdr:row>
      <xdr:rowOff>293443</xdr:rowOff>
    </xdr:to>
    <xdr:sp macro="[0]!COMBINAR" textlink="">
      <xdr:nvSpPr>
        <xdr:cNvPr id="136" name="Rectángulo 135">
          <a:extLst>
            <a:ext uri="{FF2B5EF4-FFF2-40B4-BE49-F238E27FC236}">
              <a16:creationId xmlns:a16="http://schemas.microsoft.com/office/drawing/2014/main" id="{00000000-0008-0000-0300-000088000000}"/>
            </a:ext>
          </a:extLst>
        </xdr:cNvPr>
        <xdr:cNvSpPr/>
      </xdr:nvSpPr>
      <xdr:spPr bwMode="auto">
        <a:xfrm>
          <a:off x="1676797" y="1209485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2526</xdr:row>
      <xdr:rowOff>19843</xdr:rowOff>
    </xdr:from>
    <xdr:to>
      <xdr:col>3</xdr:col>
      <xdr:colOff>1629922</xdr:colOff>
      <xdr:row>2526</xdr:row>
      <xdr:rowOff>293443</xdr:rowOff>
    </xdr:to>
    <xdr:sp macro="[0]!COMBINAR" textlink="">
      <xdr:nvSpPr>
        <xdr:cNvPr id="138" name="Rectángulo 137">
          <a:extLst>
            <a:ext uri="{FF2B5EF4-FFF2-40B4-BE49-F238E27FC236}">
              <a16:creationId xmlns:a16="http://schemas.microsoft.com/office/drawing/2014/main" id="{00000000-0008-0000-0300-00008A000000}"/>
            </a:ext>
          </a:extLst>
        </xdr:cNvPr>
        <xdr:cNvSpPr/>
      </xdr:nvSpPr>
      <xdr:spPr bwMode="auto">
        <a:xfrm>
          <a:off x="1676797" y="1227735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2553</xdr:row>
      <xdr:rowOff>19843</xdr:rowOff>
    </xdr:from>
    <xdr:to>
      <xdr:col>3</xdr:col>
      <xdr:colOff>1629922</xdr:colOff>
      <xdr:row>2553</xdr:row>
      <xdr:rowOff>293443</xdr:rowOff>
    </xdr:to>
    <xdr:sp macro="[0]!COMBINAR" textlink="">
      <xdr:nvSpPr>
        <xdr:cNvPr id="139" name="Rectángulo 138">
          <a:extLst>
            <a:ext uri="{FF2B5EF4-FFF2-40B4-BE49-F238E27FC236}">
              <a16:creationId xmlns:a16="http://schemas.microsoft.com/office/drawing/2014/main" id="{00000000-0008-0000-0300-00008B000000}"/>
            </a:ext>
          </a:extLst>
        </xdr:cNvPr>
        <xdr:cNvSpPr/>
      </xdr:nvSpPr>
      <xdr:spPr bwMode="auto">
        <a:xfrm>
          <a:off x="1676797" y="123686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874</xdr:row>
      <xdr:rowOff>19843</xdr:rowOff>
    </xdr:from>
    <xdr:to>
      <xdr:col>3</xdr:col>
      <xdr:colOff>1629922</xdr:colOff>
      <xdr:row>874</xdr:row>
      <xdr:rowOff>293443</xdr:rowOff>
    </xdr:to>
    <xdr:sp macro="[1]!COMBINAR" textlink="">
      <xdr:nvSpPr>
        <xdr:cNvPr id="140" name="Rectángulo 139">
          <a:extLst>
            <a:ext uri="{FF2B5EF4-FFF2-40B4-BE49-F238E27FC236}">
              <a16:creationId xmlns:a16="http://schemas.microsoft.com/office/drawing/2014/main" id="{00000000-0008-0000-0300-00008C000000}"/>
            </a:ext>
          </a:extLst>
        </xdr:cNvPr>
        <xdr:cNvSpPr/>
      </xdr:nvSpPr>
      <xdr:spPr bwMode="auto">
        <a:xfrm>
          <a:off x="1676797" y="50521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903</xdr:row>
      <xdr:rowOff>19843</xdr:rowOff>
    </xdr:from>
    <xdr:to>
      <xdr:col>3</xdr:col>
      <xdr:colOff>1629922</xdr:colOff>
      <xdr:row>903</xdr:row>
      <xdr:rowOff>293443</xdr:rowOff>
    </xdr:to>
    <xdr:sp macro="[1]!COMBINAR" textlink="">
      <xdr:nvSpPr>
        <xdr:cNvPr id="142" name="Rectángulo 141">
          <a:extLst>
            <a:ext uri="{FF2B5EF4-FFF2-40B4-BE49-F238E27FC236}">
              <a16:creationId xmlns:a16="http://schemas.microsoft.com/office/drawing/2014/main" id="{00000000-0008-0000-0300-00008E000000}"/>
            </a:ext>
          </a:extLst>
        </xdr:cNvPr>
        <xdr:cNvSpPr/>
      </xdr:nvSpPr>
      <xdr:spPr bwMode="auto">
        <a:xfrm>
          <a:off x="1676797" y="527238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929</xdr:row>
      <xdr:rowOff>19843</xdr:rowOff>
    </xdr:from>
    <xdr:to>
      <xdr:col>3</xdr:col>
      <xdr:colOff>1629922</xdr:colOff>
      <xdr:row>929</xdr:row>
      <xdr:rowOff>293443</xdr:rowOff>
    </xdr:to>
    <xdr:sp macro="[1]!COMBINAR" textlink="">
      <xdr:nvSpPr>
        <xdr:cNvPr id="143" name="Rectángulo 142">
          <a:extLst>
            <a:ext uri="{FF2B5EF4-FFF2-40B4-BE49-F238E27FC236}">
              <a16:creationId xmlns:a16="http://schemas.microsoft.com/office/drawing/2014/main" id="{00000000-0008-0000-0300-00008F000000}"/>
            </a:ext>
          </a:extLst>
        </xdr:cNvPr>
        <xdr:cNvSpPr/>
      </xdr:nvSpPr>
      <xdr:spPr bwMode="auto">
        <a:xfrm>
          <a:off x="1676797" y="53856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1]!COMBINAR" textlink="">
      <xdr:nvSpPr>
        <xdr:cNvPr id="146" name="Rectángulo 145">
          <a:extLst>
            <a:ext uri="{FF2B5EF4-FFF2-40B4-BE49-F238E27FC236}">
              <a16:creationId xmlns:a16="http://schemas.microsoft.com/office/drawing/2014/main" id="{00000000-0008-0000-0300-000092000000}"/>
            </a:ext>
          </a:extLst>
        </xdr:cNvPr>
        <xdr:cNvSpPr/>
      </xdr:nvSpPr>
      <xdr:spPr bwMode="auto">
        <a:xfrm>
          <a:off x="1676797" y="56908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984</xdr:row>
      <xdr:rowOff>19843</xdr:rowOff>
    </xdr:from>
    <xdr:to>
      <xdr:col>3</xdr:col>
      <xdr:colOff>1629922</xdr:colOff>
      <xdr:row>984</xdr:row>
      <xdr:rowOff>293443</xdr:rowOff>
    </xdr:to>
    <xdr:sp macro="[1]!COMBINAR" textlink="">
      <xdr:nvSpPr>
        <xdr:cNvPr id="147" name="Rectángulo 146">
          <a:extLst>
            <a:ext uri="{FF2B5EF4-FFF2-40B4-BE49-F238E27FC236}">
              <a16:creationId xmlns:a16="http://schemas.microsoft.com/office/drawing/2014/main" id="{00000000-0008-0000-0300-000093000000}"/>
            </a:ext>
          </a:extLst>
        </xdr:cNvPr>
        <xdr:cNvSpPr/>
      </xdr:nvSpPr>
      <xdr:spPr bwMode="auto">
        <a:xfrm>
          <a:off x="1676797" y="579463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1]!COMBINAR" textlink="">
      <xdr:nvSpPr>
        <xdr:cNvPr id="149" name="Rectángulo 148">
          <a:extLst>
            <a:ext uri="{FF2B5EF4-FFF2-40B4-BE49-F238E27FC236}">
              <a16:creationId xmlns:a16="http://schemas.microsoft.com/office/drawing/2014/main" id="{00000000-0008-0000-0300-000095000000}"/>
            </a:ext>
          </a:extLst>
        </xdr:cNvPr>
        <xdr:cNvSpPr/>
      </xdr:nvSpPr>
      <xdr:spPr bwMode="auto">
        <a:xfrm>
          <a:off x="1676797" y="60022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1035</xdr:row>
      <xdr:rowOff>19843</xdr:rowOff>
    </xdr:from>
    <xdr:to>
      <xdr:col>3</xdr:col>
      <xdr:colOff>1629922</xdr:colOff>
      <xdr:row>1035</xdr:row>
      <xdr:rowOff>293443</xdr:rowOff>
    </xdr:to>
    <xdr:sp macro="[1]!COMBINAR" textlink="">
      <xdr:nvSpPr>
        <xdr:cNvPr id="150" name="Rectángulo 149">
          <a:extLst>
            <a:ext uri="{FF2B5EF4-FFF2-40B4-BE49-F238E27FC236}">
              <a16:creationId xmlns:a16="http://schemas.microsoft.com/office/drawing/2014/main" id="{00000000-0008-0000-0300-000096000000}"/>
            </a:ext>
          </a:extLst>
        </xdr:cNvPr>
        <xdr:cNvSpPr/>
      </xdr:nvSpPr>
      <xdr:spPr bwMode="auto">
        <a:xfrm>
          <a:off x="1676797" y="61249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1063</xdr:row>
      <xdr:rowOff>19843</xdr:rowOff>
    </xdr:from>
    <xdr:to>
      <xdr:col>3</xdr:col>
      <xdr:colOff>1629922</xdr:colOff>
      <xdr:row>1063</xdr:row>
      <xdr:rowOff>293443</xdr:rowOff>
    </xdr:to>
    <xdr:sp macro="[1]!COMBINAR" textlink="">
      <xdr:nvSpPr>
        <xdr:cNvPr id="151" name="Rectángulo 150">
          <a:extLst>
            <a:ext uri="{FF2B5EF4-FFF2-40B4-BE49-F238E27FC236}">
              <a16:creationId xmlns:a16="http://schemas.microsoft.com/office/drawing/2014/main" id="{00000000-0008-0000-0300-000097000000}"/>
            </a:ext>
          </a:extLst>
        </xdr:cNvPr>
        <xdr:cNvSpPr/>
      </xdr:nvSpPr>
      <xdr:spPr bwMode="auto">
        <a:xfrm>
          <a:off x="1676797" y="622878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1089</xdr:row>
      <xdr:rowOff>19843</xdr:rowOff>
    </xdr:from>
    <xdr:to>
      <xdr:col>3</xdr:col>
      <xdr:colOff>1629922</xdr:colOff>
      <xdr:row>1089</xdr:row>
      <xdr:rowOff>293443</xdr:rowOff>
    </xdr:to>
    <xdr:sp macro="[1]!COMBINAR" textlink="">
      <xdr:nvSpPr>
        <xdr:cNvPr id="152" name="Rectángulo 151">
          <a:extLst>
            <a:ext uri="{FF2B5EF4-FFF2-40B4-BE49-F238E27FC236}">
              <a16:creationId xmlns:a16="http://schemas.microsoft.com/office/drawing/2014/main" id="{00000000-0008-0000-0300-000098000000}"/>
            </a:ext>
          </a:extLst>
        </xdr:cNvPr>
        <xdr:cNvSpPr/>
      </xdr:nvSpPr>
      <xdr:spPr bwMode="auto">
        <a:xfrm>
          <a:off x="1676797" y="634203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1116</xdr:row>
      <xdr:rowOff>19843</xdr:rowOff>
    </xdr:from>
    <xdr:to>
      <xdr:col>3</xdr:col>
      <xdr:colOff>1629922</xdr:colOff>
      <xdr:row>1116</xdr:row>
      <xdr:rowOff>293443</xdr:rowOff>
    </xdr:to>
    <xdr:sp macro="[1]!COMBINAR" textlink="">
      <xdr:nvSpPr>
        <xdr:cNvPr id="155" name="Rectángulo 154">
          <a:extLst>
            <a:ext uri="{FF2B5EF4-FFF2-40B4-BE49-F238E27FC236}">
              <a16:creationId xmlns:a16="http://schemas.microsoft.com/office/drawing/2014/main" id="{00000000-0008-0000-0300-00009B000000}"/>
            </a:ext>
          </a:extLst>
        </xdr:cNvPr>
        <xdr:cNvSpPr/>
      </xdr:nvSpPr>
      <xdr:spPr bwMode="auto">
        <a:xfrm>
          <a:off x="1676797" y="66535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1145</xdr:row>
      <xdr:rowOff>19843</xdr:rowOff>
    </xdr:from>
    <xdr:to>
      <xdr:col>3</xdr:col>
      <xdr:colOff>1629922</xdr:colOff>
      <xdr:row>1145</xdr:row>
      <xdr:rowOff>293443</xdr:rowOff>
    </xdr:to>
    <xdr:sp macro="[1]!COMBINAR" textlink="">
      <xdr:nvSpPr>
        <xdr:cNvPr id="157" name="Rectángulo 156">
          <a:extLst>
            <a:ext uri="{FF2B5EF4-FFF2-40B4-BE49-F238E27FC236}">
              <a16:creationId xmlns:a16="http://schemas.microsoft.com/office/drawing/2014/main" id="{00000000-0008-0000-0300-00009D000000}"/>
            </a:ext>
          </a:extLst>
        </xdr:cNvPr>
        <xdr:cNvSpPr/>
      </xdr:nvSpPr>
      <xdr:spPr bwMode="auto">
        <a:xfrm>
          <a:off x="1676797" y="68737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1172</xdr:row>
      <xdr:rowOff>19843</xdr:rowOff>
    </xdr:from>
    <xdr:to>
      <xdr:col>3</xdr:col>
      <xdr:colOff>1629922</xdr:colOff>
      <xdr:row>1172</xdr:row>
      <xdr:rowOff>293443</xdr:rowOff>
    </xdr:to>
    <xdr:sp macro="[1]!COMBINAR" textlink="">
      <xdr:nvSpPr>
        <xdr:cNvPr id="158" name="Rectángulo 157">
          <a:extLst>
            <a:ext uri="{FF2B5EF4-FFF2-40B4-BE49-F238E27FC236}">
              <a16:creationId xmlns:a16="http://schemas.microsoft.com/office/drawing/2014/main" id="{00000000-0008-0000-0300-00009E000000}"/>
            </a:ext>
          </a:extLst>
        </xdr:cNvPr>
        <xdr:cNvSpPr/>
      </xdr:nvSpPr>
      <xdr:spPr bwMode="auto">
        <a:xfrm>
          <a:off x="1676797" y="69964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1199</xdr:row>
      <xdr:rowOff>19843</xdr:rowOff>
    </xdr:from>
    <xdr:to>
      <xdr:col>3</xdr:col>
      <xdr:colOff>1629922</xdr:colOff>
      <xdr:row>1199</xdr:row>
      <xdr:rowOff>293443</xdr:rowOff>
    </xdr:to>
    <xdr:sp macro="[1]!COMBINAR" textlink="">
      <xdr:nvSpPr>
        <xdr:cNvPr id="159" name="Rectángulo 158">
          <a:extLst>
            <a:ext uri="{FF2B5EF4-FFF2-40B4-BE49-F238E27FC236}">
              <a16:creationId xmlns:a16="http://schemas.microsoft.com/office/drawing/2014/main" id="{00000000-0008-0000-0300-00009F000000}"/>
            </a:ext>
          </a:extLst>
        </xdr:cNvPr>
        <xdr:cNvSpPr/>
      </xdr:nvSpPr>
      <xdr:spPr bwMode="auto">
        <a:xfrm>
          <a:off x="1676797" y="71065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1]!COMBINAR" textlink="">
      <xdr:nvSpPr>
        <xdr:cNvPr id="160" name="Rectángulo 159">
          <a:extLst>
            <a:ext uri="{FF2B5EF4-FFF2-40B4-BE49-F238E27FC236}">
              <a16:creationId xmlns:a16="http://schemas.microsoft.com/office/drawing/2014/main" id="{00000000-0008-0000-0300-0000A0000000}"/>
            </a:ext>
          </a:extLst>
        </xdr:cNvPr>
        <xdr:cNvSpPr/>
      </xdr:nvSpPr>
      <xdr:spPr bwMode="auto">
        <a:xfrm>
          <a:off x="1676797" y="720405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1253</xdr:row>
      <xdr:rowOff>19843</xdr:rowOff>
    </xdr:from>
    <xdr:to>
      <xdr:col>3</xdr:col>
      <xdr:colOff>1629922</xdr:colOff>
      <xdr:row>1253</xdr:row>
      <xdr:rowOff>293443</xdr:rowOff>
    </xdr:to>
    <xdr:sp macro="[1]!COMBINAR" textlink="">
      <xdr:nvSpPr>
        <xdr:cNvPr id="161" name="Rectángulo 160">
          <a:extLst>
            <a:ext uri="{FF2B5EF4-FFF2-40B4-BE49-F238E27FC236}">
              <a16:creationId xmlns:a16="http://schemas.microsoft.com/office/drawing/2014/main" id="{00000000-0008-0000-0300-0000A1000000}"/>
            </a:ext>
          </a:extLst>
        </xdr:cNvPr>
        <xdr:cNvSpPr/>
      </xdr:nvSpPr>
      <xdr:spPr bwMode="auto">
        <a:xfrm>
          <a:off x="1676797" y="73235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1282</xdr:row>
      <xdr:rowOff>19843</xdr:rowOff>
    </xdr:from>
    <xdr:to>
      <xdr:col>3</xdr:col>
      <xdr:colOff>1629922</xdr:colOff>
      <xdr:row>1282</xdr:row>
      <xdr:rowOff>293443</xdr:rowOff>
    </xdr:to>
    <xdr:sp macro="[1]!COMBINAR" textlink="">
      <xdr:nvSpPr>
        <xdr:cNvPr id="162" name="Rectángulo 161">
          <a:extLst>
            <a:ext uri="{FF2B5EF4-FFF2-40B4-BE49-F238E27FC236}">
              <a16:creationId xmlns:a16="http://schemas.microsoft.com/office/drawing/2014/main" id="{00000000-0008-0000-0300-0000A2000000}"/>
            </a:ext>
          </a:extLst>
        </xdr:cNvPr>
        <xdr:cNvSpPr/>
      </xdr:nvSpPr>
      <xdr:spPr bwMode="auto">
        <a:xfrm>
          <a:off x="1676797" y="74242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163" name="Rectángulo 162">
          <a:extLst>
            <a:ext uri="{FF2B5EF4-FFF2-40B4-BE49-F238E27FC236}">
              <a16:creationId xmlns:a16="http://schemas.microsoft.com/office/drawing/2014/main" id="{00000000-0008-0000-0300-0000A3000000}"/>
            </a:ext>
          </a:extLst>
        </xdr:cNvPr>
        <xdr:cNvSpPr/>
      </xdr:nvSpPr>
      <xdr:spPr bwMode="auto">
        <a:xfrm>
          <a:off x="1676797" y="75249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1335</xdr:row>
      <xdr:rowOff>19843</xdr:rowOff>
    </xdr:from>
    <xdr:to>
      <xdr:col>3</xdr:col>
      <xdr:colOff>1629922</xdr:colOff>
      <xdr:row>1335</xdr:row>
      <xdr:rowOff>293443</xdr:rowOff>
    </xdr:to>
    <xdr:sp macro="[1]!COMBINAR" textlink="">
      <xdr:nvSpPr>
        <xdr:cNvPr id="164" name="Rectángulo 163">
          <a:extLst>
            <a:ext uri="{FF2B5EF4-FFF2-40B4-BE49-F238E27FC236}">
              <a16:creationId xmlns:a16="http://schemas.microsoft.com/office/drawing/2014/main" id="{00000000-0008-0000-0300-0000A4000000}"/>
            </a:ext>
          </a:extLst>
        </xdr:cNvPr>
        <xdr:cNvSpPr/>
      </xdr:nvSpPr>
      <xdr:spPr bwMode="auto">
        <a:xfrm>
          <a:off x="1676797" y="76476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1361</xdr:row>
      <xdr:rowOff>19843</xdr:rowOff>
    </xdr:from>
    <xdr:to>
      <xdr:col>3</xdr:col>
      <xdr:colOff>1629922</xdr:colOff>
      <xdr:row>1361</xdr:row>
      <xdr:rowOff>293443</xdr:rowOff>
    </xdr:to>
    <xdr:sp macro="[1]!COMBINAR" textlink="">
      <xdr:nvSpPr>
        <xdr:cNvPr id="166" name="Rectángulo 165">
          <a:extLst>
            <a:ext uri="{FF2B5EF4-FFF2-40B4-BE49-F238E27FC236}">
              <a16:creationId xmlns:a16="http://schemas.microsoft.com/office/drawing/2014/main" id="{00000000-0008-0000-0300-0000A6000000}"/>
            </a:ext>
          </a:extLst>
        </xdr:cNvPr>
        <xdr:cNvSpPr/>
      </xdr:nvSpPr>
      <xdr:spPr bwMode="auto">
        <a:xfrm>
          <a:off x="1676797" y="785841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1391</xdr:row>
      <xdr:rowOff>19843</xdr:rowOff>
    </xdr:from>
    <xdr:to>
      <xdr:col>3</xdr:col>
      <xdr:colOff>1629922</xdr:colOff>
      <xdr:row>1391</xdr:row>
      <xdr:rowOff>293443</xdr:rowOff>
    </xdr:to>
    <xdr:sp macro="[1]!COMBINAR" textlink="">
      <xdr:nvSpPr>
        <xdr:cNvPr id="169" name="Rectángulo 168">
          <a:extLst>
            <a:ext uri="{FF2B5EF4-FFF2-40B4-BE49-F238E27FC236}">
              <a16:creationId xmlns:a16="http://schemas.microsoft.com/office/drawing/2014/main" id="{00000000-0008-0000-0300-0000A9000000}"/>
            </a:ext>
          </a:extLst>
        </xdr:cNvPr>
        <xdr:cNvSpPr/>
      </xdr:nvSpPr>
      <xdr:spPr bwMode="auto">
        <a:xfrm>
          <a:off x="1676797" y="816674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1420</xdr:row>
      <xdr:rowOff>19843</xdr:rowOff>
    </xdr:from>
    <xdr:to>
      <xdr:col>3</xdr:col>
      <xdr:colOff>1629922</xdr:colOff>
      <xdr:row>1420</xdr:row>
      <xdr:rowOff>293443</xdr:rowOff>
    </xdr:to>
    <xdr:sp macro="[1]!COMBINAR" textlink="">
      <xdr:nvSpPr>
        <xdr:cNvPr id="170" name="Rectángulo 169">
          <a:extLst>
            <a:ext uri="{FF2B5EF4-FFF2-40B4-BE49-F238E27FC236}">
              <a16:creationId xmlns:a16="http://schemas.microsoft.com/office/drawing/2014/main" id="{00000000-0008-0000-0300-0000AA000000}"/>
            </a:ext>
          </a:extLst>
        </xdr:cNvPr>
        <xdr:cNvSpPr/>
      </xdr:nvSpPr>
      <xdr:spPr bwMode="auto">
        <a:xfrm>
          <a:off x="1676797" y="82705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1448</xdr:row>
      <xdr:rowOff>19843</xdr:rowOff>
    </xdr:from>
    <xdr:to>
      <xdr:col>3</xdr:col>
      <xdr:colOff>1629922</xdr:colOff>
      <xdr:row>1448</xdr:row>
      <xdr:rowOff>293443</xdr:rowOff>
    </xdr:to>
    <xdr:sp macro="[1]!COMBINAR" textlink="">
      <xdr:nvSpPr>
        <xdr:cNvPr id="173" name="Rectángulo 172">
          <a:extLst>
            <a:ext uri="{FF2B5EF4-FFF2-40B4-BE49-F238E27FC236}">
              <a16:creationId xmlns:a16="http://schemas.microsoft.com/office/drawing/2014/main" id="{00000000-0008-0000-0300-0000AD000000}"/>
            </a:ext>
          </a:extLst>
        </xdr:cNvPr>
        <xdr:cNvSpPr/>
      </xdr:nvSpPr>
      <xdr:spPr bwMode="auto">
        <a:xfrm>
          <a:off x="1676797" y="86000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1]!COMBINAR" textlink="">
      <xdr:nvSpPr>
        <xdr:cNvPr id="175" name="Rectángulo 174">
          <a:extLst>
            <a:ext uri="{FF2B5EF4-FFF2-40B4-BE49-F238E27FC236}">
              <a16:creationId xmlns:a16="http://schemas.microsoft.com/office/drawing/2014/main" id="{00000000-0008-0000-0300-0000AF000000}"/>
            </a:ext>
          </a:extLst>
        </xdr:cNvPr>
        <xdr:cNvSpPr/>
      </xdr:nvSpPr>
      <xdr:spPr bwMode="auto">
        <a:xfrm>
          <a:off x="1676797" y="88108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1496</xdr:row>
      <xdr:rowOff>19843</xdr:rowOff>
    </xdr:from>
    <xdr:to>
      <xdr:col>3</xdr:col>
      <xdr:colOff>1629922</xdr:colOff>
      <xdr:row>1496</xdr:row>
      <xdr:rowOff>293443</xdr:rowOff>
    </xdr:to>
    <xdr:sp macro="[1]!COMBINAR" textlink="">
      <xdr:nvSpPr>
        <xdr:cNvPr id="177" name="Rectángulo 176">
          <a:extLst>
            <a:ext uri="{FF2B5EF4-FFF2-40B4-BE49-F238E27FC236}">
              <a16:creationId xmlns:a16="http://schemas.microsoft.com/office/drawing/2014/main" id="{00000000-0008-0000-0300-0000B1000000}"/>
            </a:ext>
          </a:extLst>
        </xdr:cNvPr>
        <xdr:cNvSpPr/>
      </xdr:nvSpPr>
      <xdr:spPr bwMode="auto">
        <a:xfrm>
          <a:off x="1676797" y="903732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1524</xdr:row>
      <xdr:rowOff>19843</xdr:rowOff>
    </xdr:from>
    <xdr:to>
      <xdr:col>3</xdr:col>
      <xdr:colOff>1629922</xdr:colOff>
      <xdr:row>1524</xdr:row>
      <xdr:rowOff>293443</xdr:rowOff>
    </xdr:to>
    <xdr:sp macro="[1]!COMBINAR" textlink="">
      <xdr:nvSpPr>
        <xdr:cNvPr id="180" name="Rectángulo 179">
          <a:extLst>
            <a:ext uri="{FF2B5EF4-FFF2-40B4-BE49-F238E27FC236}">
              <a16:creationId xmlns:a16="http://schemas.microsoft.com/office/drawing/2014/main" id="{00000000-0008-0000-0300-0000B4000000}"/>
            </a:ext>
          </a:extLst>
        </xdr:cNvPr>
        <xdr:cNvSpPr/>
      </xdr:nvSpPr>
      <xdr:spPr bwMode="auto">
        <a:xfrm>
          <a:off x="1676797" y="93487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1552</xdr:row>
      <xdr:rowOff>19843</xdr:rowOff>
    </xdr:from>
    <xdr:to>
      <xdr:col>3</xdr:col>
      <xdr:colOff>1629922</xdr:colOff>
      <xdr:row>1552</xdr:row>
      <xdr:rowOff>293443</xdr:rowOff>
    </xdr:to>
    <xdr:sp macro="[1]!COMBINAR" textlink="">
      <xdr:nvSpPr>
        <xdr:cNvPr id="181" name="Rectángulo 180">
          <a:extLst>
            <a:ext uri="{FF2B5EF4-FFF2-40B4-BE49-F238E27FC236}">
              <a16:creationId xmlns:a16="http://schemas.microsoft.com/office/drawing/2014/main" id="{00000000-0008-0000-0300-0000B5000000}"/>
            </a:ext>
          </a:extLst>
        </xdr:cNvPr>
        <xdr:cNvSpPr/>
      </xdr:nvSpPr>
      <xdr:spPr bwMode="auto">
        <a:xfrm>
          <a:off x="1676797" y="94494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1577</xdr:row>
      <xdr:rowOff>19843</xdr:rowOff>
    </xdr:from>
    <xdr:to>
      <xdr:col>3</xdr:col>
      <xdr:colOff>1629922</xdr:colOff>
      <xdr:row>1577</xdr:row>
      <xdr:rowOff>293443</xdr:rowOff>
    </xdr:to>
    <xdr:sp macro="[1]!COMBINAR" textlink="">
      <xdr:nvSpPr>
        <xdr:cNvPr id="182" name="Rectángulo 181">
          <a:extLst>
            <a:ext uri="{FF2B5EF4-FFF2-40B4-BE49-F238E27FC236}">
              <a16:creationId xmlns:a16="http://schemas.microsoft.com/office/drawing/2014/main" id="{00000000-0008-0000-0300-0000B6000000}"/>
            </a:ext>
          </a:extLst>
        </xdr:cNvPr>
        <xdr:cNvSpPr/>
      </xdr:nvSpPr>
      <xdr:spPr bwMode="auto">
        <a:xfrm>
          <a:off x="1676797" y="95690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1605</xdr:row>
      <xdr:rowOff>19843</xdr:rowOff>
    </xdr:from>
    <xdr:to>
      <xdr:col>3</xdr:col>
      <xdr:colOff>1629922</xdr:colOff>
      <xdr:row>1605</xdr:row>
      <xdr:rowOff>293443</xdr:rowOff>
    </xdr:to>
    <xdr:sp macro="[1]!COMBINAR" textlink="">
      <xdr:nvSpPr>
        <xdr:cNvPr id="183" name="Rectángulo 182">
          <a:extLst>
            <a:ext uri="{FF2B5EF4-FFF2-40B4-BE49-F238E27FC236}">
              <a16:creationId xmlns:a16="http://schemas.microsoft.com/office/drawing/2014/main" id="{00000000-0008-0000-0300-0000B7000000}"/>
            </a:ext>
          </a:extLst>
        </xdr:cNvPr>
        <xdr:cNvSpPr/>
      </xdr:nvSpPr>
      <xdr:spPr bwMode="auto">
        <a:xfrm>
          <a:off x="1676797" y="967597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1634</xdr:row>
      <xdr:rowOff>19843</xdr:rowOff>
    </xdr:from>
    <xdr:to>
      <xdr:col>3</xdr:col>
      <xdr:colOff>1629922</xdr:colOff>
      <xdr:row>1634</xdr:row>
      <xdr:rowOff>293443</xdr:rowOff>
    </xdr:to>
    <xdr:sp macro="[1]!COMBINAR" textlink="">
      <xdr:nvSpPr>
        <xdr:cNvPr id="184" name="Rectángulo 183">
          <a:extLst>
            <a:ext uri="{FF2B5EF4-FFF2-40B4-BE49-F238E27FC236}">
              <a16:creationId xmlns:a16="http://schemas.microsoft.com/office/drawing/2014/main" id="{00000000-0008-0000-0300-0000B8000000}"/>
            </a:ext>
          </a:extLst>
        </xdr:cNvPr>
        <xdr:cNvSpPr/>
      </xdr:nvSpPr>
      <xdr:spPr bwMode="auto">
        <a:xfrm>
          <a:off x="1676797" y="97703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1660</xdr:row>
      <xdr:rowOff>19843</xdr:rowOff>
    </xdr:from>
    <xdr:to>
      <xdr:col>3</xdr:col>
      <xdr:colOff>1629922</xdr:colOff>
      <xdr:row>1660</xdr:row>
      <xdr:rowOff>293443</xdr:rowOff>
    </xdr:to>
    <xdr:sp macro="[1]!COMBINAR" textlink="">
      <xdr:nvSpPr>
        <xdr:cNvPr id="185" name="Rectángulo 184">
          <a:extLst>
            <a:ext uri="{FF2B5EF4-FFF2-40B4-BE49-F238E27FC236}">
              <a16:creationId xmlns:a16="http://schemas.microsoft.com/office/drawing/2014/main" id="{00000000-0008-0000-0300-0000B9000000}"/>
            </a:ext>
          </a:extLst>
        </xdr:cNvPr>
        <xdr:cNvSpPr/>
      </xdr:nvSpPr>
      <xdr:spPr bwMode="auto">
        <a:xfrm>
          <a:off x="1676797" y="989305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1]!COMBINAR" textlink="">
      <xdr:nvSpPr>
        <xdr:cNvPr id="186" name="Rectángulo 185">
          <a:extLst>
            <a:ext uri="{FF2B5EF4-FFF2-40B4-BE49-F238E27FC236}">
              <a16:creationId xmlns:a16="http://schemas.microsoft.com/office/drawing/2014/main" id="{00000000-0008-0000-0300-0000BA000000}"/>
            </a:ext>
          </a:extLst>
        </xdr:cNvPr>
        <xdr:cNvSpPr/>
      </xdr:nvSpPr>
      <xdr:spPr bwMode="auto">
        <a:xfrm>
          <a:off x="1676797" y="999487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1713</xdr:row>
      <xdr:rowOff>19843</xdr:rowOff>
    </xdr:from>
    <xdr:to>
      <xdr:col>3</xdr:col>
      <xdr:colOff>1629922</xdr:colOff>
      <xdr:row>1713</xdr:row>
      <xdr:rowOff>293443</xdr:rowOff>
    </xdr:to>
    <xdr:sp macro="[1]!COMBINAR" textlink="">
      <xdr:nvSpPr>
        <xdr:cNvPr id="187" name="Rectángulo 186">
          <a:extLst>
            <a:ext uri="{FF2B5EF4-FFF2-40B4-BE49-F238E27FC236}">
              <a16:creationId xmlns:a16="http://schemas.microsoft.com/office/drawing/2014/main" id="{00000000-0008-0000-0300-0000BB000000}"/>
            </a:ext>
          </a:extLst>
        </xdr:cNvPr>
        <xdr:cNvSpPr/>
      </xdr:nvSpPr>
      <xdr:spPr bwMode="auto">
        <a:xfrm>
          <a:off x="1676797" y="100955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1]!COMBINAR" textlink="">
      <xdr:nvSpPr>
        <xdr:cNvPr id="188" name="Rectángulo 187">
          <a:extLst>
            <a:ext uri="{FF2B5EF4-FFF2-40B4-BE49-F238E27FC236}">
              <a16:creationId xmlns:a16="http://schemas.microsoft.com/office/drawing/2014/main" id="{00000000-0008-0000-0300-0000BC000000}"/>
            </a:ext>
          </a:extLst>
        </xdr:cNvPr>
        <xdr:cNvSpPr/>
      </xdr:nvSpPr>
      <xdr:spPr bwMode="auto">
        <a:xfrm>
          <a:off x="1676797" y="102088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1766</xdr:row>
      <xdr:rowOff>19843</xdr:rowOff>
    </xdr:from>
    <xdr:to>
      <xdr:col>3</xdr:col>
      <xdr:colOff>1629922</xdr:colOff>
      <xdr:row>1766</xdr:row>
      <xdr:rowOff>293443</xdr:rowOff>
    </xdr:to>
    <xdr:sp macro="[1]!COMBINAR" textlink="">
      <xdr:nvSpPr>
        <xdr:cNvPr id="190" name="Rectángulo 189">
          <a:extLst>
            <a:ext uri="{FF2B5EF4-FFF2-40B4-BE49-F238E27FC236}">
              <a16:creationId xmlns:a16="http://schemas.microsoft.com/office/drawing/2014/main" id="{00000000-0008-0000-0300-0000BE000000}"/>
            </a:ext>
          </a:extLst>
        </xdr:cNvPr>
        <xdr:cNvSpPr/>
      </xdr:nvSpPr>
      <xdr:spPr bwMode="auto">
        <a:xfrm>
          <a:off x="1676797" y="104133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1792</xdr:row>
      <xdr:rowOff>19843</xdr:rowOff>
    </xdr:from>
    <xdr:to>
      <xdr:col>3</xdr:col>
      <xdr:colOff>1629922</xdr:colOff>
      <xdr:row>1792</xdr:row>
      <xdr:rowOff>293443</xdr:rowOff>
    </xdr:to>
    <xdr:sp macro="[1]!COMBINAR" textlink="">
      <xdr:nvSpPr>
        <xdr:cNvPr id="191" name="Rectángulo 190">
          <a:extLst>
            <a:ext uri="{FF2B5EF4-FFF2-40B4-BE49-F238E27FC236}">
              <a16:creationId xmlns:a16="http://schemas.microsoft.com/office/drawing/2014/main" id="{00000000-0008-0000-0300-0000BF000000}"/>
            </a:ext>
          </a:extLst>
        </xdr:cNvPr>
        <xdr:cNvSpPr/>
      </xdr:nvSpPr>
      <xdr:spPr bwMode="auto">
        <a:xfrm>
          <a:off x="1676797" y="105265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1822</xdr:row>
      <xdr:rowOff>19843</xdr:rowOff>
    </xdr:from>
    <xdr:to>
      <xdr:col>3</xdr:col>
      <xdr:colOff>1629922</xdr:colOff>
      <xdr:row>1822</xdr:row>
      <xdr:rowOff>293443</xdr:rowOff>
    </xdr:to>
    <xdr:sp macro="[1]!COMBINAR" textlink="">
      <xdr:nvSpPr>
        <xdr:cNvPr id="192" name="Rectángulo 191">
          <a:extLst>
            <a:ext uri="{FF2B5EF4-FFF2-40B4-BE49-F238E27FC236}">
              <a16:creationId xmlns:a16="http://schemas.microsoft.com/office/drawing/2014/main" id="{00000000-0008-0000-0300-0000C0000000}"/>
            </a:ext>
          </a:extLst>
        </xdr:cNvPr>
        <xdr:cNvSpPr/>
      </xdr:nvSpPr>
      <xdr:spPr bwMode="auto">
        <a:xfrm>
          <a:off x="1676797" y="106398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1844</xdr:row>
      <xdr:rowOff>19843</xdr:rowOff>
    </xdr:from>
    <xdr:to>
      <xdr:col>3</xdr:col>
      <xdr:colOff>1629922</xdr:colOff>
      <xdr:row>1844</xdr:row>
      <xdr:rowOff>293443</xdr:rowOff>
    </xdr:to>
    <xdr:sp macro="[1]!COMBINAR" textlink="">
      <xdr:nvSpPr>
        <xdr:cNvPr id="193" name="Rectángulo 192">
          <a:extLst>
            <a:ext uri="{FF2B5EF4-FFF2-40B4-BE49-F238E27FC236}">
              <a16:creationId xmlns:a16="http://schemas.microsoft.com/office/drawing/2014/main" id="{00000000-0008-0000-0300-0000C1000000}"/>
            </a:ext>
          </a:extLst>
        </xdr:cNvPr>
        <xdr:cNvSpPr/>
      </xdr:nvSpPr>
      <xdr:spPr bwMode="auto">
        <a:xfrm>
          <a:off x="1676797" y="107687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1868</xdr:row>
      <xdr:rowOff>19843</xdr:rowOff>
    </xdr:from>
    <xdr:to>
      <xdr:col>3</xdr:col>
      <xdr:colOff>1629922</xdr:colOff>
      <xdr:row>1868</xdr:row>
      <xdr:rowOff>293443</xdr:rowOff>
    </xdr:to>
    <xdr:sp macro="[1]!COMBINAR" textlink="">
      <xdr:nvSpPr>
        <xdr:cNvPr id="194" name="Rectángulo 193">
          <a:extLst>
            <a:ext uri="{FF2B5EF4-FFF2-40B4-BE49-F238E27FC236}">
              <a16:creationId xmlns:a16="http://schemas.microsoft.com/office/drawing/2014/main" id="{00000000-0008-0000-0300-0000C2000000}"/>
            </a:ext>
          </a:extLst>
        </xdr:cNvPr>
        <xdr:cNvSpPr/>
      </xdr:nvSpPr>
      <xdr:spPr bwMode="auto">
        <a:xfrm>
          <a:off x="1676797" y="108914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1893</xdr:row>
      <xdr:rowOff>19843</xdr:rowOff>
    </xdr:from>
    <xdr:to>
      <xdr:col>3</xdr:col>
      <xdr:colOff>1629922</xdr:colOff>
      <xdr:row>1893</xdr:row>
      <xdr:rowOff>293443</xdr:rowOff>
    </xdr:to>
    <xdr:sp macro="[1]!COMBINAR" textlink="">
      <xdr:nvSpPr>
        <xdr:cNvPr id="197" name="Rectángulo 196">
          <a:extLst>
            <a:ext uri="{FF2B5EF4-FFF2-40B4-BE49-F238E27FC236}">
              <a16:creationId xmlns:a16="http://schemas.microsoft.com/office/drawing/2014/main" id="{00000000-0008-0000-0300-0000C5000000}"/>
            </a:ext>
          </a:extLst>
        </xdr:cNvPr>
        <xdr:cNvSpPr/>
      </xdr:nvSpPr>
      <xdr:spPr bwMode="auto">
        <a:xfrm>
          <a:off x="1676797" y="112123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1919</xdr:row>
      <xdr:rowOff>19843</xdr:rowOff>
    </xdr:from>
    <xdr:to>
      <xdr:col>3</xdr:col>
      <xdr:colOff>1629922</xdr:colOff>
      <xdr:row>1919</xdr:row>
      <xdr:rowOff>293443</xdr:rowOff>
    </xdr:to>
    <xdr:sp macro="[1]!COMBINAR" textlink="">
      <xdr:nvSpPr>
        <xdr:cNvPr id="198" name="Rectángulo 197">
          <a:extLst>
            <a:ext uri="{FF2B5EF4-FFF2-40B4-BE49-F238E27FC236}">
              <a16:creationId xmlns:a16="http://schemas.microsoft.com/office/drawing/2014/main" id="{00000000-0008-0000-0300-0000C6000000}"/>
            </a:ext>
          </a:extLst>
        </xdr:cNvPr>
        <xdr:cNvSpPr/>
      </xdr:nvSpPr>
      <xdr:spPr bwMode="auto">
        <a:xfrm>
          <a:off x="1676797" y="113256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1947</xdr:row>
      <xdr:rowOff>19843</xdr:rowOff>
    </xdr:from>
    <xdr:to>
      <xdr:col>3</xdr:col>
      <xdr:colOff>1629922</xdr:colOff>
      <xdr:row>1947</xdr:row>
      <xdr:rowOff>293443</xdr:rowOff>
    </xdr:to>
    <xdr:sp macro="[1]!COMBINAR" textlink="">
      <xdr:nvSpPr>
        <xdr:cNvPr id="199" name="Rectángulo 198">
          <a:extLst>
            <a:ext uri="{FF2B5EF4-FFF2-40B4-BE49-F238E27FC236}">
              <a16:creationId xmlns:a16="http://schemas.microsoft.com/office/drawing/2014/main" id="{00000000-0008-0000-0300-0000C7000000}"/>
            </a:ext>
          </a:extLst>
        </xdr:cNvPr>
        <xdr:cNvSpPr/>
      </xdr:nvSpPr>
      <xdr:spPr bwMode="auto">
        <a:xfrm>
          <a:off x="1676797" y="114294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1974</xdr:row>
      <xdr:rowOff>19843</xdr:rowOff>
    </xdr:from>
    <xdr:to>
      <xdr:col>3</xdr:col>
      <xdr:colOff>1629922</xdr:colOff>
      <xdr:row>1974</xdr:row>
      <xdr:rowOff>293443</xdr:rowOff>
    </xdr:to>
    <xdr:sp macro="[1]!COMBINAR" textlink="">
      <xdr:nvSpPr>
        <xdr:cNvPr id="200" name="Rectángulo 199">
          <a:extLst>
            <a:ext uri="{FF2B5EF4-FFF2-40B4-BE49-F238E27FC236}">
              <a16:creationId xmlns:a16="http://schemas.microsoft.com/office/drawing/2014/main" id="{00000000-0008-0000-0300-0000C8000000}"/>
            </a:ext>
          </a:extLst>
        </xdr:cNvPr>
        <xdr:cNvSpPr/>
      </xdr:nvSpPr>
      <xdr:spPr bwMode="auto">
        <a:xfrm>
          <a:off x="1676797" y="115364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2003</xdr:row>
      <xdr:rowOff>19843</xdr:rowOff>
    </xdr:from>
    <xdr:to>
      <xdr:col>3</xdr:col>
      <xdr:colOff>1629922</xdr:colOff>
      <xdr:row>2003</xdr:row>
      <xdr:rowOff>293443</xdr:rowOff>
    </xdr:to>
    <xdr:sp macro="[1]!COMBINAR" textlink="">
      <xdr:nvSpPr>
        <xdr:cNvPr id="201" name="Rectángulo 200">
          <a:extLst>
            <a:ext uri="{FF2B5EF4-FFF2-40B4-BE49-F238E27FC236}">
              <a16:creationId xmlns:a16="http://schemas.microsoft.com/office/drawing/2014/main" id="{00000000-0008-0000-0300-0000C9000000}"/>
            </a:ext>
          </a:extLst>
        </xdr:cNvPr>
        <xdr:cNvSpPr/>
      </xdr:nvSpPr>
      <xdr:spPr bwMode="auto">
        <a:xfrm>
          <a:off x="1676797" y="116433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2028</xdr:row>
      <xdr:rowOff>19843</xdr:rowOff>
    </xdr:from>
    <xdr:to>
      <xdr:col>3</xdr:col>
      <xdr:colOff>1629922</xdr:colOff>
      <xdr:row>2028</xdr:row>
      <xdr:rowOff>293443</xdr:rowOff>
    </xdr:to>
    <xdr:sp macro="[1]!COMBINAR" textlink="">
      <xdr:nvSpPr>
        <xdr:cNvPr id="202" name="Rectángulo 201">
          <a:extLst>
            <a:ext uri="{FF2B5EF4-FFF2-40B4-BE49-F238E27FC236}">
              <a16:creationId xmlns:a16="http://schemas.microsoft.com/office/drawing/2014/main" id="{00000000-0008-0000-0300-0000CA000000}"/>
            </a:ext>
          </a:extLst>
        </xdr:cNvPr>
        <xdr:cNvSpPr/>
      </xdr:nvSpPr>
      <xdr:spPr bwMode="auto">
        <a:xfrm>
          <a:off x="1676797" y="117629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1]!COMBINAR" textlink="">
      <xdr:nvSpPr>
        <xdr:cNvPr id="204" name="Rectángulo 203">
          <a:extLst>
            <a:ext uri="{FF2B5EF4-FFF2-40B4-BE49-F238E27FC236}">
              <a16:creationId xmlns:a16="http://schemas.microsoft.com/office/drawing/2014/main" id="{00000000-0008-0000-0300-0000CC000000}"/>
            </a:ext>
          </a:extLst>
        </xdr:cNvPr>
        <xdr:cNvSpPr/>
      </xdr:nvSpPr>
      <xdr:spPr bwMode="auto">
        <a:xfrm>
          <a:off x="1676797" y="119768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2082</xdr:row>
      <xdr:rowOff>19843</xdr:rowOff>
    </xdr:from>
    <xdr:to>
      <xdr:col>3</xdr:col>
      <xdr:colOff>1629922</xdr:colOff>
      <xdr:row>2082</xdr:row>
      <xdr:rowOff>293443</xdr:rowOff>
    </xdr:to>
    <xdr:sp macro="[1]!COMBINAR" textlink="">
      <xdr:nvSpPr>
        <xdr:cNvPr id="205" name="Rectángulo 204">
          <a:extLst>
            <a:ext uri="{FF2B5EF4-FFF2-40B4-BE49-F238E27FC236}">
              <a16:creationId xmlns:a16="http://schemas.microsoft.com/office/drawing/2014/main" id="{00000000-0008-0000-0300-0000CD000000}"/>
            </a:ext>
          </a:extLst>
        </xdr:cNvPr>
        <xdr:cNvSpPr/>
      </xdr:nvSpPr>
      <xdr:spPr bwMode="auto">
        <a:xfrm>
          <a:off x="1676797" y="120838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2107</xdr:row>
      <xdr:rowOff>19843</xdr:rowOff>
    </xdr:from>
    <xdr:to>
      <xdr:col>3</xdr:col>
      <xdr:colOff>1629922</xdr:colOff>
      <xdr:row>2107</xdr:row>
      <xdr:rowOff>293443</xdr:rowOff>
    </xdr:to>
    <xdr:sp macro="[1]!COMBINAR" textlink="">
      <xdr:nvSpPr>
        <xdr:cNvPr id="206" name="Rectángulo 205">
          <a:extLst>
            <a:ext uri="{FF2B5EF4-FFF2-40B4-BE49-F238E27FC236}">
              <a16:creationId xmlns:a16="http://schemas.microsoft.com/office/drawing/2014/main" id="{00000000-0008-0000-0300-0000CE000000}"/>
            </a:ext>
          </a:extLst>
        </xdr:cNvPr>
        <xdr:cNvSpPr/>
      </xdr:nvSpPr>
      <xdr:spPr bwMode="auto">
        <a:xfrm>
          <a:off x="1676797" y="121813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1]!COMBINAR" textlink="">
      <xdr:nvSpPr>
        <xdr:cNvPr id="207" name="Rectángulo 206">
          <a:extLst>
            <a:ext uri="{FF2B5EF4-FFF2-40B4-BE49-F238E27FC236}">
              <a16:creationId xmlns:a16="http://schemas.microsoft.com/office/drawing/2014/main" id="{00000000-0008-0000-0300-0000CF000000}"/>
            </a:ext>
          </a:extLst>
        </xdr:cNvPr>
        <xdr:cNvSpPr/>
      </xdr:nvSpPr>
      <xdr:spPr bwMode="auto">
        <a:xfrm>
          <a:off x="1676797" y="12275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2162</xdr:row>
      <xdr:rowOff>19843</xdr:rowOff>
    </xdr:from>
    <xdr:to>
      <xdr:col>3</xdr:col>
      <xdr:colOff>1629922</xdr:colOff>
      <xdr:row>2162</xdr:row>
      <xdr:rowOff>293443</xdr:rowOff>
    </xdr:to>
    <xdr:sp macro="[1]!COMBINAR" textlink="">
      <xdr:nvSpPr>
        <xdr:cNvPr id="208" name="Rectángulo 207">
          <a:extLst>
            <a:ext uri="{FF2B5EF4-FFF2-40B4-BE49-F238E27FC236}">
              <a16:creationId xmlns:a16="http://schemas.microsoft.com/office/drawing/2014/main" id="{00000000-0008-0000-0300-0000D0000000}"/>
            </a:ext>
          </a:extLst>
        </xdr:cNvPr>
        <xdr:cNvSpPr/>
      </xdr:nvSpPr>
      <xdr:spPr bwMode="auto">
        <a:xfrm>
          <a:off x="1676797" y="1237945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2190</xdr:row>
      <xdr:rowOff>19843</xdr:rowOff>
    </xdr:from>
    <xdr:to>
      <xdr:col>3</xdr:col>
      <xdr:colOff>1629922</xdr:colOff>
      <xdr:row>2190</xdr:row>
      <xdr:rowOff>293443</xdr:rowOff>
    </xdr:to>
    <xdr:sp macro="[1]!COMBINAR" textlink="">
      <xdr:nvSpPr>
        <xdr:cNvPr id="209" name="Rectángulo 208">
          <a:extLst>
            <a:ext uri="{FF2B5EF4-FFF2-40B4-BE49-F238E27FC236}">
              <a16:creationId xmlns:a16="http://schemas.microsoft.com/office/drawing/2014/main" id="{00000000-0008-0000-0300-0000D1000000}"/>
            </a:ext>
          </a:extLst>
        </xdr:cNvPr>
        <xdr:cNvSpPr/>
      </xdr:nvSpPr>
      <xdr:spPr bwMode="auto">
        <a:xfrm>
          <a:off x="1676797" y="124801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2220</xdr:row>
      <xdr:rowOff>19843</xdr:rowOff>
    </xdr:from>
    <xdr:to>
      <xdr:col>3</xdr:col>
      <xdr:colOff>1629922</xdr:colOff>
      <xdr:row>2220</xdr:row>
      <xdr:rowOff>293443</xdr:rowOff>
    </xdr:to>
    <xdr:sp macro="[1]!COMBINAR" textlink="">
      <xdr:nvSpPr>
        <xdr:cNvPr id="210" name="Rectángulo 209">
          <a:extLst>
            <a:ext uri="{FF2B5EF4-FFF2-40B4-BE49-F238E27FC236}">
              <a16:creationId xmlns:a16="http://schemas.microsoft.com/office/drawing/2014/main" id="{00000000-0008-0000-0300-0000D2000000}"/>
            </a:ext>
          </a:extLst>
        </xdr:cNvPr>
        <xdr:cNvSpPr/>
      </xdr:nvSpPr>
      <xdr:spPr bwMode="auto">
        <a:xfrm>
          <a:off x="1676797" y="125871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2250</xdr:row>
      <xdr:rowOff>19843</xdr:rowOff>
    </xdr:from>
    <xdr:to>
      <xdr:col>3</xdr:col>
      <xdr:colOff>1629922</xdr:colOff>
      <xdr:row>2250</xdr:row>
      <xdr:rowOff>293443</xdr:rowOff>
    </xdr:to>
    <xdr:sp macro="[1]!COMBINAR" textlink="">
      <xdr:nvSpPr>
        <xdr:cNvPr id="211" name="Rectángulo 210">
          <a:extLst>
            <a:ext uri="{FF2B5EF4-FFF2-40B4-BE49-F238E27FC236}">
              <a16:creationId xmlns:a16="http://schemas.microsoft.com/office/drawing/2014/main" id="{00000000-0008-0000-0300-0000D3000000}"/>
            </a:ext>
          </a:extLst>
        </xdr:cNvPr>
        <xdr:cNvSpPr/>
      </xdr:nvSpPr>
      <xdr:spPr bwMode="auto">
        <a:xfrm>
          <a:off x="1676797" y="126846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2277</xdr:row>
      <xdr:rowOff>19843</xdr:rowOff>
    </xdr:from>
    <xdr:to>
      <xdr:col>3</xdr:col>
      <xdr:colOff>1629922</xdr:colOff>
      <xdr:row>2277</xdr:row>
      <xdr:rowOff>293443</xdr:rowOff>
    </xdr:to>
    <xdr:sp macro="[1]!COMBINAR" textlink="">
      <xdr:nvSpPr>
        <xdr:cNvPr id="212" name="Rectángulo 211">
          <a:extLst>
            <a:ext uri="{FF2B5EF4-FFF2-40B4-BE49-F238E27FC236}">
              <a16:creationId xmlns:a16="http://schemas.microsoft.com/office/drawing/2014/main" id="{00000000-0008-0000-0300-0000D4000000}"/>
            </a:ext>
          </a:extLst>
        </xdr:cNvPr>
        <xdr:cNvSpPr/>
      </xdr:nvSpPr>
      <xdr:spPr bwMode="auto">
        <a:xfrm>
          <a:off x="1676797" y="127947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2303</xdr:row>
      <xdr:rowOff>19843</xdr:rowOff>
    </xdr:from>
    <xdr:to>
      <xdr:col>3</xdr:col>
      <xdr:colOff>1629922</xdr:colOff>
      <xdr:row>2303</xdr:row>
      <xdr:rowOff>293443</xdr:rowOff>
    </xdr:to>
    <xdr:sp macro="[1]!COMBINAR" textlink="">
      <xdr:nvSpPr>
        <xdr:cNvPr id="214" name="Rectángulo 213">
          <a:extLst>
            <a:ext uri="{FF2B5EF4-FFF2-40B4-BE49-F238E27FC236}">
              <a16:creationId xmlns:a16="http://schemas.microsoft.com/office/drawing/2014/main" id="{00000000-0008-0000-0300-0000D6000000}"/>
            </a:ext>
          </a:extLst>
        </xdr:cNvPr>
        <xdr:cNvSpPr/>
      </xdr:nvSpPr>
      <xdr:spPr bwMode="auto">
        <a:xfrm>
          <a:off x="1676797" y="129961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1]!COMBINAR" textlink="">
      <xdr:nvSpPr>
        <xdr:cNvPr id="215" name="Rectángulo 214">
          <a:extLst>
            <a:ext uri="{FF2B5EF4-FFF2-40B4-BE49-F238E27FC236}">
              <a16:creationId xmlns:a16="http://schemas.microsoft.com/office/drawing/2014/main" id="{00000000-0008-0000-0300-0000D7000000}"/>
            </a:ext>
          </a:extLst>
        </xdr:cNvPr>
        <xdr:cNvSpPr/>
      </xdr:nvSpPr>
      <xdr:spPr bwMode="auto">
        <a:xfrm>
          <a:off x="1676797" y="131093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2356</xdr:row>
      <xdr:rowOff>19843</xdr:rowOff>
    </xdr:from>
    <xdr:to>
      <xdr:col>3</xdr:col>
      <xdr:colOff>1629922</xdr:colOff>
      <xdr:row>2356</xdr:row>
      <xdr:rowOff>293443</xdr:rowOff>
    </xdr:to>
    <xdr:sp macro="[1]!COMBINAR" textlink="">
      <xdr:nvSpPr>
        <xdr:cNvPr id="216" name="Rectángulo 215">
          <a:extLst>
            <a:ext uri="{FF2B5EF4-FFF2-40B4-BE49-F238E27FC236}">
              <a16:creationId xmlns:a16="http://schemas.microsoft.com/office/drawing/2014/main" id="{00000000-0008-0000-0300-0000D8000000}"/>
            </a:ext>
          </a:extLst>
        </xdr:cNvPr>
        <xdr:cNvSpPr/>
      </xdr:nvSpPr>
      <xdr:spPr bwMode="auto">
        <a:xfrm>
          <a:off x="1676797" y="1322889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2385</xdr:row>
      <xdr:rowOff>19843</xdr:rowOff>
    </xdr:from>
    <xdr:to>
      <xdr:col>3</xdr:col>
      <xdr:colOff>1629922</xdr:colOff>
      <xdr:row>2385</xdr:row>
      <xdr:rowOff>293443</xdr:rowOff>
    </xdr:to>
    <xdr:sp macro="[1]!COMBINAR" textlink="">
      <xdr:nvSpPr>
        <xdr:cNvPr id="217" name="Rectángulo 216">
          <a:extLst>
            <a:ext uri="{FF2B5EF4-FFF2-40B4-BE49-F238E27FC236}">
              <a16:creationId xmlns:a16="http://schemas.microsoft.com/office/drawing/2014/main" id="{00000000-0008-0000-0300-0000D9000000}"/>
            </a:ext>
          </a:extLst>
        </xdr:cNvPr>
        <xdr:cNvSpPr/>
      </xdr:nvSpPr>
      <xdr:spPr bwMode="auto">
        <a:xfrm>
          <a:off x="1676797" y="133295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2414</xdr:row>
      <xdr:rowOff>19843</xdr:rowOff>
    </xdr:from>
    <xdr:to>
      <xdr:col>3</xdr:col>
      <xdr:colOff>1629922</xdr:colOff>
      <xdr:row>2414</xdr:row>
      <xdr:rowOff>293443</xdr:rowOff>
    </xdr:to>
    <xdr:sp macro="[1]!COMBINAR" textlink="">
      <xdr:nvSpPr>
        <xdr:cNvPr id="221" name="Rectángulo 220">
          <a:extLst>
            <a:ext uri="{FF2B5EF4-FFF2-40B4-BE49-F238E27FC236}">
              <a16:creationId xmlns:a16="http://schemas.microsoft.com/office/drawing/2014/main" id="{00000000-0008-0000-0300-0000DD000000}"/>
            </a:ext>
          </a:extLst>
        </xdr:cNvPr>
        <xdr:cNvSpPr/>
      </xdr:nvSpPr>
      <xdr:spPr bwMode="auto">
        <a:xfrm>
          <a:off x="1676797" y="137260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1]!COMBINAR" textlink="">
      <xdr:nvSpPr>
        <xdr:cNvPr id="222" name="Rectángulo 221">
          <a:extLst>
            <a:ext uri="{FF2B5EF4-FFF2-40B4-BE49-F238E27FC236}">
              <a16:creationId xmlns:a16="http://schemas.microsoft.com/office/drawing/2014/main" id="{00000000-0008-0000-0300-0000DE000000}"/>
            </a:ext>
          </a:extLst>
        </xdr:cNvPr>
        <xdr:cNvSpPr/>
      </xdr:nvSpPr>
      <xdr:spPr bwMode="auto">
        <a:xfrm>
          <a:off x="1676797" y="138298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2469</xdr:row>
      <xdr:rowOff>19843</xdr:rowOff>
    </xdr:from>
    <xdr:to>
      <xdr:col>3</xdr:col>
      <xdr:colOff>1629922</xdr:colOff>
      <xdr:row>2469</xdr:row>
      <xdr:rowOff>293443</xdr:rowOff>
    </xdr:to>
    <xdr:sp macro="[1]!COMBINAR" textlink="">
      <xdr:nvSpPr>
        <xdr:cNvPr id="223" name="Rectángulo 222">
          <a:extLst>
            <a:ext uri="{FF2B5EF4-FFF2-40B4-BE49-F238E27FC236}">
              <a16:creationId xmlns:a16="http://schemas.microsoft.com/office/drawing/2014/main" id="{00000000-0008-0000-0300-0000DF000000}"/>
            </a:ext>
          </a:extLst>
        </xdr:cNvPr>
        <xdr:cNvSpPr/>
      </xdr:nvSpPr>
      <xdr:spPr bwMode="auto">
        <a:xfrm>
          <a:off x="1676797" y="139367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2498</xdr:row>
      <xdr:rowOff>19843</xdr:rowOff>
    </xdr:from>
    <xdr:to>
      <xdr:col>3</xdr:col>
      <xdr:colOff>1629922</xdr:colOff>
      <xdr:row>2498</xdr:row>
      <xdr:rowOff>293443</xdr:rowOff>
    </xdr:to>
    <xdr:sp macro="[1]!COMBINAR" textlink="">
      <xdr:nvSpPr>
        <xdr:cNvPr id="226" name="Rectángulo 225">
          <a:extLst>
            <a:ext uri="{FF2B5EF4-FFF2-40B4-BE49-F238E27FC236}">
              <a16:creationId xmlns:a16="http://schemas.microsoft.com/office/drawing/2014/main" id="{00000000-0008-0000-0300-0000E2000000}"/>
            </a:ext>
          </a:extLst>
        </xdr:cNvPr>
        <xdr:cNvSpPr/>
      </xdr:nvSpPr>
      <xdr:spPr bwMode="auto">
        <a:xfrm>
          <a:off x="1676797" y="142262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2526</xdr:row>
      <xdr:rowOff>19843</xdr:rowOff>
    </xdr:from>
    <xdr:to>
      <xdr:col>3</xdr:col>
      <xdr:colOff>1629922</xdr:colOff>
      <xdr:row>2526</xdr:row>
      <xdr:rowOff>293443</xdr:rowOff>
    </xdr:to>
    <xdr:sp macro="[1]!COMBINAR" textlink="">
      <xdr:nvSpPr>
        <xdr:cNvPr id="228" name="Rectángulo 227">
          <a:extLst>
            <a:ext uri="{FF2B5EF4-FFF2-40B4-BE49-F238E27FC236}">
              <a16:creationId xmlns:a16="http://schemas.microsoft.com/office/drawing/2014/main" id="{00000000-0008-0000-0300-0000E4000000}"/>
            </a:ext>
          </a:extLst>
        </xdr:cNvPr>
        <xdr:cNvSpPr/>
      </xdr:nvSpPr>
      <xdr:spPr bwMode="auto">
        <a:xfrm>
          <a:off x="1676797" y="14449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2553</xdr:row>
      <xdr:rowOff>19843</xdr:rowOff>
    </xdr:from>
    <xdr:to>
      <xdr:col>3</xdr:col>
      <xdr:colOff>1629922</xdr:colOff>
      <xdr:row>2553</xdr:row>
      <xdr:rowOff>293443</xdr:rowOff>
    </xdr:to>
    <xdr:sp macro="[1]!COMBINAR" textlink="">
      <xdr:nvSpPr>
        <xdr:cNvPr id="229" name="Rectángulo 228">
          <a:extLst>
            <a:ext uri="{FF2B5EF4-FFF2-40B4-BE49-F238E27FC236}">
              <a16:creationId xmlns:a16="http://schemas.microsoft.com/office/drawing/2014/main" id="{00000000-0008-0000-0300-0000E5000000}"/>
            </a:ext>
          </a:extLst>
        </xdr:cNvPr>
        <xdr:cNvSpPr/>
      </xdr:nvSpPr>
      <xdr:spPr bwMode="auto">
        <a:xfrm>
          <a:off x="1676797" y="145628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invias-my.sharepoint.com/personal/aperezm_invias_gov_co/Documents/Documentos/CMA-DEO-SVR-CCPT-044-2024/TODOS-LOTE%20No.X%20-%20CMA-DEO-SVR-CCPT-044-2024%2048-137.xlsm" TargetMode="External"/><Relationship Id="rId1" Type="http://schemas.openxmlformats.org/officeDocument/2006/relationships/externalLinkPath" Target="https://invias-my.sharepoint.com/personal/aperezm_invias_gov_co/Documents/Documentos/CMA-DEO-SVR-CCPT-044-2024/TODOS-LOTE%20No.X%20-%20CMA-DEO-SVR-CCPT-044-2024%2048-13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TODOS-LOTE No"/>
    </sheetNames>
    <definedNam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234"/>
  <sheetViews>
    <sheetView showGridLines="0" tabSelected="1" zoomScale="80" zoomScaleNormal="80" zoomScaleSheetLayoutView="80" workbookViewId="0"/>
  </sheetViews>
  <sheetFormatPr baseColWidth="10" defaultColWidth="0" defaultRowHeight="14.4" zeroHeight="1"/>
  <cols>
    <col min="1" max="1" width="1.88671875" style="549" customWidth="1"/>
    <col min="2" max="2" width="8" style="549" customWidth="1"/>
    <col min="3" max="6" width="8.88671875" style="549" customWidth="1"/>
    <col min="7" max="7" width="13.109375" style="549" customWidth="1"/>
    <col min="8" max="8" width="8.88671875" style="549" customWidth="1"/>
    <col min="9" max="9" width="19.109375" style="549" customWidth="1"/>
    <col min="10" max="12" width="16.6640625" style="549" customWidth="1"/>
    <col min="13" max="13" width="16.33203125" style="549" customWidth="1"/>
    <col min="14" max="17" width="14.6640625" style="549" customWidth="1"/>
    <col min="18" max="19" width="11.44140625" style="549" customWidth="1"/>
    <col min="20" max="21" width="0" style="549" hidden="1" customWidth="1"/>
    <col min="22" max="16384" width="11.44140625" style="549" hidden="1"/>
  </cols>
  <sheetData>
    <row r="1" spans="2:15" s="45" customFormat="1" ht="26.25" customHeight="1">
      <c r="B1" s="689" t="s">
        <v>0</v>
      </c>
      <c r="C1" s="689"/>
      <c r="D1" s="689"/>
      <c r="E1" s="689"/>
      <c r="F1" s="689"/>
      <c r="G1" s="689"/>
      <c r="H1" s="689"/>
      <c r="I1" s="689"/>
      <c r="J1" s="689"/>
      <c r="K1" s="689"/>
      <c r="L1" s="689"/>
      <c r="M1" s="689"/>
    </row>
    <row r="2" spans="2:15" s="45" customFormat="1" ht="39.75" customHeight="1">
      <c r="B2" s="689" t="s">
        <v>1</v>
      </c>
      <c r="C2" s="689"/>
      <c r="D2" s="689"/>
      <c r="E2" s="689"/>
      <c r="F2" s="689"/>
      <c r="G2" s="689"/>
      <c r="H2" s="689"/>
      <c r="I2" s="689"/>
      <c r="J2" s="689"/>
      <c r="K2" s="689"/>
      <c r="L2" s="689"/>
      <c r="M2" s="689"/>
    </row>
    <row r="3" spans="2:15" s="45" customFormat="1" ht="18" customHeight="1">
      <c r="B3" s="690" t="s">
        <v>2</v>
      </c>
      <c r="C3" s="690"/>
      <c r="D3" s="690"/>
      <c r="E3" s="690"/>
      <c r="F3" s="690"/>
      <c r="G3" s="690"/>
      <c r="H3" s="690"/>
      <c r="I3" s="690"/>
      <c r="J3" s="690"/>
      <c r="K3" s="690"/>
      <c r="L3" s="690"/>
      <c r="M3" s="690"/>
    </row>
    <row r="4" spans="2:15" s="546" customFormat="1" ht="18" customHeight="1">
      <c r="B4" s="692" t="s">
        <v>3</v>
      </c>
      <c r="C4" s="692"/>
      <c r="D4" s="692"/>
      <c r="E4" s="692"/>
      <c r="F4" s="692"/>
      <c r="G4" s="692"/>
      <c r="H4" s="692"/>
      <c r="I4" s="692"/>
      <c r="J4" s="692"/>
      <c r="K4" s="692"/>
      <c r="L4" s="692"/>
      <c r="M4" s="692"/>
    </row>
    <row r="5" spans="2:15" s="45" customFormat="1" ht="10.5" customHeight="1">
      <c r="B5" s="547"/>
      <c r="C5" s="547"/>
      <c r="D5" s="547"/>
      <c r="E5" s="547"/>
      <c r="F5" s="547"/>
      <c r="G5" s="547"/>
      <c r="H5" s="547"/>
      <c r="I5" s="547"/>
      <c r="J5" s="547"/>
      <c r="K5" s="547"/>
      <c r="L5" s="547"/>
      <c r="M5" s="46"/>
    </row>
    <row r="6" spans="2:15" s="45" customFormat="1" ht="14.25" customHeight="1">
      <c r="B6" s="690" t="s">
        <v>4</v>
      </c>
      <c r="C6" s="690"/>
      <c r="D6" s="690"/>
      <c r="E6" s="690"/>
      <c r="F6" s="690"/>
      <c r="G6" s="690"/>
      <c r="H6" s="690"/>
      <c r="I6" s="690"/>
      <c r="J6" s="690"/>
      <c r="K6" s="690"/>
      <c r="L6" s="690"/>
      <c r="M6" s="690"/>
    </row>
    <row r="7" spans="2:15" s="45" customFormat="1" ht="11.25" customHeight="1">
      <c r="B7" s="691" t="s">
        <v>5</v>
      </c>
      <c r="C7" s="691"/>
      <c r="D7" s="691"/>
      <c r="E7" s="691"/>
      <c r="F7" s="691"/>
      <c r="G7" s="691"/>
      <c r="H7" s="691"/>
      <c r="I7" s="691"/>
      <c r="J7" s="691"/>
      <c r="K7" s="691"/>
      <c r="L7" s="691"/>
      <c r="M7" s="691"/>
    </row>
    <row r="8" spans="2:15" s="45" customFormat="1" ht="16.5" customHeight="1">
      <c r="B8" s="581" t="s">
        <v>1410</v>
      </c>
      <c r="C8" s="547"/>
      <c r="D8" s="547"/>
      <c r="E8" s="547"/>
      <c r="F8" s="547"/>
      <c r="G8" s="547"/>
      <c r="H8" s="547"/>
      <c r="I8" s="547"/>
      <c r="J8" s="547"/>
      <c r="K8" s="547"/>
      <c r="L8" s="547"/>
      <c r="M8" s="46"/>
    </row>
    <row r="9" spans="2:15" s="45" customFormat="1" ht="99.75" customHeight="1" thickBot="1">
      <c r="B9" s="690" t="s">
        <v>1417</v>
      </c>
      <c r="C9" s="690"/>
      <c r="D9" s="690"/>
      <c r="E9" s="690"/>
      <c r="F9" s="690"/>
      <c r="G9" s="690"/>
      <c r="H9" s="690"/>
      <c r="I9" s="690"/>
      <c r="J9" s="690"/>
      <c r="K9" s="690"/>
      <c r="L9" s="690"/>
      <c r="M9" s="548"/>
    </row>
    <row r="10" spans="2:15" s="45" customFormat="1" ht="13.8" hidden="1" thickBot="1">
      <c r="B10" s="547"/>
      <c r="C10" s="547"/>
      <c r="D10" s="547"/>
      <c r="E10" s="547"/>
      <c r="F10" s="547"/>
      <c r="G10" s="547"/>
      <c r="H10" s="547"/>
      <c r="I10" s="547"/>
      <c r="J10" s="547"/>
      <c r="K10" s="547"/>
      <c r="L10" s="547"/>
      <c r="M10" s="46"/>
    </row>
    <row r="11" spans="2:15" s="45" customFormat="1" ht="21.6" hidden="1" thickBot="1">
      <c r="B11" s="693" t="s">
        <v>6</v>
      </c>
      <c r="C11" s="693"/>
      <c r="D11" s="693"/>
      <c r="E11" s="693"/>
      <c r="F11" s="693"/>
      <c r="G11" s="693"/>
      <c r="H11" s="693"/>
      <c r="I11" s="693"/>
      <c r="J11" s="693"/>
      <c r="K11" s="693"/>
      <c r="L11" s="693"/>
      <c r="M11" s="693"/>
    </row>
    <row r="12" spans="2:15" ht="15.75" hidden="1" customHeight="1" thickBot="1"/>
    <row r="13" spans="2:15" s="550" customFormat="1" ht="36.75" customHeight="1">
      <c r="B13" s="667" t="s">
        <v>7</v>
      </c>
      <c r="C13" s="673" t="s">
        <v>8</v>
      </c>
      <c r="D13" s="696"/>
      <c r="E13" s="696"/>
      <c r="F13" s="696"/>
      <c r="G13" s="696"/>
      <c r="H13" s="697"/>
      <c r="I13" s="673" t="s">
        <v>9</v>
      </c>
      <c r="J13" s="674"/>
      <c r="K13" s="701"/>
      <c r="L13" s="584"/>
      <c r="M13" s="694" t="s">
        <v>10</v>
      </c>
      <c r="N13" s="645" t="s">
        <v>11</v>
      </c>
      <c r="O13" s="645" t="s">
        <v>12</v>
      </c>
    </row>
    <row r="14" spans="2:15" s="550" customFormat="1" ht="40.5" customHeight="1" thickBot="1">
      <c r="B14" s="668"/>
      <c r="C14" s="698"/>
      <c r="D14" s="699"/>
      <c r="E14" s="699"/>
      <c r="F14" s="699"/>
      <c r="G14" s="699"/>
      <c r="H14" s="700"/>
      <c r="I14" s="551" t="s">
        <v>13</v>
      </c>
      <c r="J14" s="552" t="s">
        <v>14</v>
      </c>
      <c r="K14" s="701"/>
      <c r="L14" s="584"/>
      <c r="M14" s="695"/>
      <c r="N14" s="646"/>
      <c r="O14" s="646"/>
    </row>
    <row r="15" spans="2:15" s="557" customFormat="1" ht="2.25" customHeight="1">
      <c r="B15" s="553"/>
      <c r="C15" s="554"/>
      <c r="D15" s="554"/>
      <c r="E15" s="554"/>
      <c r="F15" s="554"/>
      <c r="G15" s="554"/>
      <c r="H15" s="554"/>
      <c r="I15" s="554"/>
      <c r="J15" s="555"/>
      <c r="K15" s="585"/>
      <c r="L15" s="585"/>
      <c r="M15" s="556"/>
      <c r="N15" s="556"/>
      <c r="O15" s="556"/>
    </row>
    <row r="16" spans="2:15" s="550" customFormat="1" ht="120" customHeight="1" thickBot="1">
      <c r="B16" s="558">
        <v>4</v>
      </c>
      <c r="C16" s="675" t="s">
        <v>1409</v>
      </c>
      <c r="D16" s="676"/>
      <c r="E16" s="676"/>
      <c r="F16" s="676"/>
      <c r="G16" s="676"/>
      <c r="H16" s="677"/>
      <c r="I16" s="595">
        <v>1815245992</v>
      </c>
      <c r="J16" s="559">
        <v>1396.3430707692307</v>
      </c>
      <c r="K16" s="601"/>
      <c r="L16" s="586"/>
      <c r="M16" s="574">
        <v>94</v>
      </c>
      <c r="N16" s="573">
        <v>3948.41</v>
      </c>
      <c r="O16" s="560">
        <v>40.999999999985448</v>
      </c>
    </row>
    <row r="17" spans="2:15" s="45" customFormat="1" ht="15.75" customHeight="1" thickBot="1">
      <c r="B17" s="561"/>
      <c r="C17" s="561"/>
      <c r="D17" s="561"/>
      <c r="E17" s="562"/>
      <c r="F17" s="687"/>
      <c r="G17" s="687"/>
      <c r="H17" s="687"/>
      <c r="I17" s="687"/>
      <c r="J17" s="549"/>
      <c r="K17" s="549"/>
      <c r="L17" s="549"/>
      <c r="M17" s="563" t="s">
        <v>15</v>
      </c>
      <c r="N17" s="686">
        <v>45489</v>
      </c>
      <c r="O17" s="686"/>
    </row>
    <row r="18" spans="2:15" s="45" customFormat="1" ht="33.75" customHeight="1">
      <c r="B18" s="549"/>
      <c r="C18" s="549"/>
      <c r="D18" s="549"/>
      <c r="E18" s="549"/>
      <c r="F18" s="549"/>
      <c r="G18" s="549"/>
      <c r="H18" s="549"/>
      <c r="I18" s="549"/>
      <c r="J18" s="549"/>
      <c r="K18" s="549"/>
      <c r="L18" s="549"/>
    </row>
    <row r="19" spans="2:15" s="429" customFormat="1" ht="27.75" customHeight="1" thickBot="1">
      <c r="B19" s="665" t="s">
        <v>16</v>
      </c>
      <c r="C19" s="665"/>
      <c r="D19" s="665"/>
      <c r="E19" s="665"/>
      <c r="F19" s="665"/>
      <c r="G19" s="665"/>
      <c r="H19" s="665"/>
      <c r="I19" s="665"/>
      <c r="J19" s="665"/>
      <c r="K19" s="665"/>
      <c r="L19" s="665"/>
      <c r="M19" s="666"/>
    </row>
    <row r="20" spans="2:15" s="45" customFormat="1" ht="15.6" customHeight="1" thickTop="1" thickBot="1">
      <c r="B20" s="683" t="s">
        <v>17</v>
      </c>
      <c r="C20" s="684"/>
      <c r="D20" s="684"/>
      <c r="E20" s="684"/>
      <c r="F20" s="684"/>
      <c r="G20" s="684"/>
      <c r="H20" s="684"/>
      <c r="I20" s="684"/>
      <c r="J20" s="684"/>
      <c r="K20" s="685"/>
      <c r="L20" s="577">
        <v>29221</v>
      </c>
      <c r="M20" s="564"/>
    </row>
    <row r="21" spans="2:15" s="45" customFormat="1" ht="15.6" customHeight="1" thickTop="1" thickBot="1">
      <c r="B21" s="683" t="s">
        <v>18</v>
      </c>
      <c r="C21" s="684"/>
      <c r="D21" s="684"/>
      <c r="E21" s="684"/>
      <c r="F21" s="684"/>
      <c r="G21" s="684"/>
      <c r="H21" s="684"/>
      <c r="I21" s="684"/>
      <c r="J21" s="684"/>
      <c r="K21" s="685"/>
      <c r="L21" s="578">
        <v>45376</v>
      </c>
    </row>
    <row r="22" spans="2:15" s="45" customFormat="1" ht="15.6" customHeight="1" thickTop="1" thickBot="1">
      <c r="B22" s="688"/>
      <c r="C22" s="688"/>
      <c r="D22" s="688"/>
      <c r="E22" s="688"/>
      <c r="F22" s="688"/>
      <c r="G22" s="688"/>
      <c r="H22" s="688"/>
      <c r="I22" s="688"/>
      <c r="J22" s="688"/>
      <c r="K22" s="688"/>
      <c r="L22" s="565"/>
    </row>
    <row r="23" spans="2:15" s="45" customFormat="1" ht="17.25" customHeight="1" thickBot="1">
      <c r="B23" s="647">
        <v>1</v>
      </c>
      <c r="C23" s="648"/>
      <c r="D23" s="648"/>
      <c r="E23" s="648"/>
      <c r="F23" s="648"/>
      <c r="G23" s="649"/>
      <c r="H23" s="662" t="s">
        <v>19</v>
      </c>
      <c r="I23" s="663"/>
      <c r="J23" s="663"/>
      <c r="K23" s="663"/>
      <c r="L23" s="566"/>
    </row>
    <row r="24" spans="2:15" ht="15.75" customHeight="1" thickBot="1"/>
    <row r="25" spans="2:15" s="45" customFormat="1" ht="42.75" customHeight="1" thickBot="1">
      <c r="B25" s="678" t="s">
        <v>20</v>
      </c>
      <c r="C25" s="679"/>
      <c r="D25" s="679"/>
      <c r="E25" s="679"/>
      <c r="F25" s="679"/>
      <c r="G25" s="670"/>
      <c r="H25" s="669" t="s">
        <v>21</v>
      </c>
      <c r="I25" s="670"/>
      <c r="J25" s="567" t="s">
        <v>22</v>
      </c>
      <c r="K25" s="568" t="s">
        <v>23</v>
      </c>
      <c r="L25" s="569" t="s">
        <v>24</v>
      </c>
    </row>
    <row r="26" spans="2:15" s="45" customFormat="1" ht="70.5" customHeight="1" thickBot="1">
      <c r="B26" s="680">
        <v>4</v>
      </c>
      <c r="C26" s="681"/>
      <c r="D26" s="681"/>
      <c r="E26" s="681"/>
      <c r="F26" s="681"/>
      <c r="G26" s="682"/>
      <c r="H26" s="671" t="s">
        <v>1409</v>
      </c>
      <c r="I26" s="672"/>
      <c r="J26" s="579">
        <v>67.5</v>
      </c>
      <c r="K26" s="579">
        <v>1</v>
      </c>
      <c r="L26" s="580">
        <v>7</v>
      </c>
      <c r="M26" s="570"/>
    </row>
    <row r="27" spans="2:15" s="45" customFormat="1" ht="15" customHeight="1" thickBot="1">
      <c r="B27" s="549"/>
      <c r="C27" s="549"/>
      <c r="D27" s="549"/>
      <c r="E27" s="549"/>
      <c r="F27" s="549"/>
      <c r="G27" s="549"/>
      <c r="H27" s="549"/>
      <c r="I27" s="549"/>
      <c r="K27" s="549"/>
      <c r="L27" s="549"/>
      <c r="M27" s="549"/>
    </row>
    <row r="28" spans="2:15" s="45" customFormat="1" ht="20.25" customHeight="1" thickBot="1">
      <c r="B28" s="647">
        <v>2</v>
      </c>
      <c r="C28" s="648"/>
      <c r="D28" s="648"/>
      <c r="E28" s="648"/>
      <c r="F28" s="648"/>
      <c r="G28" s="649"/>
      <c r="H28" s="662" t="s">
        <v>25</v>
      </c>
      <c r="I28" s="663"/>
      <c r="J28" s="663"/>
      <c r="K28" s="663"/>
      <c r="L28" s="664"/>
    </row>
    <row r="29" spans="2:15" s="45" customFormat="1" ht="24.75" customHeight="1" thickBot="1">
      <c r="B29" s="549"/>
      <c r="C29" s="549"/>
      <c r="D29" s="549"/>
      <c r="E29" s="549"/>
      <c r="F29" s="549"/>
      <c r="G29" s="549"/>
      <c r="I29" s="549"/>
      <c r="J29" s="549"/>
      <c r="K29" s="549"/>
      <c r="L29" s="549"/>
    </row>
    <row r="30" spans="2:15" s="45" customFormat="1" ht="15" customHeight="1" thickBot="1">
      <c r="B30" s="650" t="s">
        <v>26</v>
      </c>
      <c r="C30" s="651"/>
      <c r="D30" s="651"/>
      <c r="E30" s="651"/>
      <c r="F30" s="651"/>
      <c r="G30" s="652"/>
      <c r="H30" s="656" t="s">
        <v>25</v>
      </c>
      <c r="I30" s="657"/>
      <c r="J30" s="657"/>
      <c r="K30" s="658"/>
      <c r="L30" s="571" t="s">
        <v>27</v>
      </c>
    </row>
    <row r="31" spans="2:15" s="45" customFormat="1" ht="15" customHeight="1" thickBot="1">
      <c r="B31" s="653">
        <v>1</v>
      </c>
      <c r="C31" s="654"/>
      <c r="D31" s="654"/>
      <c r="E31" s="654"/>
      <c r="F31" s="654"/>
      <c r="G31" s="655"/>
      <c r="H31" s="659" t="s">
        <v>28</v>
      </c>
      <c r="I31" s="660"/>
      <c r="J31" s="660"/>
      <c r="K31" s="661"/>
      <c r="L31" s="575" t="s">
        <v>29</v>
      </c>
    </row>
    <row r="32" spans="2:15" s="45" customFormat="1" ht="15" customHeight="1" thickBot="1">
      <c r="B32" s="639">
        <v>2</v>
      </c>
      <c r="C32" s="640"/>
      <c r="D32" s="640"/>
      <c r="E32" s="640"/>
      <c r="F32" s="640"/>
      <c r="G32" s="641"/>
      <c r="H32" s="642" t="s">
        <v>30</v>
      </c>
      <c r="I32" s="643"/>
      <c r="J32" s="643"/>
      <c r="K32" s="644"/>
      <c r="L32" s="575" t="s">
        <v>31</v>
      </c>
    </row>
    <row r="33" spans="2:13" s="45" customFormat="1" ht="15" customHeight="1" thickBot="1">
      <c r="B33" s="639">
        <v>3</v>
      </c>
      <c r="C33" s="640"/>
      <c r="D33" s="640"/>
      <c r="E33" s="640"/>
      <c r="F33" s="640"/>
      <c r="G33" s="641"/>
      <c r="H33" s="642" t="s">
        <v>32</v>
      </c>
      <c r="I33" s="643"/>
      <c r="J33" s="643"/>
      <c r="K33" s="644"/>
      <c r="L33" s="575" t="s">
        <v>33</v>
      </c>
    </row>
    <row r="34" spans="2:13" s="45" customFormat="1" ht="15" customHeight="1" thickBot="1">
      <c r="B34" s="639">
        <v>4</v>
      </c>
      <c r="C34" s="640"/>
      <c r="D34" s="640"/>
      <c r="E34" s="640"/>
      <c r="F34" s="640"/>
      <c r="G34" s="641"/>
      <c r="H34" s="636" t="s">
        <v>1125</v>
      </c>
      <c r="I34" s="637"/>
      <c r="J34" s="637"/>
      <c r="K34" s="638"/>
      <c r="L34" s="576" t="s">
        <v>33</v>
      </c>
    </row>
    <row r="35" spans="2:13" s="45" customFormat="1" ht="15" customHeight="1" thickBot="1">
      <c r="B35" s="639">
        <v>5</v>
      </c>
      <c r="C35" s="640"/>
      <c r="D35" s="640"/>
      <c r="E35" s="640"/>
      <c r="F35" s="640"/>
      <c r="G35" s="641"/>
      <c r="H35" s="636" t="s">
        <v>34</v>
      </c>
      <c r="I35" s="637"/>
      <c r="J35" s="637"/>
      <c r="K35" s="638"/>
      <c r="L35" s="576" t="s">
        <v>36</v>
      </c>
    </row>
    <row r="36" spans="2:13" s="45" customFormat="1" ht="15" customHeight="1" thickBot="1">
      <c r="B36" s="639">
        <v>6</v>
      </c>
      <c r="C36" s="640"/>
      <c r="D36" s="640"/>
      <c r="E36" s="640"/>
      <c r="F36" s="640"/>
      <c r="G36" s="641"/>
      <c r="H36" s="636" t="s">
        <v>35</v>
      </c>
      <c r="I36" s="637"/>
      <c r="J36" s="637"/>
      <c r="K36" s="638"/>
      <c r="L36" s="576" t="s">
        <v>36</v>
      </c>
    </row>
    <row r="37" spans="2:13" s="45" customFormat="1" ht="24.75" customHeight="1">
      <c r="B37" s="549"/>
      <c r="C37" s="549"/>
      <c r="D37" s="549"/>
      <c r="E37" s="549"/>
      <c r="F37" s="549"/>
      <c r="G37" s="549"/>
      <c r="H37" s="549"/>
      <c r="I37" s="549"/>
      <c r="J37" s="572"/>
      <c r="K37" s="549"/>
      <c r="L37" s="549"/>
      <c r="M37" s="549"/>
    </row>
    <row r="38" spans="2:13" s="45" customFormat="1" ht="22.5" customHeight="1">
      <c r="B38" s="549"/>
      <c r="C38" s="549"/>
      <c r="D38" s="549"/>
      <c r="E38" s="549"/>
      <c r="F38" s="549"/>
      <c r="G38" s="549"/>
      <c r="H38" s="549"/>
      <c r="I38" s="549"/>
      <c r="J38" s="549"/>
      <c r="K38" s="549"/>
      <c r="L38" s="549"/>
      <c r="M38" s="549"/>
    </row>
    <row r="39" spans="2:13" s="45" customFormat="1" ht="21" customHeight="1">
      <c r="B39" s="549"/>
      <c r="C39" s="549"/>
      <c r="D39" s="549"/>
      <c r="E39" s="549"/>
      <c r="F39" s="549"/>
      <c r="G39" s="549"/>
      <c r="H39" s="549"/>
      <c r="I39" s="549"/>
      <c r="J39" s="549"/>
      <c r="K39" s="549"/>
      <c r="L39" s="549"/>
      <c r="M39" s="549"/>
    </row>
    <row r="40" spans="2:13" s="45" customFormat="1" ht="16.5" customHeight="1">
      <c r="B40" s="549"/>
      <c r="C40" s="549"/>
      <c r="D40" s="549"/>
      <c r="E40" s="549"/>
      <c r="F40" s="549"/>
      <c r="G40" s="549"/>
      <c r="H40" s="549"/>
      <c r="I40" s="549"/>
      <c r="J40" s="549"/>
      <c r="K40" s="549"/>
      <c r="L40" s="549"/>
      <c r="M40" s="549"/>
    </row>
    <row r="41" spans="2:13" s="45" customFormat="1" ht="14.25" customHeight="1">
      <c r="B41" s="549"/>
      <c r="C41" s="549"/>
      <c r="D41" s="549"/>
      <c r="E41" s="549"/>
      <c r="F41" s="549"/>
      <c r="G41" s="549"/>
      <c r="H41" s="549"/>
      <c r="I41" s="549"/>
      <c r="J41" s="549"/>
      <c r="K41" s="549"/>
      <c r="L41" s="549"/>
      <c r="M41" s="549"/>
    </row>
    <row r="42" spans="2:13" s="45" customFormat="1" ht="15.75" customHeight="1">
      <c r="B42" s="549"/>
      <c r="C42" s="549"/>
      <c r="D42" s="549"/>
      <c r="E42" s="549"/>
      <c r="F42" s="549"/>
      <c r="G42" s="549"/>
      <c r="H42" s="549"/>
      <c r="I42" s="549"/>
      <c r="J42" s="549"/>
      <c r="K42" s="549"/>
      <c r="L42" s="549"/>
      <c r="M42" s="549"/>
    </row>
    <row r="43" spans="2:13" s="45" customFormat="1" ht="34.5" customHeight="1">
      <c r="B43" s="549"/>
      <c r="C43" s="549"/>
      <c r="D43" s="549"/>
      <c r="E43" s="549"/>
      <c r="F43" s="549"/>
      <c r="G43" s="549"/>
      <c r="H43" s="549"/>
      <c r="I43" s="549"/>
      <c r="J43" s="549"/>
      <c r="K43" s="549"/>
      <c r="L43" s="549"/>
      <c r="M43" s="549"/>
    </row>
    <row r="44" spans="2:13" ht="30" customHeight="1"/>
    <row r="45" spans="2:13" ht="16.5" customHeight="1"/>
    <row r="46" spans="2:13" ht="34.5" customHeight="1"/>
    <row r="47" spans="2:13"/>
    <row r="48" spans="2:13"/>
    <row r="49"/>
    <row r="50"/>
    <row r="51"/>
    <row r="52"/>
    <row r="144" spans="12:21" hidden="1">
      <c r="L144" s="604">
        <v>41801</v>
      </c>
      <c r="M144" s="608">
        <v>3311.29</v>
      </c>
      <c r="P144" s="611" t="s">
        <v>37</v>
      </c>
      <c r="U144" s="549">
        <v>142</v>
      </c>
    </row>
    <row r="145" spans="11:21" hidden="1">
      <c r="K145" s="604">
        <v>31944</v>
      </c>
      <c r="L145" s="604">
        <v>33846</v>
      </c>
      <c r="M145" s="608">
        <v>3857.16</v>
      </c>
      <c r="P145" s="611" t="s">
        <v>38</v>
      </c>
      <c r="U145" s="549">
        <v>37</v>
      </c>
    </row>
    <row r="146" spans="11:21" hidden="1">
      <c r="K146" s="604">
        <v>31201</v>
      </c>
      <c r="L146" s="604">
        <v>33054</v>
      </c>
      <c r="M146" s="608">
        <v>4917.83</v>
      </c>
      <c r="P146" s="611" t="s">
        <v>39</v>
      </c>
      <c r="U146" s="549">
        <v>38</v>
      </c>
    </row>
    <row r="147" spans="11:21" hidden="1">
      <c r="K147" s="604">
        <v>43367</v>
      </c>
      <c r="L147" s="604">
        <v>43819</v>
      </c>
      <c r="M147" s="608">
        <v>1345.86</v>
      </c>
      <c r="P147" s="611" t="s">
        <v>40</v>
      </c>
      <c r="U147" s="549">
        <v>172</v>
      </c>
    </row>
    <row r="148" spans="11:21" hidden="1">
      <c r="K148" s="604">
        <v>43579</v>
      </c>
      <c r="L148" s="604">
        <v>44232</v>
      </c>
      <c r="M148" s="608">
        <v>3895.35</v>
      </c>
      <c r="P148" s="611" t="s">
        <v>41</v>
      </c>
      <c r="U148" s="549">
        <v>192</v>
      </c>
    </row>
    <row r="149" spans="11:21" hidden="1">
      <c r="K149" s="604">
        <v>29752</v>
      </c>
      <c r="L149" s="604">
        <v>33358</v>
      </c>
      <c r="M149" s="608">
        <v>5712.74</v>
      </c>
      <c r="P149" s="611" t="s">
        <v>42</v>
      </c>
      <c r="U149" s="549">
        <v>39</v>
      </c>
    </row>
    <row r="150" spans="11:21" hidden="1">
      <c r="K150" s="604">
        <v>41246</v>
      </c>
      <c r="L150" s="604">
        <v>41550</v>
      </c>
      <c r="M150" s="608">
        <v>1416.3</v>
      </c>
      <c r="P150" s="611" t="s">
        <v>43</v>
      </c>
      <c r="U150" s="549">
        <v>144</v>
      </c>
    </row>
    <row r="151" spans="11:21" hidden="1">
      <c r="K151" s="604">
        <v>39114</v>
      </c>
      <c r="L151" s="604">
        <v>40117</v>
      </c>
      <c r="M151" s="549">
        <v>5297.65</v>
      </c>
      <c r="P151" s="611" t="s">
        <v>44</v>
      </c>
      <c r="U151" s="549">
        <v>72</v>
      </c>
    </row>
    <row r="174" spans="3:21" ht="50.1" customHeight="1">
      <c r="C174" s="613" t="s">
        <v>45</v>
      </c>
      <c r="D174" s="613" t="s">
        <v>46</v>
      </c>
      <c r="E174" s="613" t="s">
        <v>47</v>
      </c>
      <c r="F174" s="549" t="s">
        <v>48</v>
      </c>
      <c r="G174" s="620">
        <v>0.6</v>
      </c>
      <c r="I174" s="549">
        <v>1</v>
      </c>
      <c r="K174" s="604">
        <v>43410</v>
      </c>
      <c r="L174" s="604">
        <v>45034</v>
      </c>
      <c r="M174" s="549">
        <v>2177.5700000000002</v>
      </c>
      <c r="P174" s="611" t="s">
        <v>49</v>
      </c>
      <c r="U174" s="549">
        <v>68</v>
      </c>
    </row>
    <row r="175" spans="3:21" ht="50.1" customHeight="1">
      <c r="C175" s="613" t="s">
        <v>50</v>
      </c>
      <c r="D175" s="549" t="s">
        <v>51</v>
      </c>
      <c r="E175" s="613" t="s">
        <v>52</v>
      </c>
      <c r="F175" s="549" t="s">
        <v>48</v>
      </c>
      <c r="G175" s="615">
        <v>0.9</v>
      </c>
      <c r="I175" s="549">
        <v>1</v>
      </c>
      <c r="K175" s="604">
        <v>43445</v>
      </c>
      <c r="L175" s="604">
        <v>44254</v>
      </c>
      <c r="M175" s="549">
        <v>4630.13</v>
      </c>
      <c r="P175" s="611" t="s">
        <v>53</v>
      </c>
      <c r="U175" s="549">
        <v>53</v>
      </c>
    </row>
    <row r="176" spans="3:21" ht="50.1" customHeight="1">
      <c r="C176" s="613" t="s">
        <v>54</v>
      </c>
      <c r="D176" s="549" t="s">
        <v>55</v>
      </c>
      <c r="E176" s="613" t="s">
        <v>56</v>
      </c>
      <c r="F176" s="549" t="s">
        <v>57</v>
      </c>
      <c r="G176" s="615">
        <v>1</v>
      </c>
      <c r="I176" s="549">
        <v>1</v>
      </c>
      <c r="K176" s="604">
        <v>43857</v>
      </c>
      <c r="L176" s="604">
        <v>44412</v>
      </c>
      <c r="M176" s="549">
        <v>2626.01</v>
      </c>
      <c r="P176" s="611" t="s">
        <v>58</v>
      </c>
      <c r="U176" s="549">
        <v>60</v>
      </c>
    </row>
    <row r="204" spans="3:21" ht="50.1" customHeight="1">
      <c r="C204" s="613" t="s">
        <v>59</v>
      </c>
      <c r="D204" s="549" t="s">
        <v>60</v>
      </c>
      <c r="E204" s="549" t="s">
        <v>61</v>
      </c>
      <c r="F204" s="549" t="s">
        <v>57</v>
      </c>
      <c r="G204" s="615">
        <v>1</v>
      </c>
      <c r="I204" s="549">
        <v>2</v>
      </c>
      <c r="K204" s="623">
        <v>38562</v>
      </c>
      <c r="L204" s="623">
        <v>39521</v>
      </c>
      <c r="M204" s="608">
        <v>17822.400000000001</v>
      </c>
      <c r="P204" s="611" t="s">
        <v>62</v>
      </c>
      <c r="U204" s="549">
        <v>28</v>
      </c>
    </row>
    <row r="205" spans="3:21" ht="50.1" customHeight="1">
      <c r="C205" s="549" t="s">
        <v>63</v>
      </c>
      <c r="D205" s="613" t="s">
        <v>64</v>
      </c>
      <c r="E205" s="549" t="s">
        <v>65</v>
      </c>
      <c r="F205" s="549" t="s">
        <v>57</v>
      </c>
      <c r="G205" s="615">
        <v>1</v>
      </c>
      <c r="I205" s="549">
        <v>1</v>
      </c>
      <c r="K205" s="623">
        <v>38929</v>
      </c>
      <c r="L205" s="623">
        <v>39310</v>
      </c>
      <c r="M205" s="608">
        <v>1801.97</v>
      </c>
      <c r="P205" s="611" t="s">
        <v>66</v>
      </c>
      <c r="U205" s="549">
        <v>23</v>
      </c>
    </row>
    <row r="206" spans="3:21" ht="50.1" customHeight="1">
      <c r="C206" s="613" t="s">
        <v>67</v>
      </c>
      <c r="D206" s="613" t="s">
        <v>68</v>
      </c>
      <c r="E206" s="613" t="s">
        <v>69</v>
      </c>
      <c r="F206" s="549" t="s">
        <v>48</v>
      </c>
      <c r="G206" s="615">
        <v>0.65</v>
      </c>
      <c r="I206" s="549">
        <v>1</v>
      </c>
      <c r="K206" s="623">
        <v>41974</v>
      </c>
      <c r="L206" s="623">
        <v>42395</v>
      </c>
      <c r="M206" s="608">
        <v>1638.17</v>
      </c>
      <c r="P206" s="611" t="s">
        <v>62</v>
      </c>
      <c r="U206" s="549">
        <v>238</v>
      </c>
    </row>
    <row r="207" spans="3:21" ht="50.1" customHeight="1">
      <c r="C207" s="613" t="s">
        <v>70</v>
      </c>
      <c r="D207" s="549">
        <v>710</v>
      </c>
      <c r="E207" s="549" t="s">
        <v>71</v>
      </c>
      <c r="F207" s="549" t="s">
        <v>48</v>
      </c>
      <c r="G207" s="615">
        <v>0.15</v>
      </c>
      <c r="I207" s="549">
        <v>1</v>
      </c>
      <c r="K207" s="623">
        <v>40504</v>
      </c>
      <c r="L207" s="623">
        <v>41287</v>
      </c>
      <c r="M207" s="608">
        <v>5426.77</v>
      </c>
      <c r="P207" s="611" t="s">
        <v>62</v>
      </c>
      <c r="U207" s="549">
        <v>162</v>
      </c>
    </row>
    <row r="208" spans="3:21" ht="50.1" customHeight="1">
      <c r="C208" s="549" t="s">
        <v>72</v>
      </c>
      <c r="D208" s="549" t="s">
        <v>73</v>
      </c>
      <c r="E208" s="549" t="s">
        <v>74</v>
      </c>
      <c r="F208" s="549" t="s">
        <v>48</v>
      </c>
      <c r="G208" s="615">
        <v>0.2</v>
      </c>
      <c r="I208" s="549">
        <v>1</v>
      </c>
      <c r="K208" s="623">
        <v>43437</v>
      </c>
      <c r="L208" s="623">
        <v>43908</v>
      </c>
      <c r="M208" s="608">
        <v>1534.86</v>
      </c>
      <c r="P208" s="611" t="s">
        <v>62</v>
      </c>
      <c r="U208" s="549">
        <v>258</v>
      </c>
    </row>
    <row r="209" spans="3:21" ht="50.1" customHeight="1">
      <c r="C209" s="613" t="s">
        <v>75</v>
      </c>
      <c r="D209" s="549" t="s">
        <v>76</v>
      </c>
      <c r="E209" s="549" t="s">
        <v>77</v>
      </c>
      <c r="F209" s="549" t="s">
        <v>57</v>
      </c>
      <c r="G209" s="615">
        <v>1</v>
      </c>
      <c r="I209" s="549">
        <v>1</v>
      </c>
      <c r="K209" s="623">
        <v>35416</v>
      </c>
      <c r="L209" s="623">
        <v>35624</v>
      </c>
      <c r="M209" s="549">
        <v>226</v>
      </c>
      <c r="P209" s="611" t="s">
        <v>66</v>
      </c>
      <c r="U209" s="549">
        <v>171</v>
      </c>
    </row>
    <row r="210" spans="3:21" ht="50.1" customHeight="1">
      <c r="C210" s="613" t="s">
        <v>78</v>
      </c>
      <c r="D210" s="549" t="s">
        <v>79</v>
      </c>
      <c r="E210" s="549" t="s">
        <v>80</v>
      </c>
      <c r="F210" s="549" t="s">
        <v>48</v>
      </c>
      <c r="G210" s="615">
        <v>0.3</v>
      </c>
      <c r="I210" s="549">
        <v>1</v>
      </c>
      <c r="K210" s="623">
        <v>38665</v>
      </c>
      <c r="L210" s="623">
        <v>38792</v>
      </c>
      <c r="M210" s="549">
        <v>97.08</v>
      </c>
      <c r="P210" s="611" t="s">
        <v>62</v>
      </c>
      <c r="U210" s="549">
        <v>93</v>
      </c>
    </row>
    <row r="211" spans="3:21" ht="50.1" customHeight="1">
      <c r="C211" s="549" t="s">
        <v>81</v>
      </c>
      <c r="D211" s="549" t="s">
        <v>82</v>
      </c>
      <c r="E211" s="549" t="s">
        <v>83</v>
      </c>
      <c r="F211" s="549" t="s">
        <v>48</v>
      </c>
      <c r="G211" s="615">
        <v>0.6</v>
      </c>
      <c r="I211" s="549">
        <v>2</v>
      </c>
      <c r="K211" s="623">
        <v>42348</v>
      </c>
      <c r="L211" s="623">
        <v>43130</v>
      </c>
      <c r="M211" s="549">
        <v>2943.85</v>
      </c>
      <c r="P211" s="611" t="s">
        <v>84</v>
      </c>
      <c r="U211" s="549">
        <v>116</v>
      </c>
    </row>
    <row r="212" spans="3:21" ht="50.1" customHeight="1">
      <c r="C212" s="549" t="s">
        <v>85</v>
      </c>
      <c r="D212" s="613" t="s">
        <v>86</v>
      </c>
      <c r="E212" s="549" t="s">
        <v>87</v>
      </c>
      <c r="F212" s="549" t="s">
        <v>48</v>
      </c>
      <c r="G212" s="615">
        <v>0.25</v>
      </c>
      <c r="I212" s="549">
        <v>1</v>
      </c>
      <c r="K212" s="623">
        <v>42027</v>
      </c>
      <c r="L212" s="623">
        <v>43161</v>
      </c>
      <c r="M212" s="549">
        <v>25821.01</v>
      </c>
      <c r="P212" s="611" t="s">
        <v>84</v>
      </c>
      <c r="U212" s="549">
        <v>246</v>
      </c>
    </row>
    <row r="213" spans="3:21" ht="50.1" customHeight="1">
      <c r="C213" s="613" t="s">
        <v>88</v>
      </c>
      <c r="D213" s="549" t="s">
        <v>89</v>
      </c>
      <c r="E213" s="549" t="s">
        <v>90</v>
      </c>
      <c r="F213" s="549" t="s">
        <v>57</v>
      </c>
      <c r="G213" s="615">
        <v>1</v>
      </c>
      <c r="I213" s="549">
        <v>1</v>
      </c>
      <c r="K213" s="623">
        <v>41999</v>
      </c>
      <c r="L213" s="623">
        <v>42369</v>
      </c>
      <c r="M213" s="549">
        <v>1515.89</v>
      </c>
      <c r="P213" s="611" t="s">
        <v>84</v>
      </c>
      <c r="U213" s="549">
        <v>244</v>
      </c>
    </row>
    <row r="234" spans="3:12" ht="50.1" customHeight="1">
      <c r="C234" s="613" t="s">
        <v>91</v>
      </c>
      <c r="D234" s="549" t="s">
        <v>92</v>
      </c>
      <c r="E234" s="613" t="s">
        <v>93</v>
      </c>
      <c r="F234" s="549" t="s">
        <v>57</v>
      </c>
      <c r="G234" s="615">
        <v>1</v>
      </c>
      <c r="I234" s="549">
        <v>1</v>
      </c>
      <c r="K234" s="604">
        <v>39234</v>
      </c>
      <c r="L234" s="549" t="s">
        <v>94</v>
      </c>
    </row>
  </sheetData>
  <sheetProtection selectLockedCells="1"/>
  <dataConsolidate link="1"/>
  <customSheetViews>
    <customSheetView guid="{098B2E87-9C52-4BA2-B1C3-E2EE72C3347E}" showGridLines="0" fitToPage="1">
      <colBreaks count="3" manualBreakCount="3">
        <brk id="11" max="1048575" man="1"/>
        <brk id="20" max="1048575" man="1"/>
        <brk id="29" max="1048575" man="1"/>
      </colBreaks>
      <pageMargins left="0" right="0" top="0" bottom="0" header="0" footer="0"/>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howGridLines="0" fitToPage="1" topLeftCell="A4">
      <selection activeCell="H19" sqref="H19"/>
      <colBreaks count="3" manualBreakCount="3">
        <brk id="11" max="1048575" man="1"/>
        <brk id="20" max="1048575" man="1"/>
        <brk id="29" max="1048575" man="1"/>
      </colBreaks>
      <pageMargins left="0" right="0" top="0" bottom="0" header="0" footer="0"/>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B11:M11"/>
    <mergeCell ref="M13:M14"/>
    <mergeCell ref="C13:H14"/>
    <mergeCell ref="K13:K14"/>
    <mergeCell ref="B9:L9"/>
    <mergeCell ref="B1:M1"/>
    <mergeCell ref="B2:M2"/>
    <mergeCell ref="B3:M3"/>
    <mergeCell ref="B6:M6"/>
    <mergeCell ref="B7:M7"/>
    <mergeCell ref="B4:M4"/>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N13:N14"/>
    <mergeCell ref="B28:G28"/>
    <mergeCell ref="B30:G30"/>
    <mergeCell ref="B31:G31"/>
    <mergeCell ref="B32:G32"/>
    <mergeCell ref="H30:K30"/>
    <mergeCell ref="H31:K31"/>
    <mergeCell ref="H32:K32"/>
    <mergeCell ref="H28:L28"/>
    <mergeCell ref="H35:K35"/>
    <mergeCell ref="B33:G33"/>
    <mergeCell ref="H33:K33"/>
    <mergeCell ref="H36:K36"/>
    <mergeCell ref="B36:G36"/>
    <mergeCell ref="B34:G34"/>
    <mergeCell ref="H34:K34"/>
    <mergeCell ref="B35:G35"/>
  </mergeCells>
  <phoneticPr fontId="19" type="noConversion"/>
  <dataValidations disablePrompts="1"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U191"/>
  <sheetViews>
    <sheetView showGridLines="0"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3.33203125" customWidth="1"/>
    <col min="6" max="6" width="2.33203125" customWidth="1"/>
    <col min="7" max="7" width="16.6640625" customWidth="1"/>
    <col min="8" max="8" width="16.6640625" hidden="1" customWidth="1"/>
    <col min="9" max="9" width="5.6640625" customWidth="1"/>
    <col min="10" max="11" width="3.33203125" style="53" customWidth="1"/>
    <col min="12" max="12" width="4.33203125" style="53" customWidth="1"/>
    <col min="13" max="13" width="3.33203125" style="53" bestFit="1" customWidth="1"/>
    <col min="14" max="17" width="4.33203125" style="53" bestFit="1" customWidth="1"/>
    <col min="18" max="18" width="2.109375" style="53" bestFit="1" customWidth="1"/>
    <col min="19" max="19" width="3.33203125" style="53" bestFit="1" customWidth="1"/>
    <col min="20" max="20" width="11.44140625" customWidth="1"/>
    <col min="21" max="16384" width="11.44140625" hidden="1"/>
  </cols>
  <sheetData>
    <row r="1" spans="2:19" s="3" customFormat="1" ht="15" customHeight="1">
      <c r="B1" s="705" t="s">
        <v>0</v>
      </c>
      <c r="C1" s="705"/>
      <c r="D1" s="705"/>
      <c r="E1" s="705"/>
      <c r="J1" s="233"/>
      <c r="K1" s="233"/>
      <c r="L1" s="233"/>
      <c r="M1" s="233"/>
      <c r="N1" s="233"/>
      <c r="O1" s="233"/>
      <c r="P1" s="233"/>
      <c r="Q1" s="233"/>
      <c r="R1" s="233"/>
      <c r="S1" s="233"/>
    </row>
    <row r="2" spans="2:19" s="1" customFormat="1" ht="15" customHeight="1">
      <c r="B2" s="705" t="s">
        <v>1</v>
      </c>
      <c r="C2" s="705"/>
      <c r="D2" s="705"/>
      <c r="E2" s="705"/>
      <c r="J2" s="234"/>
      <c r="K2" s="234"/>
      <c r="L2" s="234"/>
      <c r="M2" s="234"/>
      <c r="N2" s="234"/>
      <c r="O2" s="234"/>
      <c r="P2" s="234"/>
      <c r="Q2" s="234"/>
      <c r="R2" s="234"/>
      <c r="S2" s="234"/>
    </row>
    <row r="3" spans="2:19" s="1" customFormat="1" ht="15" customHeight="1">
      <c r="B3" s="705" t="s">
        <v>2</v>
      </c>
      <c r="C3" s="705"/>
      <c r="D3" s="705"/>
      <c r="E3" s="705"/>
      <c r="J3" s="234"/>
      <c r="K3" s="234"/>
      <c r="L3" s="234"/>
      <c r="M3" s="234"/>
      <c r="N3" s="234"/>
      <c r="O3" s="234"/>
      <c r="P3" s="234"/>
      <c r="Q3" s="234"/>
      <c r="R3" s="234"/>
      <c r="S3" s="234"/>
    </row>
    <row r="4" spans="2:19" s="1" customFormat="1" ht="12.75" customHeight="1">
      <c r="B4" s="705" t="s">
        <v>3</v>
      </c>
      <c r="C4" s="705"/>
      <c r="D4" s="705"/>
      <c r="E4" s="705"/>
      <c r="J4" s="234"/>
      <c r="K4" s="234"/>
      <c r="L4" s="234"/>
      <c r="M4" s="234"/>
      <c r="N4" s="234"/>
      <c r="O4" s="234"/>
      <c r="P4" s="234"/>
      <c r="Q4" s="234"/>
      <c r="R4" s="234"/>
      <c r="S4" s="234"/>
    </row>
    <row r="5" spans="2:19" s="1" customFormat="1" ht="13.8">
      <c r="B5" s="21"/>
      <c r="C5" s="21"/>
      <c r="D5" s="21"/>
      <c r="E5" s="21"/>
      <c r="J5" s="234"/>
      <c r="K5" s="234"/>
      <c r="L5" s="234"/>
      <c r="M5" s="234"/>
      <c r="N5" s="234"/>
      <c r="O5" s="234"/>
      <c r="P5" s="234"/>
      <c r="Q5" s="234"/>
      <c r="R5" s="234"/>
      <c r="S5" s="234"/>
    </row>
    <row r="6" spans="2:19" s="1" customFormat="1" ht="13.8">
      <c r="B6" s="705" t="s">
        <v>4</v>
      </c>
      <c r="C6" s="705"/>
      <c r="D6" s="705"/>
      <c r="E6" s="705"/>
      <c r="J6" s="234"/>
      <c r="K6" s="234"/>
      <c r="L6" s="234"/>
      <c r="M6" s="234"/>
      <c r="N6" s="234"/>
      <c r="O6" s="234"/>
      <c r="P6" s="234"/>
      <c r="Q6" s="234"/>
      <c r="R6" s="234"/>
      <c r="S6" s="234"/>
    </row>
    <row r="7" spans="2:19" s="1" customFormat="1" ht="12.75" customHeight="1">
      <c r="B7" s="705" t="s">
        <v>5</v>
      </c>
      <c r="C7" s="705"/>
      <c r="D7" s="705"/>
      <c r="E7" s="705"/>
      <c r="J7" s="234"/>
      <c r="K7" s="234"/>
      <c r="L7" s="234"/>
      <c r="M7" s="234"/>
      <c r="N7" s="234"/>
      <c r="O7" s="234"/>
      <c r="P7" s="234"/>
      <c r="Q7" s="234"/>
      <c r="R7" s="234"/>
      <c r="S7" s="234"/>
    </row>
    <row r="8" spans="2:19" s="1" customFormat="1" ht="12.75" customHeight="1">
      <c r="B8" s="21"/>
      <c r="C8" s="21"/>
      <c r="D8" s="21"/>
      <c r="E8" s="21"/>
      <c r="J8" s="234"/>
      <c r="K8" s="234"/>
      <c r="L8" s="234"/>
      <c r="M8" s="234"/>
      <c r="N8" s="234"/>
      <c r="O8" s="234"/>
      <c r="P8" s="234"/>
      <c r="Q8" s="234"/>
      <c r="R8" s="234"/>
      <c r="S8" s="234"/>
    </row>
    <row r="9" spans="2:19" s="1" customFormat="1" ht="50.25" customHeight="1">
      <c r="B9" s="705" t="s">
        <v>1417</v>
      </c>
      <c r="C9" s="705"/>
      <c r="D9" s="705"/>
      <c r="E9" s="705"/>
      <c r="J9" s="234"/>
      <c r="K9" s="234"/>
      <c r="L9" s="234"/>
      <c r="M9" s="234"/>
      <c r="N9" s="234"/>
      <c r="O9" s="234"/>
      <c r="P9" s="234"/>
      <c r="Q9" s="234"/>
      <c r="R9" s="234"/>
      <c r="S9" s="234"/>
    </row>
    <row r="10" spans="2:19" s="1" customFormat="1" ht="12.75" customHeight="1">
      <c r="B10" s="21"/>
      <c r="C10" s="21"/>
      <c r="D10" s="21"/>
      <c r="E10" s="21"/>
      <c r="J10" s="234"/>
      <c r="K10" s="234"/>
      <c r="L10" s="234"/>
      <c r="M10" s="234"/>
      <c r="N10" s="234"/>
      <c r="O10" s="234"/>
      <c r="P10" s="234"/>
      <c r="Q10" s="234"/>
      <c r="R10" s="234"/>
      <c r="S10" s="234"/>
    </row>
    <row r="11" spans="2:19" s="1" customFormat="1" ht="12.75" customHeight="1">
      <c r="B11" s="707" t="s">
        <v>1410</v>
      </c>
      <c r="C11" s="707"/>
      <c r="D11" s="707"/>
      <c r="E11" s="707"/>
      <c r="J11" s="234"/>
      <c r="K11" s="234"/>
      <c r="L11" s="234"/>
      <c r="M11" s="234"/>
      <c r="N11" s="234"/>
      <c r="O11" s="234"/>
      <c r="P11" s="234"/>
      <c r="Q11" s="234"/>
      <c r="R11" s="234"/>
      <c r="S11" s="234"/>
    </row>
    <row r="12" spans="2:19" s="1" customFormat="1" ht="13.8">
      <c r="B12" s="21"/>
      <c r="C12" s="21"/>
      <c r="D12" s="21"/>
      <c r="E12" s="21"/>
      <c r="J12" s="234"/>
      <c r="K12" s="234"/>
      <c r="L12" s="234"/>
      <c r="M12" s="234"/>
      <c r="N12" s="234"/>
      <c r="O12" s="234"/>
      <c r="P12" s="234"/>
      <c r="Q12" s="234"/>
      <c r="R12" s="234"/>
      <c r="S12" s="234"/>
    </row>
    <row r="13" spans="2:19" s="1" customFormat="1" ht="12.75" customHeight="1">
      <c r="B13" s="705" t="s">
        <v>95</v>
      </c>
      <c r="C13" s="705"/>
      <c r="D13" s="705"/>
      <c r="E13" s="705"/>
      <c r="J13" s="234"/>
      <c r="K13" s="234"/>
      <c r="L13" s="234"/>
      <c r="M13" s="234"/>
      <c r="N13" s="234"/>
      <c r="O13" s="234"/>
      <c r="P13" s="234"/>
      <c r="Q13" s="234"/>
      <c r="R13" s="234"/>
      <c r="S13" s="234"/>
    </row>
    <row r="14" spans="2:19" s="1" customFormat="1" ht="12.75" customHeight="1">
      <c r="B14" s="705" t="s">
        <v>96</v>
      </c>
      <c r="C14" s="705"/>
      <c r="D14" s="705"/>
      <c r="E14" s="705"/>
      <c r="J14" s="234"/>
      <c r="K14" s="234"/>
      <c r="L14" s="234"/>
      <c r="M14" s="234"/>
      <c r="N14" s="234"/>
      <c r="O14" s="234"/>
      <c r="P14" s="234"/>
      <c r="Q14" s="234"/>
      <c r="R14" s="234"/>
      <c r="S14" s="234"/>
    </row>
    <row r="15" spans="2:19" s="1" customFormat="1" ht="14.25" customHeight="1" thickBot="1">
      <c r="B15" s="2"/>
      <c r="C15" s="2"/>
      <c r="D15" s="2"/>
      <c r="E15" s="2"/>
      <c r="J15" s="234"/>
      <c r="K15" s="234"/>
      <c r="L15" s="234"/>
      <c r="M15" s="234"/>
      <c r="N15" s="234"/>
      <c r="O15" s="234"/>
      <c r="P15" s="234"/>
      <c r="Q15" s="234"/>
      <c r="R15" s="234"/>
      <c r="S15" s="234"/>
    </row>
    <row r="16" spans="2:19" s="1" customFormat="1" ht="30" customHeight="1" thickTop="1">
      <c r="B16" s="708" t="s">
        <v>97</v>
      </c>
      <c r="C16" s="495" t="s">
        <v>98</v>
      </c>
      <c r="D16" s="710" t="s">
        <v>99</v>
      </c>
      <c r="E16" s="711"/>
      <c r="F16" s="132"/>
      <c r="G16" s="706"/>
      <c r="H16" s="706"/>
      <c r="J16" s="702" t="s">
        <v>100</v>
      </c>
      <c r="K16" s="703"/>
      <c r="L16" s="703"/>
      <c r="M16" s="703"/>
      <c r="N16" s="703"/>
      <c r="O16" s="703"/>
      <c r="P16" s="703"/>
      <c r="Q16" s="703"/>
      <c r="R16" s="703"/>
      <c r="S16" s="704"/>
    </row>
    <row r="17" spans="2:19" s="1" customFormat="1" ht="30" customHeight="1" thickBot="1">
      <c r="B17" s="709"/>
      <c r="C17" s="496" t="s">
        <v>101</v>
      </c>
      <c r="D17" s="497" t="s">
        <v>102</v>
      </c>
      <c r="E17" s="498" t="s">
        <v>103</v>
      </c>
      <c r="F17" s="132"/>
      <c r="G17" s="706"/>
      <c r="H17" s="706"/>
      <c r="J17" s="499">
        <v>1</v>
      </c>
      <c r="K17" s="500">
        <v>2</v>
      </c>
      <c r="L17" s="500">
        <v>3</v>
      </c>
      <c r="M17" s="500">
        <v>4</v>
      </c>
      <c r="N17" s="500">
        <v>5</v>
      </c>
      <c r="O17" s="500">
        <v>6</v>
      </c>
      <c r="P17" s="500">
        <v>7</v>
      </c>
      <c r="Q17" s="500">
        <v>8</v>
      </c>
      <c r="R17" s="500">
        <v>9</v>
      </c>
      <c r="S17" s="501">
        <v>10</v>
      </c>
    </row>
    <row r="18" spans="2:19" s="4" customFormat="1" ht="2.25" customHeight="1">
      <c r="B18" s="350"/>
      <c r="C18" s="14"/>
      <c r="D18" s="13"/>
      <c r="E18" s="13"/>
      <c r="F18" s="133"/>
      <c r="J18" s="235"/>
      <c r="K18" s="236"/>
      <c r="L18" s="236"/>
      <c r="M18" s="236"/>
      <c r="N18" s="236"/>
      <c r="O18" s="236"/>
      <c r="P18" s="236"/>
      <c r="Q18" s="236"/>
      <c r="R18" s="236"/>
      <c r="S18" s="237"/>
    </row>
    <row r="19" spans="2:19" s="1" customFormat="1" ht="13.2">
      <c r="B19" s="351">
        <v>1</v>
      </c>
      <c r="C19" s="77">
        <v>4</v>
      </c>
      <c r="D19" s="134" t="s">
        <v>105</v>
      </c>
      <c r="E19" s="76">
        <v>2</v>
      </c>
      <c r="F19" s="132"/>
      <c r="H19" s="220" t="s">
        <v>3144</v>
      </c>
      <c r="J19" s="238" t="s">
        <v>104</v>
      </c>
      <c r="K19" s="239" t="s">
        <v>104</v>
      </c>
      <c r="L19" s="239" t="s">
        <v>104</v>
      </c>
      <c r="M19" s="239" t="s">
        <v>104</v>
      </c>
      <c r="N19" s="239" t="s">
        <v>104</v>
      </c>
      <c r="O19" s="239" t="s">
        <v>104</v>
      </c>
      <c r="P19" s="239" t="s">
        <v>104</v>
      </c>
      <c r="Q19" s="239" t="s">
        <v>104</v>
      </c>
      <c r="R19" s="239"/>
      <c r="S19" s="240"/>
    </row>
    <row r="20" spans="2:19" s="1" customFormat="1" ht="13.2">
      <c r="B20" s="351">
        <v>2</v>
      </c>
      <c r="C20" s="77">
        <v>6</v>
      </c>
      <c r="D20" s="134" t="s">
        <v>106</v>
      </c>
      <c r="E20" s="76">
        <v>2</v>
      </c>
      <c r="F20" s="132"/>
      <c r="H20" s="220" t="s">
        <v>3144</v>
      </c>
      <c r="J20" s="238" t="s">
        <v>104</v>
      </c>
      <c r="K20" s="239" t="s">
        <v>104</v>
      </c>
      <c r="L20" s="239" t="s">
        <v>104</v>
      </c>
      <c r="M20" s="239" t="s">
        <v>104</v>
      </c>
      <c r="N20" s="239" t="s">
        <v>104</v>
      </c>
      <c r="O20" s="239" t="s">
        <v>104</v>
      </c>
      <c r="P20" s="239" t="s">
        <v>104</v>
      </c>
      <c r="Q20" s="239" t="s">
        <v>104</v>
      </c>
      <c r="R20" s="239"/>
      <c r="S20" s="240"/>
    </row>
    <row r="21" spans="2:19" s="1" customFormat="1" ht="13.2">
      <c r="B21" s="351">
        <v>3</v>
      </c>
      <c r="C21" s="77">
        <v>9</v>
      </c>
      <c r="D21" s="134" t="s">
        <v>107</v>
      </c>
      <c r="E21" s="76">
        <v>3</v>
      </c>
      <c r="F21" s="132"/>
      <c r="H21" s="220" t="s">
        <v>3144</v>
      </c>
      <c r="J21" s="238"/>
      <c r="K21" s="239"/>
      <c r="L21" s="239" t="s">
        <v>104</v>
      </c>
      <c r="M21" s="239" t="s">
        <v>104</v>
      </c>
      <c r="N21" s="239" t="s">
        <v>104</v>
      </c>
      <c r="O21" s="239" t="s">
        <v>104</v>
      </c>
      <c r="P21" s="239" t="s">
        <v>104</v>
      </c>
      <c r="Q21" s="239"/>
      <c r="R21" s="239"/>
      <c r="S21" s="240"/>
    </row>
    <row r="22" spans="2:19" s="1" customFormat="1" ht="13.2">
      <c r="B22" s="351">
        <v>4</v>
      </c>
      <c r="C22" s="77">
        <v>11</v>
      </c>
      <c r="D22" s="134" t="s">
        <v>108</v>
      </c>
      <c r="E22" s="76">
        <v>3</v>
      </c>
      <c r="F22" s="132"/>
      <c r="H22" s="220" t="s">
        <v>3144</v>
      </c>
      <c r="J22" s="238"/>
      <c r="K22" s="239" t="s">
        <v>104</v>
      </c>
      <c r="L22" s="239" t="s">
        <v>104</v>
      </c>
      <c r="M22" s="239" t="s">
        <v>104</v>
      </c>
      <c r="N22" s="239" t="s">
        <v>104</v>
      </c>
      <c r="O22" s="239" t="s">
        <v>104</v>
      </c>
      <c r="P22" s="239" t="s">
        <v>104</v>
      </c>
      <c r="Q22" s="239" t="s">
        <v>104</v>
      </c>
      <c r="R22" s="239"/>
      <c r="S22" s="240"/>
    </row>
    <row r="23" spans="2:19" s="1" customFormat="1" ht="13.2">
      <c r="B23" s="351">
        <v>5</v>
      </c>
      <c r="C23" s="77">
        <v>12</v>
      </c>
      <c r="D23" s="134" t="s">
        <v>109</v>
      </c>
      <c r="E23" s="76">
        <v>1</v>
      </c>
      <c r="F23" s="132"/>
      <c r="H23" s="220" t="s">
        <v>3144</v>
      </c>
      <c r="J23" s="238" t="s">
        <v>104</v>
      </c>
      <c r="K23" s="239" t="s">
        <v>104</v>
      </c>
      <c r="L23" s="239" t="s">
        <v>104</v>
      </c>
      <c r="M23" s="239" t="s">
        <v>104</v>
      </c>
      <c r="N23" s="239" t="s">
        <v>104</v>
      </c>
      <c r="O23" s="239" t="s">
        <v>104</v>
      </c>
      <c r="P23" s="239" t="s">
        <v>104</v>
      </c>
      <c r="Q23" s="239" t="s">
        <v>104</v>
      </c>
      <c r="R23" s="239"/>
      <c r="S23" s="240"/>
    </row>
    <row r="24" spans="2:19" s="1" customFormat="1" ht="13.2">
      <c r="B24" s="351">
        <v>6</v>
      </c>
      <c r="C24" s="77">
        <v>17</v>
      </c>
      <c r="D24" s="134" t="s">
        <v>110</v>
      </c>
      <c r="E24" s="76">
        <v>2</v>
      </c>
      <c r="F24" s="132"/>
      <c r="H24" s="220" t="s">
        <v>3144</v>
      </c>
      <c r="J24" s="238" t="s">
        <v>104</v>
      </c>
      <c r="K24" s="239" t="s">
        <v>104</v>
      </c>
      <c r="L24" s="239" t="s">
        <v>104</v>
      </c>
      <c r="M24" s="239" t="s">
        <v>104</v>
      </c>
      <c r="N24" s="239" t="s">
        <v>104</v>
      </c>
      <c r="O24" s="239" t="s">
        <v>104</v>
      </c>
      <c r="P24" s="239"/>
      <c r="Q24" s="239"/>
      <c r="R24" s="239"/>
      <c r="S24" s="240"/>
    </row>
    <row r="25" spans="2:19" s="1" customFormat="1" ht="13.2">
      <c r="B25" s="351">
        <v>7</v>
      </c>
      <c r="C25" s="77">
        <v>18</v>
      </c>
      <c r="D25" s="134" t="s">
        <v>111</v>
      </c>
      <c r="E25" s="76">
        <v>2</v>
      </c>
      <c r="F25" s="132"/>
      <c r="H25" s="220" t="s">
        <v>3144</v>
      </c>
      <c r="J25" s="238"/>
      <c r="K25" s="239" t="s">
        <v>104</v>
      </c>
      <c r="L25" s="239" t="s">
        <v>104</v>
      </c>
      <c r="M25" s="239" t="s">
        <v>104</v>
      </c>
      <c r="N25" s="239" t="s">
        <v>104</v>
      </c>
      <c r="O25" s="239" t="s">
        <v>104</v>
      </c>
      <c r="P25" s="239" t="s">
        <v>104</v>
      </c>
      <c r="Q25" s="239" t="s">
        <v>104</v>
      </c>
      <c r="R25" s="239"/>
      <c r="S25" s="240"/>
    </row>
    <row r="26" spans="2:19" s="1" customFormat="1" ht="13.2">
      <c r="B26" s="351">
        <v>8</v>
      </c>
      <c r="C26" s="77">
        <v>19</v>
      </c>
      <c r="D26" s="134" t="s">
        <v>112</v>
      </c>
      <c r="E26" s="76">
        <v>2</v>
      </c>
      <c r="F26" s="132"/>
      <c r="H26" s="220" t="s">
        <v>3144</v>
      </c>
      <c r="J26" s="238" t="s">
        <v>104</v>
      </c>
      <c r="K26" s="239" t="s">
        <v>104</v>
      </c>
      <c r="L26" s="239" t="s">
        <v>104</v>
      </c>
      <c r="M26" s="239" t="s">
        <v>104</v>
      </c>
      <c r="N26" s="239" t="s">
        <v>104</v>
      </c>
      <c r="O26" s="239" t="s">
        <v>104</v>
      </c>
      <c r="P26" s="239" t="s">
        <v>104</v>
      </c>
      <c r="Q26" s="239" t="s">
        <v>104</v>
      </c>
      <c r="R26" s="239"/>
      <c r="S26" s="240"/>
    </row>
    <row r="27" spans="2:19" s="1" customFormat="1" ht="13.2">
      <c r="B27" s="351">
        <v>9</v>
      </c>
      <c r="C27" s="77">
        <v>20</v>
      </c>
      <c r="D27" s="134" t="s">
        <v>113</v>
      </c>
      <c r="E27" s="76">
        <v>2</v>
      </c>
      <c r="F27" s="132"/>
      <c r="H27" s="220" t="s">
        <v>3144</v>
      </c>
      <c r="J27" s="238"/>
      <c r="K27" s="239"/>
      <c r="L27" s="239" t="s">
        <v>104</v>
      </c>
      <c r="M27" s="239" t="s">
        <v>104</v>
      </c>
      <c r="N27" s="239" t="s">
        <v>104</v>
      </c>
      <c r="O27" s="239" t="s">
        <v>104</v>
      </c>
      <c r="P27" s="239" t="s">
        <v>104</v>
      </c>
      <c r="Q27" s="239" t="s">
        <v>104</v>
      </c>
      <c r="R27" s="239"/>
      <c r="S27" s="240"/>
    </row>
    <row r="28" spans="2:19" s="1" customFormat="1" ht="13.2">
      <c r="B28" s="351">
        <v>10</v>
      </c>
      <c r="C28" s="77">
        <v>23</v>
      </c>
      <c r="D28" s="134" t="s">
        <v>114</v>
      </c>
      <c r="E28" s="76">
        <v>2</v>
      </c>
      <c r="F28" s="132"/>
      <c r="H28" s="220" t="s">
        <v>3144</v>
      </c>
      <c r="J28" s="238" t="s">
        <v>104</v>
      </c>
      <c r="K28" s="239" t="s">
        <v>104</v>
      </c>
      <c r="L28" s="239" t="s">
        <v>104</v>
      </c>
      <c r="M28" s="239" t="s">
        <v>104</v>
      </c>
      <c r="N28" s="239" t="s">
        <v>104</v>
      </c>
      <c r="O28" s="239" t="s">
        <v>104</v>
      </c>
      <c r="P28" s="239" t="s">
        <v>104</v>
      </c>
      <c r="Q28" s="239" t="s">
        <v>104</v>
      </c>
      <c r="R28" s="239"/>
      <c r="S28" s="240"/>
    </row>
    <row r="29" spans="2:19" s="1" customFormat="1" ht="13.2">
      <c r="B29" s="351">
        <v>11</v>
      </c>
      <c r="C29" s="77">
        <v>24</v>
      </c>
      <c r="D29" s="134" t="s">
        <v>115</v>
      </c>
      <c r="E29" s="76">
        <v>2</v>
      </c>
      <c r="F29" s="132"/>
      <c r="H29" s="220" t="s">
        <v>3144</v>
      </c>
      <c r="J29" s="238" t="s">
        <v>104</v>
      </c>
      <c r="K29" s="239"/>
      <c r="L29" s="239" t="s">
        <v>104</v>
      </c>
      <c r="M29" s="239" t="s">
        <v>104</v>
      </c>
      <c r="N29" s="239" t="s">
        <v>104</v>
      </c>
      <c r="O29" s="239" t="s">
        <v>104</v>
      </c>
      <c r="P29" s="239"/>
      <c r="Q29" s="239"/>
      <c r="R29" s="239"/>
      <c r="S29" s="240"/>
    </row>
    <row r="30" spans="2:19" s="1" customFormat="1" ht="13.2">
      <c r="B30" s="351">
        <v>12</v>
      </c>
      <c r="C30" s="77">
        <v>25</v>
      </c>
      <c r="D30" s="134" t="s">
        <v>116</v>
      </c>
      <c r="E30" s="76">
        <v>1</v>
      </c>
      <c r="F30" s="132"/>
      <c r="H30" s="220" t="s">
        <v>3144</v>
      </c>
      <c r="J30" s="238" t="s">
        <v>104</v>
      </c>
      <c r="K30" s="239" t="s">
        <v>104</v>
      </c>
      <c r="L30" s="239" t="s">
        <v>104</v>
      </c>
      <c r="M30" s="239" t="s">
        <v>104</v>
      </c>
      <c r="N30" s="239" t="s">
        <v>104</v>
      </c>
      <c r="O30" s="239" t="s">
        <v>104</v>
      </c>
      <c r="P30" s="239" t="s">
        <v>104</v>
      </c>
      <c r="Q30" s="239" t="s">
        <v>104</v>
      </c>
      <c r="R30" s="239"/>
      <c r="S30" s="240"/>
    </row>
    <row r="31" spans="2:19" s="1" customFormat="1" ht="13.2">
      <c r="B31" s="351">
        <v>13</v>
      </c>
      <c r="C31" s="77">
        <v>26</v>
      </c>
      <c r="D31" s="134" t="s">
        <v>117</v>
      </c>
      <c r="E31" s="76">
        <v>1</v>
      </c>
      <c r="F31" s="132"/>
      <c r="H31" s="220" t="s">
        <v>3144</v>
      </c>
      <c r="J31" s="238" t="s">
        <v>104</v>
      </c>
      <c r="K31" s="239" t="s">
        <v>104</v>
      </c>
      <c r="L31" s="239" t="s">
        <v>104</v>
      </c>
      <c r="M31" s="239" t="s">
        <v>104</v>
      </c>
      <c r="N31" s="239" t="s">
        <v>104</v>
      </c>
      <c r="O31" s="239" t="s">
        <v>104</v>
      </c>
      <c r="P31" s="239" t="s">
        <v>104</v>
      </c>
      <c r="Q31" s="239" t="s">
        <v>104</v>
      </c>
      <c r="R31" s="239"/>
      <c r="S31" s="240"/>
    </row>
    <row r="32" spans="2:19" s="1" customFormat="1" ht="13.2">
      <c r="B32" s="351">
        <v>14</v>
      </c>
      <c r="C32" s="77">
        <v>27</v>
      </c>
      <c r="D32" s="134" t="s">
        <v>118</v>
      </c>
      <c r="E32" s="76">
        <v>1</v>
      </c>
      <c r="F32" s="132"/>
      <c r="H32" s="220" t="s">
        <v>3144</v>
      </c>
      <c r="J32" s="238" t="s">
        <v>104</v>
      </c>
      <c r="K32" s="239" t="s">
        <v>104</v>
      </c>
      <c r="L32" s="239" t="s">
        <v>104</v>
      </c>
      <c r="M32" s="239" t="s">
        <v>104</v>
      </c>
      <c r="N32" s="239" t="s">
        <v>104</v>
      </c>
      <c r="O32" s="239" t="s">
        <v>104</v>
      </c>
      <c r="P32" s="239" t="s">
        <v>104</v>
      </c>
      <c r="Q32" s="239" t="s">
        <v>104</v>
      </c>
      <c r="R32" s="239"/>
      <c r="S32" s="240"/>
    </row>
    <row r="33" spans="2:19" s="1" customFormat="1" ht="13.2">
      <c r="B33" s="351">
        <v>15</v>
      </c>
      <c r="C33" s="77">
        <v>28</v>
      </c>
      <c r="D33" s="134" t="s">
        <v>119</v>
      </c>
      <c r="E33" s="76">
        <v>2</v>
      </c>
      <c r="F33" s="132"/>
      <c r="H33" s="220" t="s">
        <v>3144</v>
      </c>
      <c r="J33" s="238" t="s">
        <v>104</v>
      </c>
      <c r="K33" s="239"/>
      <c r="L33" s="239" t="s">
        <v>104</v>
      </c>
      <c r="M33" s="239" t="s">
        <v>104</v>
      </c>
      <c r="N33" s="239" t="s">
        <v>104</v>
      </c>
      <c r="O33" s="239" t="s">
        <v>104</v>
      </c>
      <c r="P33" s="239" t="s">
        <v>104</v>
      </c>
      <c r="Q33" s="239" t="s">
        <v>104</v>
      </c>
      <c r="R33" s="239"/>
      <c r="S33" s="240"/>
    </row>
    <row r="34" spans="2:19" s="1" customFormat="1" ht="13.2">
      <c r="B34" s="351">
        <v>16</v>
      </c>
      <c r="C34" s="77">
        <v>29</v>
      </c>
      <c r="D34" s="134" t="s">
        <v>120</v>
      </c>
      <c r="E34" s="76">
        <v>2</v>
      </c>
      <c r="F34" s="132"/>
      <c r="H34" s="220" t="s">
        <v>3144</v>
      </c>
      <c r="J34" s="238" t="s">
        <v>104</v>
      </c>
      <c r="K34" s="239" t="s">
        <v>104</v>
      </c>
      <c r="L34" s="239" t="s">
        <v>104</v>
      </c>
      <c r="M34" s="239" t="s">
        <v>104</v>
      </c>
      <c r="N34" s="239" t="s">
        <v>104</v>
      </c>
      <c r="O34" s="239" t="s">
        <v>104</v>
      </c>
      <c r="P34" s="239" t="s">
        <v>104</v>
      </c>
      <c r="Q34" s="239" t="s">
        <v>104</v>
      </c>
      <c r="R34" s="239"/>
      <c r="S34" s="240"/>
    </row>
    <row r="35" spans="2:19" s="1" customFormat="1" ht="13.2">
      <c r="B35" s="351">
        <v>17</v>
      </c>
      <c r="C35" s="77">
        <v>30</v>
      </c>
      <c r="D35" s="134" t="s">
        <v>121</v>
      </c>
      <c r="E35" s="76">
        <v>3</v>
      </c>
      <c r="F35" s="132"/>
      <c r="H35" s="220" t="s">
        <v>3144</v>
      </c>
      <c r="J35" s="238" t="s">
        <v>104</v>
      </c>
      <c r="K35" s="239" t="s">
        <v>104</v>
      </c>
      <c r="L35" s="239" t="s">
        <v>104</v>
      </c>
      <c r="M35" s="239" t="s">
        <v>104</v>
      </c>
      <c r="N35" s="239"/>
      <c r="O35" s="239" t="s">
        <v>104</v>
      </c>
      <c r="P35" s="239" t="s">
        <v>104</v>
      </c>
      <c r="Q35" s="239" t="s">
        <v>104</v>
      </c>
      <c r="R35" s="239"/>
      <c r="S35" s="240"/>
    </row>
    <row r="36" spans="2:19" s="1" customFormat="1" ht="13.2">
      <c r="B36" s="351">
        <v>18</v>
      </c>
      <c r="C36" s="77">
        <v>32</v>
      </c>
      <c r="D36" s="134" t="s">
        <v>122</v>
      </c>
      <c r="E36" s="76">
        <v>2</v>
      </c>
      <c r="F36" s="132"/>
      <c r="H36" s="220" t="s">
        <v>3144</v>
      </c>
      <c r="J36" s="238" t="s">
        <v>104</v>
      </c>
      <c r="K36" s="239"/>
      <c r="L36" s="239"/>
      <c r="M36" s="239" t="s">
        <v>104</v>
      </c>
      <c r="N36" s="239"/>
      <c r="O36" s="239"/>
      <c r="P36" s="239"/>
      <c r="Q36" s="239"/>
      <c r="R36" s="239"/>
      <c r="S36" s="240"/>
    </row>
    <row r="37" spans="2:19" s="1" customFormat="1" ht="13.2">
      <c r="B37" s="351">
        <v>19</v>
      </c>
      <c r="C37" s="77">
        <v>33</v>
      </c>
      <c r="D37" s="134" t="s">
        <v>123</v>
      </c>
      <c r="E37" s="76">
        <v>1</v>
      </c>
      <c r="F37" s="132"/>
      <c r="H37" s="220" t="s">
        <v>3144</v>
      </c>
      <c r="J37" s="238" t="s">
        <v>104</v>
      </c>
      <c r="K37" s="239" t="s">
        <v>104</v>
      </c>
      <c r="L37" s="239" t="s">
        <v>104</v>
      </c>
      <c r="M37" s="239" t="s">
        <v>104</v>
      </c>
      <c r="N37" s="239" t="s">
        <v>104</v>
      </c>
      <c r="O37" s="239" t="s">
        <v>104</v>
      </c>
      <c r="P37" s="239" t="s">
        <v>104</v>
      </c>
      <c r="Q37" s="239" t="s">
        <v>104</v>
      </c>
      <c r="R37" s="239"/>
      <c r="S37" s="240"/>
    </row>
    <row r="38" spans="2:19" s="1" customFormat="1" ht="15" customHeight="1">
      <c r="B38" s="351">
        <v>20</v>
      </c>
      <c r="C38" s="77">
        <v>34</v>
      </c>
      <c r="D38" s="134" t="s">
        <v>124</v>
      </c>
      <c r="E38" s="76">
        <v>1</v>
      </c>
      <c r="F38" s="132"/>
      <c r="H38" s="220" t="s">
        <v>3144</v>
      </c>
      <c r="J38" s="238" t="s">
        <v>104</v>
      </c>
      <c r="K38" s="239" t="s">
        <v>104</v>
      </c>
      <c r="L38" s="239" t="s">
        <v>104</v>
      </c>
      <c r="M38" s="239" t="s">
        <v>104</v>
      </c>
      <c r="N38" s="239" t="s">
        <v>104</v>
      </c>
      <c r="O38" s="239" t="s">
        <v>104</v>
      </c>
      <c r="P38" s="239" t="s">
        <v>104</v>
      </c>
      <c r="Q38" s="239" t="s">
        <v>104</v>
      </c>
      <c r="R38" s="239"/>
      <c r="S38" s="240"/>
    </row>
    <row r="39" spans="2:19" s="1" customFormat="1" ht="15" customHeight="1">
      <c r="B39" s="351">
        <v>21</v>
      </c>
      <c r="C39" s="77">
        <v>35</v>
      </c>
      <c r="D39" s="134" t="s">
        <v>125</v>
      </c>
      <c r="E39" s="76">
        <v>2</v>
      </c>
      <c r="F39" s="132"/>
      <c r="H39" s="220" t="s">
        <v>3144</v>
      </c>
      <c r="J39" s="238" t="s">
        <v>104</v>
      </c>
      <c r="K39" s="239" t="s">
        <v>104</v>
      </c>
      <c r="L39" s="239" t="s">
        <v>104</v>
      </c>
      <c r="M39" s="239" t="s">
        <v>104</v>
      </c>
      <c r="N39" s="239" t="s">
        <v>104</v>
      </c>
      <c r="O39" s="239" t="s">
        <v>104</v>
      </c>
      <c r="P39" s="239" t="s">
        <v>104</v>
      </c>
      <c r="Q39" s="239" t="s">
        <v>104</v>
      </c>
      <c r="R39" s="239"/>
      <c r="S39" s="240"/>
    </row>
    <row r="40" spans="2:19" s="1" customFormat="1" ht="13.2">
      <c r="B40" s="351">
        <v>22</v>
      </c>
      <c r="C40" s="77">
        <v>38</v>
      </c>
      <c r="D40" s="134" t="s">
        <v>126</v>
      </c>
      <c r="E40" s="76">
        <v>1</v>
      </c>
      <c r="F40" s="132"/>
      <c r="H40" s="220" t="s">
        <v>3144</v>
      </c>
      <c r="J40" s="238"/>
      <c r="K40" s="239" t="s">
        <v>104</v>
      </c>
      <c r="L40" s="239" t="s">
        <v>104</v>
      </c>
      <c r="M40" s="239" t="s">
        <v>104</v>
      </c>
      <c r="N40" s="239" t="s">
        <v>104</v>
      </c>
      <c r="O40" s="239" t="s">
        <v>104</v>
      </c>
      <c r="P40" s="239" t="s">
        <v>104</v>
      </c>
      <c r="Q40" s="239" t="s">
        <v>104</v>
      </c>
      <c r="R40" s="239"/>
      <c r="S40" s="240"/>
    </row>
    <row r="41" spans="2:19" s="1" customFormat="1" ht="13.2">
      <c r="B41" s="351">
        <v>23</v>
      </c>
      <c r="C41" s="77">
        <v>39</v>
      </c>
      <c r="D41" s="134" t="s">
        <v>127</v>
      </c>
      <c r="E41" s="76">
        <v>2</v>
      </c>
      <c r="F41" s="132"/>
      <c r="H41" s="220" t="s">
        <v>3144</v>
      </c>
      <c r="J41" s="238" t="s">
        <v>104</v>
      </c>
      <c r="K41" s="239" t="s">
        <v>104</v>
      </c>
      <c r="L41" s="239" t="s">
        <v>104</v>
      </c>
      <c r="M41" s="239" t="s">
        <v>104</v>
      </c>
      <c r="N41" s="239" t="s">
        <v>104</v>
      </c>
      <c r="O41" s="239" t="s">
        <v>104</v>
      </c>
      <c r="P41" s="239" t="s">
        <v>104</v>
      </c>
      <c r="Q41" s="239" t="s">
        <v>104</v>
      </c>
      <c r="R41" s="239"/>
      <c r="S41" s="240"/>
    </row>
    <row r="42" spans="2:19" s="1" customFormat="1" ht="13.2">
      <c r="B42" s="351">
        <v>24</v>
      </c>
      <c r="C42" s="77">
        <v>40</v>
      </c>
      <c r="D42" s="134" t="s">
        <v>128</v>
      </c>
      <c r="E42" s="76">
        <v>2</v>
      </c>
      <c r="F42" s="132"/>
      <c r="H42" s="220" t="s">
        <v>3144</v>
      </c>
      <c r="J42" s="238" t="s">
        <v>104</v>
      </c>
      <c r="K42" s="239" t="s">
        <v>104</v>
      </c>
      <c r="L42" s="239" t="s">
        <v>104</v>
      </c>
      <c r="M42" s="239" t="s">
        <v>104</v>
      </c>
      <c r="N42" s="239" t="s">
        <v>104</v>
      </c>
      <c r="O42" s="239" t="s">
        <v>104</v>
      </c>
      <c r="P42" s="239" t="s">
        <v>104</v>
      </c>
      <c r="Q42" s="239" t="s">
        <v>104</v>
      </c>
      <c r="R42" s="239"/>
      <c r="S42" s="240"/>
    </row>
    <row r="43" spans="2:19" s="1" customFormat="1" ht="13.2">
      <c r="B43" s="351">
        <v>25</v>
      </c>
      <c r="C43" s="77">
        <v>41</v>
      </c>
      <c r="D43" s="134" t="s">
        <v>129</v>
      </c>
      <c r="E43" s="76">
        <v>2</v>
      </c>
      <c r="F43" s="132"/>
      <c r="H43" s="220" t="s">
        <v>3144</v>
      </c>
      <c r="J43" s="238" t="s">
        <v>104</v>
      </c>
      <c r="K43" s="239" t="s">
        <v>104</v>
      </c>
      <c r="L43" s="239" t="s">
        <v>104</v>
      </c>
      <c r="M43" s="239" t="s">
        <v>104</v>
      </c>
      <c r="N43" s="239" t="s">
        <v>104</v>
      </c>
      <c r="O43" s="239" t="s">
        <v>104</v>
      </c>
      <c r="P43" s="239" t="s">
        <v>104</v>
      </c>
      <c r="Q43" s="239" t="s">
        <v>104</v>
      </c>
      <c r="R43" s="239"/>
      <c r="S43" s="240"/>
    </row>
    <row r="44" spans="2:19" s="1" customFormat="1" ht="13.2">
      <c r="B44" s="351">
        <v>26</v>
      </c>
      <c r="C44" s="77">
        <v>42</v>
      </c>
      <c r="D44" s="134" t="s">
        <v>130</v>
      </c>
      <c r="E44" s="76">
        <v>1</v>
      </c>
      <c r="F44" s="132"/>
      <c r="H44" s="220" t="s">
        <v>3144</v>
      </c>
      <c r="J44" s="238" t="s">
        <v>104</v>
      </c>
      <c r="K44" s="239" t="s">
        <v>104</v>
      </c>
      <c r="L44" s="239" t="s">
        <v>104</v>
      </c>
      <c r="M44" s="239" t="s">
        <v>104</v>
      </c>
      <c r="N44" s="239" t="s">
        <v>104</v>
      </c>
      <c r="O44" s="239" t="s">
        <v>104</v>
      </c>
      <c r="P44" s="239" t="s">
        <v>104</v>
      </c>
      <c r="Q44" s="239" t="s">
        <v>104</v>
      </c>
      <c r="R44" s="239"/>
      <c r="S44" s="240"/>
    </row>
    <row r="45" spans="2:19" s="1" customFormat="1" ht="13.2">
      <c r="B45" s="351">
        <v>27</v>
      </c>
      <c r="C45" s="77">
        <v>43</v>
      </c>
      <c r="D45" s="134" t="s">
        <v>131</v>
      </c>
      <c r="E45" s="76">
        <v>3</v>
      </c>
      <c r="F45" s="132"/>
      <c r="H45" s="220" t="s">
        <v>3144</v>
      </c>
      <c r="J45" s="238" t="s">
        <v>104</v>
      </c>
      <c r="K45" s="239" t="s">
        <v>104</v>
      </c>
      <c r="L45" s="239" t="s">
        <v>104</v>
      </c>
      <c r="M45" s="239" t="s">
        <v>104</v>
      </c>
      <c r="N45" s="239" t="s">
        <v>104</v>
      </c>
      <c r="O45" s="239" t="s">
        <v>104</v>
      </c>
      <c r="P45" s="239" t="s">
        <v>104</v>
      </c>
      <c r="Q45" s="239" t="s">
        <v>104</v>
      </c>
      <c r="R45" s="239"/>
      <c r="S45" s="240"/>
    </row>
    <row r="46" spans="2:19" s="1" customFormat="1" ht="13.2">
      <c r="B46" s="351">
        <v>28</v>
      </c>
      <c r="C46" s="77">
        <v>44</v>
      </c>
      <c r="D46" s="134" t="s">
        <v>132</v>
      </c>
      <c r="E46" s="76">
        <v>2</v>
      </c>
      <c r="F46" s="132"/>
      <c r="H46" s="220" t="s">
        <v>3144</v>
      </c>
      <c r="J46" s="238" t="s">
        <v>104</v>
      </c>
      <c r="K46" s="239" t="s">
        <v>104</v>
      </c>
      <c r="L46" s="239" t="s">
        <v>104</v>
      </c>
      <c r="M46" s="239" t="s">
        <v>104</v>
      </c>
      <c r="N46" s="239" t="s">
        <v>104</v>
      </c>
      <c r="O46" s="239" t="s">
        <v>104</v>
      </c>
      <c r="P46" s="239" t="s">
        <v>104</v>
      </c>
      <c r="Q46" s="239" t="s">
        <v>104</v>
      </c>
      <c r="R46" s="239"/>
      <c r="S46" s="240"/>
    </row>
    <row r="47" spans="2:19" s="1" customFormat="1" ht="13.2">
      <c r="B47" s="351">
        <v>29</v>
      </c>
      <c r="C47" s="77">
        <v>45</v>
      </c>
      <c r="D47" s="134" t="s">
        <v>133</v>
      </c>
      <c r="E47" s="76">
        <v>2</v>
      </c>
      <c r="F47" s="132"/>
      <c r="H47" s="220" t="s">
        <v>3144</v>
      </c>
      <c r="J47" s="238"/>
      <c r="K47" s="239"/>
      <c r="L47" s="239" t="s">
        <v>104</v>
      </c>
      <c r="M47" s="239" t="s">
        <v>104</v>
      </c>
      <c r="N47" s="239" t="s">
        <v>104</v>
      </c>
      <c r="O47" s="239" t="s">
        <v>104</v>
      </c>
      <c r="P47" s="239" t="s">
        <v>104</v>
      </c>
      <c r="Q47" s="239" t="s">
        <v>104</v>
      </c>
      <c r="R47" s="239"/>
      <c r="S47" s="240"/>
    </row>
    <row r="48" spans="2:19" s="1" customFormat="1" ht="13.2">
      <c r="B48" s="351">
        <v>30</v>
      </c>
      <c r="C48" s="77">
        <v>46</v>
      </c>
      <c r="D48" s="134" t="s">
        <v>134</v>
      </c>
      <c r="E48" s="76">
        <v>2</v>
      </c>
      <c r="F48" s="132"/>
      <c r="H48" s="220" t="s">
        <v>3144</v>
      </c>
      <c r="J48" s="238" t="s">
        <v>104</v>
      </c>
      <c r="K48" s="239" t="s">
        <v>104</v>
      </c>
      <c r="L48" s="239" t="s">
        <v>104</v>
      </c>
      <c r="M48" s="239" t="s">
        <v>104</v>
      </c>
      <c r="N48" s="239" t="s">
        <v>104</v>
      </c>
      <c r="O48" s="239" t="s">
        <v>104</v>
      </c>
      <c r="P48" s="239" t="s">
        <v>104</v>
      </c>
      <c r="Q48" s="239" t="s">
        <v>104</v>
      </c>
      <c r="R48" s="239"/>
      <c r="S48" s="240"/>
    </row>
    <row r="49" spans="2:19" s="1" customFormat="1" ht="13.2">
      <c r="B49" s="351">
        <v>31</v>
      </c>
      <c r="C49" s="77">
        <v>47</v>
      </c>
      <c r="D49" s="134" t="s">
        <v>135</v>
      </c>
      <c r="E49" s="76">
        <v>3</v>
      </c>
      <c r="F49" s="132"/>
      <c r="H49" s="220" t="s">
        <v>3144</v>
      </c>
      <c r="J49" s="238" t="s">
        <v>104</v>
      </c>
      <c r="K49" s="239" t="s">
        <v>104</v>
      </c>
      <c r="L49" s="239" t="s">
        <v>104</v>
      </c>
      <c r="M49" s="239" t="s">
        <v>104</v>
      </c>
      <c r="N49" s="239" t="s">
        <v>104</v>
      </c>
      <c r="O49" s="239" t="s">
        <v>104</v>
      </c>
      <c r="P49" s="239" t="s">
        <v>104</v>
      </c>
      <c r="Q49" s="239" t="s">
        <v>104</v>
      </c>
      <c r="R49" s="239"/>
      <c r="S49" s="240"/>
    </row>
    <row r="50" spans="2:19" s="1" customFormat="1" ht="13.2">
      <c r="B50" s="351">
        <v>32</v>
      </c>
      <c r="C50" s="77">
        <v>48</v>
      </c>
      <c r="D50" s="134" t="s">
        <v>136</v>
      </c>
      <c r="E50" s="76">
        <v>2</v>
      </c>
      <c r="F50" s="132"/>
      <c r="H50" s="220" t="s">
        <v>3144</v>
      </c>
      <c r="J50" s="238" t="s">
        <v>104</v>
      </c>
      <c r="K50" s="239" t="s">
        <v>104</v>
      </c>
      <c r="L50" s="239" t="s">
        <v>104</v>
      </c>
      <c r="M50" s="239" t="s">
        <v>104</v>
      </c>
      <c r="N50" s="239" t="s">
        <v>104</v>
      </c>
      <c r="O50" s="239" t="s">
        <v>104</v>
      </c>
      <c r="P50" s="239" t="s">
        <v>104</v>
      </c>
      <c r="Q50" s="239" t="s">
        <v>104</v>
      </c>
      <c r="R50" s="239"/>
      <c r="S50" s="240"/>
    </row>
    <row r="51" spans="2:19" s="1" customFormat="1" ht="13.2">
      <c r="B51" s="351">
        <v>33</v>
      </c>
      <c r="C51" s="77">
        <v>50</v>
      </c>
      <c r="D51" s="134" t="s">
        <v>137</v>
      </c>
      <c r="E51" s="76">
        <v>1</v>
      </c>
      <c r="F51" s="132"/>
      <c r="H51" s="220" t="s">
        <v>3144</v>
      </c>
      <c r="J51" s="238" t="s">
        <v>104</v>
      </c>
      <c r="K51" s="239" t="s">
        <v>104</v>
      </c>
      <c r="L51" s="239" t="s">
        <v>104</v>
      </c>
      <c r="M51" s="239" t="s">
        <v>104</v>
      </c>
      <c r="N51" s="239" t="s">
        <v>104</v>
      </c>
      <c r="O51" s="239" t="s">
        <v>104</v>
      </c>
      <c r="P51" s="239" t="s">
        <v>104</v>
      </c>
      <c r="Q51" s="239" t="s">
        <v>104</v>
      </c>
      <c r="R51" s="239"/>
      <c r="S51" s="240"/>
    </row>
    <row r="52" spans="2:19" s="1" customFormat="1" ht="13.2">
      <c r="B52" s="351">
        <v>34</v>
      </c>
      <c r="C52" s="77">
        <v>51</v>
      </c>
      <c r="D52" s="134" t="s">
        <v>138</v>
      </c>
      <c r="E52" s="76">
        <v>2</v>
      </c>
      <c r="F52" s="132"/>
      <c r="H52" s="220" t="s">
        <v>3144</v>
      </c>
      <c r="J52" s="238" t="s">
        <v>104</v>
      </c>
      <c r="K52" s="239" t="s">
        <v>104</v>
      </c>
      <c r="L52" s="239" t="s">
        <v>104</v>
      </c>
      <c r="M52" s="239" t="s">
        <v>104</v>
      </c>
      <c r="N52" s="239" t="s">
        <v>104</v>
      </c>
      <c r="O52" s="239" t="s">
        <v>104</v>
      </c>
      <c r="P52" s="239" t="s">
        <v>104</v>
      </c>
      <c r="Q52" s="239" t="s">
        <v>104</v>
      </c>
      <c r="R52" s="239"/>
      <c r="S52" s="240"/>
    </row>
    <row r="53" spans="2:19" s="1" customFormat="1" ht="13.2">
      <c r="B53" s="351">
        <v>35</v>
      </c>
      <c r="C53" s="77">
        <v>54</v>
      </c>
      <c r="D53" s="134" t="s">
        <v>139</v>
      </c>
      <c r="E53" s="76">
        <v>2</v>
      </c>
      <c r="F53" s="132"/>
      <c r="H53" s="220" t="s">
        <v>3144</v>
      </c>
      <c r="J53" s="238" t="s">
        <v>104</v>
      </c>
      <c r="K53" s="239" t="s">
        <v>104</v>
      </c>
      <c r="L53" s="239" t="s">
        <v>104</v>
      </c>
      <c r="M53" s="239" t="s">
        <v>104</v>
      </c>
      <c r="N53" s="239" t="s">
        <v>104</v>
      </c>
      <c r="O53" s="239" t="s">
        <v>104</v>
      </c>
      <c r="P53" s="239" t="s">
        <v>104</v>
      </c>
      <c r="Q53" s="239" t="s">
        <v>104</v>
      </c>
      <c r="R53" s="239"/>
      <c r="S53" s="240"/>
    </row>
    <row r="54" spans="2:19" s="1" customFormat="1" ht="13.2">
      <c r="B54" s="351">
        <v>36</v>
      </c>
      <c r="C54" s="77">
        <v>55</v>
      </c>
      <c r="D54" s="134" t="s">
        <v>140</v>
      </c>
      <c r="E54" s="76">
        <v>1</v>
      </c>
      <c r="F54" s="132"/>
      <c r="H54" s="220" t="s">
        <v>3144</v>
      </c>
      <c r="J54" s="238" t="s">
        <v>104</v>
      </c>
      <c r="K54" s="239" t="s">
        <v>104</v>
      </c>
      <c r="L54" s="239" t="s">
        <v>104</v>
      </c>
      <c r="M54" s="239" t="s">
        <v>104</v>
      </c>
      <c r="N54" s="239" t="s">
        <v>104</v>
      </c>
      <c r="O54" s="239"/>
      <c r="P54" s="239"/>
      <c r="Q54" s="239"/>
      <c r="R54" s="239"/>
      <c r="S54" s="240"/>
    </row>
    <row r="55" spans="2:19" s="1" customFormat="1" ht="13.2">
      <c r="B55" s="351">
        <v>37</v>
      </c>
      <c r="C55" s="77">
        <v>57</v>
      </c>
      <c r="D55" s="134" t="s">
        <v>141</v>
      </c>
      <c r="E55" s="76">
        <v>1</v>
      </c>
      <c r="F55" s="132"/>
      <c r="H55" s="220" t="s">
        <v>3144</v>
      </c>
      <c r="J55" s="238" t="s">
        <v>104</v>
      </c>
      <c r="K55" s="239" t="s">
        <v>104</v>
      </c>
      <c r="L55" s="239" t="s">
        <v>104</v>
      </c>
      <c r="M55" s="239" t="s">
        <v>104</v>
      </c>
      <c r="N55" s="239" t="s">
        <v>104</v>
      </c>
      <c r="O55" s="239" t="s">
        <v>104</v>
      </c>
      <c r="P55" s="239" t="s">
        <v>104</v>
      </c>
      <c r="Q55" s="239" t="s">
        <v>104</v>
      </c>
      <c r="R55" s="239"/>
      <c r="S55" s="240"/>
    </row>
    <row r="56" spans="2:19" s="1" customFormat="1" ht="13.2">
      <c r="B56" s="351">
        <v>38</v>
      </c>
      <c r="C56" s="77">
        <v>58</v>
      </c>
      <c r="D56" s="134" t="s">
        <v>142</v>
      </c>
      <c r="E56" s="76">
        <v>3</v>
      </c>
      <c r="F56" s="132"/>
      <c r="H56" s="220" t="s">
        <v>3144</v>
      </c>
      <c r="J56" s="238" t="s">
        <v>104</v>
      </c>
      <c r="K56" s="239" t="s">
        <v>104</v>
      </c>
      <c r="L56" s="239" t="s">
        <v>104</v>
      </c>
      <c r="M56" s="239" t="s">
        <v>104</v>
      </c>
      <c r="N56" s="239" t="s">
        <v>104</v>
      </c>
      <c r="O56" s="239" t="s">
        <v>104</v>
      </c>
      <c r="P56" s="239" t="s">
        <v>104</v>
      </c>
      <c r="Q56" s="239" t="s">
        <v>104</v>
      </c>
      <c r="R56" s="239"/>
      <c r="S56" s="240"/>
    </row>
    <row r="57" spans="2:19" s="1" customFormat="1" ht="13.2">
      <c r="B57" s="351">
        <v>39</v>
      </c>
      <c r="C57" s="77">
        <v>59</v>
      </c>
      <c r="D57" s="134" t="s">
        <v>143</v>
      </c>
      <c r="E57" s="76">
        <v>2</v>
      </c>
      <c r="F57" s="132"/>
      <c r="H57" s="220" t="s">
        <v>3144</v>
      </c>
      <c r="J57" s="238" t="s">
        <v>104</v>
      </c>
      <c r="K57" s="239" t="s">
        <v>104</v>
      </c>
      <c r="L57" s="239" t="s">
        <v>104</v>
      </c>
      <c r="M57" s="239" t="s">
        <v>104</v>
      </c>
      <c r="N57" s="239"/>
      <c r="O57" s="239" t="s">
        <v>104</v>
      </c>
      <c r="P57" s="239" t="s">
        <v>104</v>
      </c>
      <c r="Q57" s="239" t="s">
        <v>104</v>
      </c>
      <c r="R57" s="239"/>
      <c r="S57" s="240"/>
    </row>
    <row r="58" spans="2:19" s="1" customFormat="1" ht="13.2">
      <c r="B58" s="351">
        <v>40</v>
      </c>
      <c r="C58" s="77">
        <v>60</v>
      </c>
      <c r="D58" s="134" t="s">
        <v>144</v>
      </c>
      <c r="E58" s="76">
        <v>1</v>
      </c>
      <c r="F58" s="132"/>
      <c r="H58" s="220" t="s">
        <v>3144</v>
      </c>
      <c r="J58" s="238" t="s">
        <v>104</v>
      </c>
      <c r="K58" s="239" t="s">
        <v>104</v>
      </c>
      <c r="L58" s="239" t="s">
        <v>104</v>
      </c>
      <c r="M58" s="239" t="s">
        <v>104</v>
      </c>
      <c r="N58" s="239" t="s">
        <v>104</v>
      </c>
      <c r="O58" s="239" t="s">
        <v>104</v>
      </c>
      <c r="P58" s="239" t="s">
        <v>104</v>
      </c>
      <c r="Q58" s="239" t="s">
        <v>104</v>
      </c>
      <c r="R58" s="239"/>
      <c r="S58" s="240"/>
    </row>
    <row r="59" spans="2:19" s="1" customFormat="1" ht="13.2">
      <c r="B59" s="351">
        <v>41</v>
      </c>
      <c r="C59" s="77">
        <v>63</v>
      </c>
      <c r="D59" s="134" t="s">
        <v>145</v>
      </c>
      <c r="E59" s="76">
        <v>1</v>
      </c>
      <c r="F59" s="132"/>
      <c r="H59" s="220" t="s">
        <v>3144</v>
      </c>
      <c r="J59" s="238" t="s">
        <v>104</v>
      </c>
      <c r="K59" s="239" t="s">
        <v>104</v>
      </c>
      <c r="L59" s="239" t="s">
        <v>104</v>
      </c>
      <c r="M59" s="239" t="s">
        <v>104</v>
      </c>
      <c r="N59" s="239" t="s">
        <v>104</v>
      </c>
      <c r="O59" s="239" t="s">
        <v>104</v>
      </c>
      <c r="P59" s="239" t="s">
        <v>104</v>
      </c>
      <c r="Q59" s="239" t="s">
        <v>104</v>
      </c>
      <c r="R59" s="239"/>
      <c r="S59" s="240"/>
    </row>
    <row r="60" spans="2:19" s="1" customFormat="1" ht="13.2">
      <c r="B60" s="351">
        <v>42</v>
      </c>
      <c r="C60" s="77">
        <v>65</v>
      </c>
      <c r="D60" s="134" t="s">
        <v>146</v>
      </c>
      <c r="E60" s="76">
        <v>2</v>
      </c>
      <c r="F60" s="132"/>
      <c r="H60" s="220" t="s">
        <v>3144</v>
      </c>
      <c r="J60" s="238" t="s">
        <v>104</v>
      </c>
      <c r="K60" s="239" t="s">
        <v>104</v>
      </c>
      <c r="L60" s="239" t="s">
        <v>104</v>
      </c>
      <c r="M60" s="239" t="s">
        <v>104</v>
      </c>
      <c r="N60" s="239" t="s">
        <v>104</v>
      </c>
      <c r="O60" s="239" t="s">
        <v>104</v>
      </c>
      <c r="P60" s="239" t="s">
        <v>104</v>
      </c>
      <c r="Q60" s="239" t="s">
        <v>104</v>
      </c>
      <c r="R60" s="239"/>
      <c r="S60" s="240"/>
    </row>
    <row r="61" spans="2:19" s="1" customFormat="1" ht="15" customHeight="1">
      <c r="B61" s="351">
        <v>43</v>
      </c>
      <c r="C61" s="77">
        <v>66</v>
      </c>
      <c r="D61" s="134" t="s">
        <v>147</v>
      </c>
      <c r="E61" s="76">
        <v>2</v>
      </c>
      <c r="F61" s="132"/>
      <c r="H61" s="220" t="s">
        <v>3144</v>
      </c>
      <c r="J61" s="238" t="s">
        <v>104</v>
      </c>
      <c r="K61" s="239" t="s">
        <v>104</v>
      </c>
      <c r="L61" s="239" t="s">
        <v>104</v>
      </c>
      <c r="M61" s="239" t="s">
        <v>104</v>
      </c>
      <c r="N61" s="239" t="s">
        <v>104</v>
      </c>
      <c r="O61" s="239" t="s">
        <v>104</v>
      </c>
      <c r="P61" s="239" t="s">
        <v>104</v>
      </c>
      <c r="Q61" s="239" t="s">
        <v>104</v>
      </c>
      <c r="R61" s="239"/>
      <c r="S61" s="240"/>
    </row>
    <row r="62" spans="2:19" s="1" customFormat="1" ht="15" customHeight="1">
      <c r="B62" s="351">
        <v>44</v>
      </c>
      <c r="C62" s="77">
        <v>67</v>
      </c>
      <c r="D62" s="134" t="s">
        <v>148</v>
      </c>
      <c r="E62" s="76">
        <v>1</v>
      </c>
      <c r="F62" s="132"/>
      <c r="H62" s="220" t="s">
        <v>3144</v>
      </c>
      <c r="J62" s="238" t="s">
        <v>104</v>
      </c>
      <c r="K62" s="239" t="s">
        <v>104</v>
      </c>
      <c r="L62" s="239" t="s">
        <v>104</v>
      </c>
      <c r="M62" s="239" t="s">
        <v>104</v>
      </c>
      <c r="N62" s="239" t="s">
        <v>104</v>
      </c>
      <c r="O62" s="239" t="s">
        <v>104</v>
      </c>
      <c r="P62" s="239" t="s">
        <v>104</v>
      </c>
      <c r="Q62" s="239" t="s">
        <v>104</v>
      </c>
      <c r="R62" s="239"/>
      <c r="S62" s="240"/>
    </row>
    <row r="63" spans="2:19" s="1" customFormat="1" ht="13.2">
      <c r="B63" s="351">
        <v>45</v>
      </c>
      <c r="C63" s="77">
        <v>68</v>
      </c>
      <c r="D63" s="134" t="s">
        <v>149</v>
      </c>
      <c r="E63" s="76">
        <v>2</v>
      </c>
      <c r="F63" s="132"/>
      <c r="H63" s="220" t="s">
        <v>3144</v>
      </c>
      <c r="J63" s="238" t="s">
        <v>104</v>
      </c>
      <c r="K63" s="239" t="s">
        <v>104</v>
      </c>
      <c r="L63" s="239" t="s">
        <v>104</v>
      </c>
      <c r="M63" s="239" t="s">
        <v>104</v>
      </c>
      <c r="N63" s="239" t="s">
        <v>104</v>
      </c>
      <c r="O63" s="239" t="s">
        <v>104</v>
      </c>
      <c r="P63" s="239" t="s">
        <v>104</v>
      </c>
      <c r="Q63" s="239" t="s">
        <v>104</v>
      </c>
      <c r="R63" s="239"/>
      <c r="S63" s="240"/>
    </row>
    <row r="64" spans="2:19" s="1" customFormat="1" ht="13.2">
      <c r="B64" s="351">
        <v>46</v>
      </c>
      <c r="C64" s="77">
        <v>69</v>
      </c>
      <c r="D64" s="134" t="s">
        <v>150</v>
      </c>
      <c r="E64" s="76">
        <v>2</v>
      </c>
      <c r="F64" s="132"/>
      <c r="H64" s="220" t="s">
        <v>3144</v>
      </c>
      <c r="J64" s="238" t="s">
        <v>104</v>
      </c>
      <c r="K64" s="239" t="s">
        <v>104</v>
      </c>
      <c r="L64" s="239" t="s">
        <v>104</v>
      </c>
      <c r="M64" s="239" t="s">
        <v>104</v>
      </c>
      <c r="N64" s="239" t="s">
        <v>104</v>
      </c>
      <c r="O64" s="239" t="s">
        <v>104</v>
      </c>
      <c r="P64" s="239" t="s">
        <v>104</v>
      </c>
      <c r="Q64" s="239" t="s">
        <v>104</v>
      </c>
      <c r="R64" s="239"/>
      <c r="S64" s="240"/>
    </row>
    <row r="65" spans="2:19" s="1" customFormat="1" ht="13.2">
      <c r="B65" s="351">
        <v>47</v>
      </c>
      <c r="C65" s="77">
        <v>70</v>
      </c>
      <c r="D65" s="134" t="s">
        <v>151</v>
      </c>
      <c r="E65" s="76">
        <v>1</v>
      </c>
      <c r="F65" s="132"/>
      <c r="H65" s="220" t="s">
        <v>3144</v>
      </c>
      <c r="J65" s="238" t="s">
        <v>104</v>
      </c>
      <c r="K65" s="239" t="s">
        <v>104</v>
      </c>
      <c r="L65" s="239" t="s">
        <v>104</v>
      </c>
      <c r="M65" s="239" t="s">
        <v>104</v>
      </c>
      <c r="N65" s="239" t="s">
        <v>104</v>
      </c>
      <c r="O65" s="239" t="s">
        <v>104</v>
      </c>
      <c r="P65" s="239" t="s">
        <v>104</v>
      </c>
      <c r="Q65" s="239" t="s">
        <v>104</v>
      </c>
      <c r="R65" s="239"/>
      <c r="S65" s="240"/>
    </row>
    <row r="66" spans="2:19" s="1" customFormat="1" ht="13.2">
      <c r="B66" s="351">
        <v>48</v>
      </c>
      <c r="C66" s="77">
        <v>71</v>
      </c>
      <c r="D66" s="134" t="s">
        <v>152</v>
      </c>
      <c r="E66" s="76">
        <v>2</v>
      </c>
      <c r="F66" s="132"/>
      <c r="H66" s="220" t="s">
        <v>3144</v>
      </c>
      <c r="J66" s="238" t="s">
        <v>104</v>
      </c>
      <c r="K66" s="239" t="s">
        <v>104</v>
      </c>
      <c r="L66" s="239" t="s">
        <v>104</v>
      </c>
      <c r="M66" s="239" t="s">
        <v>104</v>
      </c>
      <c r="N66" s="239" t="s">
        <v>104</v>
      </c>
      <c r="O66" s="239" t="s">
        <v>104</v>
      </c>
      <c r="P66" s="239" t="s">
        <v>104</v>
      </c>
      <c r="Q66" s="239" t="s">
        <v>104</v>
      </c>
      <c r="R66" s="239"/>
      <c r="S66" s="240"/>
    </row>
    <row r="67" spans="2:19" s="1" customFormat="1" ht="13.2">
      <c r="B67" s="351">
        <v>49</v>
      </c>
      <c r="C67" s="77">
        <v>72</v>
      </c>
      <c r="D67" s="134" t="s">
        <v>153</v>
      </c>
      <c r="E67" s="76">
        <v>2</v>
      </c>
      <c r="F67" s="132"/>
      <c r="H67" s="220" t="s">
        <v>3144</v>
      </c>
      <c r="J67" s="238" t="s">
        <v>104</v>
      </c>
      <c r="K67" s="239" t="s">
        <v>104</v>
      </c>
      <c r="L67" s="239" t="s">
        <v>104</v>
      </c>
      <c r="M67" s="239" t="s">
        <v>104</v>
      </c>
      <c r="N67" s="239" t="s">
        <v>104</v>
      </c>
      <c r="O67" s="239" t="s">
        <v>104</v>
      </c>
      <c r="P67" s="239" t="s">
        <v>104</v>
      </c>
      <c r="Q67" s="239" t="s">
        <v>104</v>
      </c>
      <c r="R67" s="239"/>
      <c r="S67" s="240"/>
    </row>
    <row r="68" spans="2:19" s="1" customFormat="1" ht="13.2">
      <c r="B68" s="351">
        <v>50</v>
      </c>
      <c r="C68" s="77">
        <v>74</v>
      </c>
      <c r="D68" s="134" t="s">
        <v>154</v>
      </c>
      <c r="E68" s="76">
        <v>2</v>
      </c>
      <c r="F68" s="132"/>
      <c r="H68" s="220" t="s">
        <v>3144</v>
      </c>
      <c r="J68" s="238" t="s">
        <v>104</v>
      </c>
      <c r="K68" s="239"/>
      <c r="L68" s="239" t="s">
        <v>104</v>
      </c>
      <c r="M68" s="239" t="s">
        <v>104</v>
      </c>
      <c r="N68" s="239"/>
      <c r="O68" s="239"/>
      <c r="P68" s="239"/>
      <c r="Q68" s="239"/>
      <c r="R68" s="239"/>
      <c r="S68" s="240"/>
    </row>
    <row r="69" spans="2:19" s="1" customFormat="1" ht="13.2">
      <c r="B69" s="351">
        <v>51</v>
      </c>
      <c r="C69" s="77">
        <v>77</v>
      </c>
      <c r="D69" s="134" t="s">
        <v>155</v>
      </c>
      <c r="E69" s="76">
        <v>1</v>
      </c>
      <c r="F69" s="132"/>
      <c r="H69" s="220" t="s">
        <v>3144</v>
      </c>
      <c r="J69" s="238" t="s">
        <v>104</v>
      </c>
      <c r="K69" s="239" t="s">
        <v>104</v>
      </c>
      <c r="L69" s="239" t="s">
        <v>104</v>
      </c>
      <c r="M69" s="239" t="s">
        <v>104</v>
      </c>
      <c r="N69" s="239" t="s">
        <v>104</v>
      </c>
      <c r="O69" s="239" t="s">
        <v>104</v>
      </c>
      <c r="P69" s="239" t="s">
        <v>104</v>
      </c>
      <c r="Q69" s="239" t="s">
        <v>104</v>
      </c>
      <c r="R69" s="239"/>
      <c r="S69" s="240"/>
    </row>
    <row r="70" spans="2:19" s="1" customFormat="1" ht="13.2">
      <c r="B70" s="351">
        <v>52</v>
      </c>
      <c r="C70" s="77">
        <v>78</v>
      </c>
      <c r="D70" s="134" t="s">
        <v>156</v>
      </c>
      <c r="E70" s="76">
        <v>3</v>
      </c>
      <c r="F70" s="132"/>
      <c r="H70" s="220" t="s">
        <v>3144</v>
      </c>
      <c r="J70" s="238" t="s">
        <v>104</v>
      </c>
      <c r="K70" s="239" t="s">
        <v>104</v>
      </c>
      <c r="L70" s="239" t="s">
        <v>104</v>
      </c>
      <c r="M70" s="239" t="s">
        <v>104</v>
      </c>
      <c r="N70" s="239" t="s">
        <v>104</v>
      </c>
      <c r="O70" s="239" t="s">
        <v>104</v>
      </c>
      <c r="P70" s="239" t="s">
        <v>104</v>
      </c>
      <c r="Q70" s="239" t="s">
        <v>104</v>
      </c>
      <c r="R70" s="239"/>
      <c r="S70" s="240"/>
    </row>
    <row r="71" spans="2:19" s="1" customFormat="1" ht="13.2">
      <c r="B71" s="351">
        <v>53</v>
      </c>
      <c r="C71" s="77">
        <v>81</v>
      </c>
      <c r="D71" s="134" t="s">
        <v>157</v>
      </c>
      <c r="E71" s="76">
        <v>2</v>
      </c>
      <c r="F71" s="132"/>
      <c r="H71" s="220" t="s">
        <v>3144</v>
      </c>
      <c r="J71" s="238" t="s">
        <v>104</v>
      </c>
      <c r="K71" s="239" t="s">
        <v>104</v>
      </c>
      <c r="L71" s="239" t="s">
        <v>104</v>
      </c>
      <c r="M71" s="239" t="s">
        <v>104</v>
      </c>
      <c r="N71" s="239" t="s">
        <v>104</v>
      </c>
      <c r="O71" s="239" t="s">
        <v>104</v>
      </c>
      <c r="P71" s="239" t="s">
        <v>104</v>
      </c>
      <c r="Q71" s="239" t="s">
        <v>104</v>
      </c>
      <c r="R71" s="239"/>
      <c r="S71" s="240"/>
    </row>
    <row r="72" spans="2:19" s="1" customFormat="1" ht="13.2">
      <c r="B72" s="351">
        <v>54</v>
      </c>
      <c r="C72" s="77">
        <v>83</v>
      </c>
      <c r="D72" s="134" t="s">
        <v>158</v>
      </c>
      <c r="E72" s="76">
        <v>2</v>
      </c>
      <c r="F72" s="132"/>
      <c r="H72" s="220" t="s">
        <v>3144</v>
      </c>
      <c r="J72" s="238" t="s">
        <v>104</v>
      </c>
      <c r="K72" s="239" t="s">
        <v>104</v>
      </c>
      <c r="L72" s="239" t="s">
        <v>104</v>
      </c>
      <c r="M72" s="239" t="s">
        <v>104</v>
      </c>
      <c r="N72" s="239" t="s">
        <v>104</v>
      </c>
      <c r="O72" s="239" t="s">
        <v>104</v>
      </c>
      <c r="P72" s="239" t="s">
        <v>104</v>
      </c>
      <c r="Q72" s="239" t="s">
        <v>104</v>
      </c>
      <c r="R72" s="239"/>
      <c r="S72" s="240"/>
    </row>
    <row r="73" spans="2:19" s="1" customFormat="1" ht="13.2">
      <c r="B73" s="351">
        <v>55</v>
      </c>
      <c r="C73" s="77">
        <v>85</v>
      </c>
      <c r="D73" s="134" t="s">
        <v>159</v>
      </c>
      <c r="E73" s="76">
        <v>2</v>
      </c>
      <c r="F73" s="132"/>
      <c r="H73" s="220" t="s">
        <v>3144</v>
      </c>
      <c r="J73" s="238" t="s">
        <v>104</v>
      </c>
      <c r="K73" s="239"/>
      <c r="L73" s="239" t="s">
        <v>104</v>
      </c>
      <c r="M73" s="239" t="s">
        <v>104</v>
      </c>
      <c r="N73" s="239" t="s">
        <v>104</v>
      </c>
      <c r="O73" s="239" t="s">
        <v>104</v>
      </c>
      <c r="P73" s="239"/>
      <c r="Q73" s="239"/>
      <c r="R73" s="239"/>
      <c r="S73" s="240"/>
    </row>
    <row r="74" spans="2:19" s="1" customFormat="1" ht="13.2">
      <c r="B74" s="351">
        <v>56</v>
      </c>
      <c r="C74" s="77">
        <v>88</v>
      </c>
      <c r="D74" s="134" t="s">
        <v>160</v>
      </c>
      <c r="E74" s="76">
        <v>1</v>
      </c>
      <c r="F74" s="132"/>
      <c r="H74" s="220" t="s">
        <v>3144</v>
      </c>
      <c r="J74" s="238" t="s">
        <v>104</v>
      </c>
      <c r="K74" s="239" t="s">
        <v>104</v>
      </c>
      <c r="L74" s="239" t="s">
        <v>104</v>
      </c>
      <c r="M74" s="239" t="s">
        <v>104</v>
      </c>
      <c r="N74" s="239" t="s">
        <v>104</v>
      </c>
      <c r="O74" s="239" t="s">
        <v>104</v>
      </c>
      <c r="P74" s="239" t="s">
        <v>104</v>
      </c>
      <c r="Q74" s="239" t="s">
        <v>104</v>
      </c>
      <c r="R74" s="239"/>
      <c r="S74" s="240"/>
    </row>
    <row r="75" spans="2:19" s="1" customFormat="1" ht="13.2">
      <c r="B75" s="351">
        <v>57</v>
      </c>
      <c r="C75" s="77">
        <v>89</v>
      </c>
      <c r="D75" s="134" t="s">
        <v>161</v>
      </c>
      <c r="E75" s="76">
        <v>2</v>
      </c>
      <c r="F75" s="132"/>
      <c r="H75" s="220" t="s">
        <v>3144</v>
      </c>
      <c r="J75" s="238" t="s">
        <v>104</v>
      </c>
      <c r="K75" s="239" t="s">
        <v>104</v>
      </c>
      <c r="L75" s="239" t="s">
        <v>104</v>
      </c>
      <c r="M75" s="239" t="s">
        <v>104</v>
      </c>
      <c r="N75" s="239" t="s">
        <v>104</v>
      </c>
      <c r="O75" s="239" t="s">
        <v>104</v>
      </c>
      <c r="P75" s="239" t="s">
        <v>104</v>
      </c>
      <c r="Q75" s="239" t="s">
        <v>104</v>
      </c>
      <c r="R75" s="239"/>
      <c r="S75" s="240"/>
    </row>
    <row r="76" spans="2:19" s="1" customFormat="1" ht="13.2">
      <c r="B76" s="351">
        <v>58</v>
      </c>
      <c r="C76" s="77">
        <v>90</v>
      </c>
      <c r="D76" s="134" t="s">
        <v>162</v>
      </c>
      <c r="E76" s="76">
        <v>1</v>
      </c>
      <c r="F76" s="132"/>
      <c r="H76" s="220" t="s">
        <v>3144</v>
      </c>
      <c r="J76" s="238"/>
      <c r="K76" s="239"/>
      <c r="L76" s="239" t="s">
        <v>104</v>
      </c>
      <c r="M76" s="239" t="s">
        <v>104</v>
      </c>
      <c r="N76" s="239"/>
      <c r="O76" s="239" t="s">
        <v>104</v>
      </c>
      <c r="P76" s="239" t="s">
        <v>104</v>
      </c>
      <c r="Q76" s="239" t="s">
        <v>104</v>
      </c>
      <c r="R76" s="239"/>
      <c r="S76" s="240"/>
    </row>
    <row r="77" spans="2:19" s="1" customFormat="1" ht="13.2">
      <c r="B77" s="351">
        <v>59</v>
      </c>
      <c r="C77" s="77">
        <v>91</v>
      </c>
      <c r="D77" s="134" t="s">
        <v>163</v>
      </c>
      <c r="E77" s="76">
        <v>2</v>
      </c>
      <c r="F77" s="132"/>
      <c r="H77" s="220" t="s">
        <v>3144</v>
      </c>
      <c r="J77" s="238" t="s">
        <v>104</v>
      </c>
      <c r="K77" s="239" t="s">
        <v>104</v>
      </c>
      <c r="L77" s="239" t="s">
        <v>104</v>
      </c>
      <c r="M77" s="239" t="s">
        <v>104</v>
      </c>
      <c r="N77" s="239" t="s">
        <v>104</v>
      </c>
      <c r="O77" s="239" t="s">
        <v>104</v>
      </c>
      <c r="P77" s="239" t="s">
        <v>104</v>
      </c>
      <c r="Q77" s="239" t="s">
        <v>104</v>
      </c>
      <c r="R77" s="239"/>
      <c r="S77" s="240"/>
    </row>
    <row r="78" spans="2:19" s="1" customFormat="1" ht="15" customHeight="1">
      <c r="B78" s="351">
        <v>60</v>
      </c>
      <c r="C78" s="77">
        <v>92</v>
      </c>
      <c r="D78" s="134" t="s">
        <v>164</v>
      </c>
      <c r="E78" s="76">
        <v>2</v>
      </c>
      <c r="F78" s="132"/>
      <c r="H78" s="220" t="s">
        <v>3144</v>
      </c>
      <c r="J78" s="238" t="s">
        <v>104</v>
      </c>
      <c r="K78" s="239" t="s">
        <v>104</v>
      </c>
      <c r="L78" s="239" t="s">
        <v>104</v>
      </c>
      <c r="M78" s="239" t="s">
        <v>104</v>
      </c>
      <c r="N78" s="239" t="s">
        <v>104</v>
      </c>
      <c r="O78" s="239" t="s">
        <v>104</v>
      </c>
      <c r="P78" s="239"/>
      <c r="Q78" s="239"/>
      <c r="R78" s="239"/>
      <c r="S78" s="240"/>
    </row>
    <row r="79" spans="2:19" s="1" customFormat="1" ht="15" customHeight="1">
      <c r="B79" s="351">
        <v>61</v>
      </c>
      <c r="C79" s="77">
        <v>93</v>
      </c>
      <c r="D79" s="134" t="s">
        <v>165</v>
      </c>
      <c r="E79" s="76">
        <v>5</v>
      </c>
      <c r="F79" s="132"/>
      <c r="H79" s="220" t="s">
        <v>3144</v>
      </c>
      <c r="J79" s="238" t="s">
        <v>104</v>
      </c>
      <c r="K79" s="239" t="s">
        <v>104</v>
      </c>
      <c r="L79" s="239" t="s">
        <v>104</v>
      </c>
      <c r="M79" s="239" t="s">
        <v>104</v>
      </c>
      <c r="N79" s="239" t="s">
        <v>104</v>
      </c>
      <c r="O79" s="239" t="s">
        <v>104</v>
      </c>
      <c r="P79" s="239" t="s">
        <v>104</v>
      </c>
      <c r="Q79" s="239" t="s">
        <v>104</v>
      </c>
      <c r="R79" s="239"/>
      <c r="S79" s="240"/>
    </row>
    <row r="80" spans="2:19" s="1" customFormat="1" ht="13.2">
      <c r="B80" s="351">
        <v>62</v>
      </c>
      <c r="C80" s="77">
        <v>94</v>
      </c>
      <c r="D80" s="134" t="s">
        <v>166</v>
      </c>
      <c r="E80" s="76">
        <v>2</v>
      </c>
      <c r="F80" s="132"/>
      <c r="H80" s="220" t="s">
        <v>3144</v>
      </c>
      <c r="J80" s="238" t="s">
        <v>104</v>
      </c>
      <c r="K80" s="239" t="s">
        <v>104</v>
      </c>
      <c r="L80" s="239" t="s">
        <v>104</v>
      </c>
      <c r="M80" s="239" t="s">
        <v>104</v>
      </c>
      <c r="N80" s="239" t="s">
        <v>104</v>
      </c>
      <c r="O80" s="239" t="s">
        <v>104</v>
      </c>
      <c r="P80" s="239" t="s">
        <v>104</v>
      </c>
      <c r="Q80" s="239" t="s">
        <v>104</v>
      </c>
      <c r="R80" s="239"/>
      <c r="S80" s="240"/>
    </row>
    <row r="81" spans="2:19" s="1" customFormat="1" ht="13.2">
      <c r="B81" s="351">
        <v>63</v>
      </c>
      <c r="C81" s="77">
        <v>95</v>
      </c>
      <c r="D81" s="134" t="s">
        <v>167</v>
      </c>
      <c r="E81" s="76">
        <v>3</v>
      </c>
      <c r="F81" s="132"/>
      <c r="H81" s="220" t="s">
        <v>3144</v>
      </c>
      <c r="J81" s="238" t="s">
        <v>104</v>
      </c>
      <c r="K81" s="239" t="s">
        <v>104</v>
      </c>
      <c r="L81" s="239" t="s">
        <v>104</v>
      </c>
      <c r="M81" s="239" t="s">
        <v>104</v>
      </c>
      <c r="N81" s="239" t="s">
        <v>104</v>
      </c>
      <c r="O81" s="239" t="s">
        <v>104</v>
      </c>
      <c r="P81" s="239"/>
      <c r="Q81" s="239"/>
      <c r="R81" s="239"/>
      <c r="S81" s="240"/>
    </row>
    <row r="82" spans="2:19" s="1" customFormat="1" ht="13.2">
      <c r="B82" s="351">
        <v>64</v>
      </c>
      <c r="C82" s="77">
        <v>96</v>
      </c>
      <c r="D82" s="134" t="s">
        <v>168</v>
      </c>
      <c r="E82" s="76">
        <v>1</v>
      </c>
      <c r="F82" s="132"/>
      <c r="H82" s="220" t="s">
        <v>3144</v>
      </c>
      <c r="J82" s="238" t="s">
        <v>104</v>
      </c>
      <c r="K82" s="239" t="s">
        <v>104</v>
      </c>
      <c r="L82" s="239" t="s">
        <v>104</v>
      </c>
      <c r="M82" s="239" t="s">
        <v>104</v>
      </c>
      <c r="N82" s="239" t="s">
        <v>104</v>
      </c>
      <c r="O82" s="239" t="s">
        <v>104</v>
      </c>
      <c r="P82" s="239" t="s">
        <v>104</v>
      </c>
      <c r="Q82" s="239" t="s">
        <v>104</v>
      </c>
      <c r="R82" s="239"/>
      <c r="S82" s="240"/>
    </row>
    <row r="83" spans="2:19" s="1" customFormat="1" ht="13.2">
      <c r="B83" s="351">
        <v>65</v>
      </c>
      <c r="C83" s="77">
        <v>98</v>
      </c>
      <c r="D83" s="134" t="s">
        <v>169</v>
      </c>
      <c r="E83" s="76">
        <v>2</v>
      </c>
      <c r="F83" s="132"/>
      <c r="H83" s="220" t="s">
        <v>3144</v>
      </c>
      <c r="J83" s="238" t="s">
        <v>104</v>
      </c>
      <c r="K83" s="239" t="s">
        <v>104</v>
      </c>
      <c r="L83" s="239" t="s">
        <v>104</v>
      </c>
      <c r="M83" s="239" t="s">
        <v>104</v>
      </c>
      <c r="N83" s="239" t="s">
        <v>104</v>
      </c>
      <c r="O83" s="239" t="s">
        <v>104</v>
      </c>
      <c r="P83" s="239" t="s">
        <v>104</v>
      </c>
      <c r="Q83" s="239" t="s">
        <v>104</v>
      </c>
      <c r="R83" s="239"/>
      <c r="S83" s="240"/>
    </row>
    <row r="84" spans="2:19" s="1" customFormat="1" ht="13.2">
      <c r="B84" s="351">
        <v>66</v>
      </c>
      <c r="C84" s="77">
        <v>99</v>
      </c>
      <c r="D84" s="134" t="s">
        <v>170</v>
      </c>
      <c r="E84" s="76">
        <v>2</v>
      </c>
      <c r="F84" s="132"/>
      <c r="H84" s="220" t="s">
        <v>3144</v>
      </c>
      <c r="J84" s="238" t="s">
        <v>104</v>
      </c>
      <c r="K84" s="239"/>
      <c r="L84" s="239" t="s">
        <v>104</v>
      </c>
      <c r="M84" s="239" t="s">
        <v>104</v>
      </c>
      <c r="N84" s="239"/>
      <c r="O84" s="239" t="s">
        <v>104</v>
      </c>
      <c r="P84" s="239"/>
      <c r="Q84" s="239"/>
      <c r="R84" s="239"/>
      <c r="S84" s="240"/>
    </row>
    <row r="85" spans="2:19" s="1" customFormat="1" ht="13.2">
      <c r="B85" s="351">
        <v>67</v>
      </c>
      <c r="C85" s="77">
        <v>100</v>
      </c>
      <c r="D85" s="134" t="s">
        <v>171</v>
      </c>
      <c r="E85" s="76">
        <v>2</v>
      </c>
      <c r="F85" s="132"/>
      <c r="H85" s="220" t="s">
        <v>3144</v>
      </c>
      <c r="J85" s="238" t="s">
        <v>104</v>
      </c>
      <c r="K85" s="239" t="s">
        <v>104</v>
      </c>
      <c r="L85" s="239" t="s">
        <v>104</v>
      </c>
      <c r="M85" s="239" t="s">
        <v>104</v>
      </c>
      <c r="N85" s="239" t="s">
        <v>104</v>
      </c>
      <c r="O85" s="239" t="s">
        <v>104</v>
      </c>
      <c r="P85" s="239" t="s">
        <v>104</v>
      </c>
      <c r="Q85" s="239" t="s">
        <v>104</v>
      </c>
      <c r="R85" s="239"/>
      <c r="S85" s="240"/>
    </row>
    <row r="86" spans="2:19" s="1" customFormat="1" ht="13.2">
      <c r="B86" s="351">
        <v>68</v>
      </c>
      <c r="C86" s="77">
        <v>101</v>
      </c>
      <c r="D86" s="134" t="s">
        <v>172</v>
      </c>
      <c r="E86" s="76">
        <v>2</v>
      </c>
      <c r="F86" s="132"/>
      <c r="H86" s="220" t="s">
        <v>3144</v>
      </c>
      <c r="J86" s="238" t="s">
        <v>104</v>
      </c>
      <c r="K86" s="239" t="s">
        <v>104</v>
      </c>
      <c r="L86" s="239" t="s">
        <v>104</v>
      </c>
      <c r="M86" s="239" t="s">
        <v>104</v>
      </c>
      <c r="N86" s="239" t="s">
        <v>104</v>
      </c>
      <c r="O86" s="239" t="s">
        <v>104</v>
      </c>
      <c r="P86" s="239" t="s">
        <v>104</v>
      </c>
      <c r="Q86" s="239" t="s">
        <v>104</v>
      </c>
      <c r="R86" s="239"/>
      <c r="S86" s="240"/>
    </row>
    <row r="87" spans="2:19" s="1" customFormat="1" ht="13.2">
      <c r="B87" s="351">
        <v>69</v>
      </c>
      <c r="C87" s="77">
        <v>102</v>
      </c>
      <c r="D87" s="134" t="s">
        <v>173</v>
      </c>
      <c r="E87" s="76">
        <v>2</v>
      </c>
      <c r="F87" s="132"/>
      <c r="H87" s="220" t="s">
        <v>3144</v>
      </c>
      <c r="J87" s="238" t="s">
        <v>104</v>
      </c>
      <c r="K87" s="239" t="s">
        <v>104</v>
      </c>
      <c r="L87" s="239" t="s">
        <v>104</v>
      </c>
      <c r="M87" s="239" t="s">
        <v>104</v>
      </c>
      <c r="N87" s="239" t="s">
        <v>104</v>
      </c>
      <c r="O87" s="239" t="s">
        <v>104</v>
      </c>
      <c r="P87" s="239" t="s">
        <v>104</v>
      </c>
      <c r="Q87" s="239" t="s">
        <v>104</v>
      </c>
      <c r="R87" s="239"/>
      <c r="S87" s="240"/>
    </row>
    <row r="88" spans="2:19" s="1" customFormat="1" ht="13.2">
      <c r="B88" s="351">
        <v>70</v>
      </c>
      <c r="C88" s="77">
        <v>105</v>
      </c>
      <c r="D88" s="134" t="s">
        <v>174</v>
      </c>
      <c r="E88" s="76">
        <v>2</v>
      </c>
      <c r="F88" s="132"/>
      <c r="H88" s="220" t="s">
        <v>3144</v>
      </c>
      <c r="J88" s="238" t="s">
        <v>104</v>
      </c>
      <c r="K88" s="239"/>
      <c r="L88" s="239" t="s">
        <v>104</v>
      </c>
      <c r="M88" s="239" t="s">
        <v>104</v>
      </c>
      <c r="N88" s="239" t="s">
        <v>104</v>
      </c>
      <c r="O88" s="239" t="s">
        <v>104</v>
      </c>
      <c r="P88" s="239" t="s">
        <v>104</v>
      </c>
      <c r="Q88" s="239" t="s">
        <v>104</v>
      </c>
      <c r="R88" s="239"/>
      <c r="S88" s="240"/>
    </row>
    <row r="89" spans="2:19" s="1" customFormat="1" ht="13.2">
      <c r="B89" s="351">
        <v>71</v>
      </c>
      <c r="C89" s="77">
        <v>106</v>
      </c>
      <c r="D89" s="134" t="s">
        <v>175</v>
      </c>
      <c r="E89" s="76">
        <v>2</v>
      </c>
      <c r="F89" s="132"/>
      <c r="H89" s="220" t="s">
        <v>3144</v>
      </c>
      <c r="J89" s="238"/>
      <c r="K89" s="239" t="s">
        <v>104</v>
      </c>
      <c r="L89" s="239" t="s">
        <v>104</v>
      </c>
      <c r="M89" s="239" t="s">
        <v>104</v>
      </c>
      <c r="N89" s="239" t="s">
        <v>104</v>
      </c>
      <c r="O89" s="239" t="s">
        <v>104</v>
      </c>
      <c r="P89" s="239" t="s">
        <v>104</v>
      </c>
      <c r="Q89" s="239" t="s">
        <v>104</v>
      </c>
      <c r="R89" s="239"/>
      <c r="S89" s="240"/>
    </row>
    <row r="90" spans="2:19" s="1" customFormat="1" ht="13.2">
      <c r="B90" s="351">
        <v>72</v>
      </c>
      <c r="C90" s="77">
        <v>107</v>
      </c>
      <c r="D90" s="134" t="s">
        <v>176</v>
      </c>
      <c r="E90" s="76">
        <v>2</v>
      </c>
      <c r="F90" s="132"/>
      <c r="H90" s="220" t="s">
        <v>3144</v>
      </c>
      <c r="J90" s="238" t="s">
        <v>104</v>
      </c>
      <c r="K90" s="239" t="s">
        <v>104</v>
      </c>
      <c r="L90" s="239" t="s">
        <v>104</v>
      </c>
      <c r="M90" s="239" t="s">
        <v>104</v>
      </c>
      <c r="N90" s="239" t="s">
        <v>104</v>
      </c>
      <c r="O90" s="239" t="s">
        <v>104</v>
      </c>
      <c r="P90" s="239" t="s">
        <v>104</v>
      </c>
      <c r="Q90" s="239" t="s">
        <v>104</v>
      </c>
      <c r="R90" s="239"/>
      <c r="S90" s="240"/>
    </row>
    <row r="91" spans="2:19" s="1" customFormat="1" ht="13.2">
      <c r="B91" s="351">
        <v>73</v>
      </c>
      <c r="C91" s="77">
        <v>108</v>
      </c>
      <c r="D91" s="134" t="s">
        <v>177</v>
      </c>
      <c r="E91" s="76">
        <v>2</v>
      </c>
      <c r="F91" s="132"/>
      <c r="H91" s="220" t="s">
        <v>3144</v>
      </c>
      <c r="J91" s="238" t="s">
        <v>104</v>
      </c>
      <c r="K91" s="239" t="s">
        <v>104</v>
      </c>
      <c r="L91" s="239" t="s">
        <v>104</v>
      </c>
      <c r="M91" s="239" t="s">
        <v>104</v>
      </c>
      <c r="N91" s="239"/>
      <c r="O91" s="239" t="s">
        <v>104</v>
      </c>
      <c r="P91" s="239" t="s">
        <v>104</v>
      </c>
      <c r="Q91" s="239" t="s">
        <v>104</v>
      </c>
      <c r="R91" s="239"/>
      <c r="S91" s="240"/>
    </row>
    <row r="92" spans="2:19" s="1" customFormat="1" ht="13.2">
      <c r="B92" s="351">
        <v>74</v>
      </c>
      <c r="C92" s="77">
        <v>109</v>
      </c>
      <c r="D92" s="134" t="s">
        <v>178</v>
      </c>
      <c r="E92" s="76">
        <v>1</v>
      </c>
      <c r="F92" s="132"/>
      <c r="H92" s="220" t="s">
        <v>3144</v>
      </c>
      <c r="J92" s="238"/>
      <c r="K92" s="239" t="s">
        <v>104</v>
      </c>
      <c r="L92" s="239" t="s">
        <v>104</v>
      </c>
      <c r="M92" s="239" t="s">
        <v>104</v>
      </c>
      <c r="N92" s="239" t="s">
        <v>104</v>
      </c>
      <c r="O92" s="239" t="s">
        <v>104</v>
      </c>
      <c r="P92" s="239" t="s">
        <v>104</v>
      </c>
      <c r="Q92" s="239" t="s">
        <v>104</v>
      </c>
      <c r="R92" s="239"/>
      <c r="S92" s="240"/>
    </row>
    <row r="93" spans="2:19" s="1" customFormat="1" ht="13.2">
      <c r="B93" s="351">
        <v>75</v>
      </c>
      <c r="C93" s="77">
        <v>110</v>
      </c>
      <c r="D93" s="134" t="s">
        <v>179</v>
      </c>
      <c r="E93" s="76">
        <v>2</v>
      </c>
      <c r="F93" s="132"/>
      <c r="H93" s="220" t="s">
        <v>3144</v>
      </c>
      <c r="J93" s="238" t="s">
        <v>104</v>
      </c>
      <c r="K93" s="239" t="s">
        <v>104</v>
      </c>
      <c r="L93" s="239" t="s">
        <v>104</v>
      </c>
      <c r="M93" s="239" t="s">
        <v>104</v>
      </c>
      <c r="N93" s="239" t="s">
        <v>104</v>
      </c>
      <c r="O93" s="239" t="s">
        <v>104</v>
      </c>
      <c r="P93" s="239" t="s">
        <v>104</v>
      </c>
      <c r="Q93" s="239" t="s">
        <v>104</v>
      </c>
      <c r="R93" s="239"/>
      <c r="S93" s="240"/>
    </row>
    <row r="94" spans="2:19" s="1" customFormat="1" ht="13.2">
      <c r="B94" s="351">
        <v>76</v>
      </c>
      <c r="C94" s="77">
        <v>112</v>
      </c>
      <c r="D94" s="134" t="s">
        <v>180</v>
      </c>
      <c r="E94" s="76">
        <v>2</v>
      </c>
      <c r="F94" s="132"/>
      <c r="H94" s="220" t="s">
        <v>3144</v>
      </c>
      <c r="J94" s="238" t="s">
        <v>104</v>
      </c>
      <c r="K94" s="239" t="s">
        <v>104</v>
      </c>
      <c r="L94" s="239" t="s">
        <v>104</v>
      </c>
      <c r="M94" s="239" t="s">
        <v>104</v>
      </c>
      <c r="N94" s="239" t="s">
        <v>104</v>
      </c>
      <c r="O94" s="239" t="s">
        <v>104</v>
      </c>
      <c r="P94" s="239" t="s">
        <v>104</v>
      </c>
      <c r="Q94" s="239" t="s">
        <v>104</v>
      </c>
      <c r="R94" s="239"/>
      <c r="S94" s="240"/>
    </row>
    <row r="95" spans="2:19" s="1" customFormat="1" ht="13.2">
      <c r="B95" s="351">
        <v>77</v>
      </c>
      <c r="C95" s="77">
        <v>113</v>
      </c>
      <c r="D95" s="134" t="s">
        <v>181</v>
      </c>
      <c r="E95" s="76">
        <v>2</v>
      </c>
      <c r="F95" s="132"/>
      <c r="H95" s="220" t="s">
        <v>3144</v>
      </c>
      <c r="J95" s="238" t="s">
        <v>104</v>
      </c>
      <c r="K95" s="239" t="s">
        <v>104</v>
      </c>
      <c r="L95" s="239" t="s">
        <v>104</v>
      </c>
      <c r="M95" s="239" t="s">
        <v>104</v>
      </c>
      <c r="N95" s="239" t="s">
        <v>104</v>
      </c>
      <c r="O95" s="239" t="s">
        <v>104</v>
      </c>
      <c r="P95" s="239" t="s">
        <v>104</v>
      </c>
      <c r="Q95" s="239" t="s">
        <v>104</v>
      </c>
      <c r="R95" s="239"/>
      <c r="S95" s="240"/>
    </row>
    <row r="96" spans="2:19" s="1" customFormat="1" ht="13.2">
      <c r="B96" s="351">
        <v>78</v>
      </c>
      <c r="C96" s="77">
        <v>114</v>
      </c>
      <c r="D96" s="134" t="s">
        <v>182</v>
      </c>
      <c r="E96" s="76">
        <v>2</v>
      </c>
      <c r="F96" s="132"/>
      <c r="H96" s="220" t="s">
        <v>3144</v>
      </c>
      <c r="J96" s="238" t="s">
        <v>104</v>
      </c>
      <c r="K96" s="239"/>
      <c r="L96" s="239" t="s">
        <v>104</v>
      </c>
      <c r="M96" s="239" t="s">
        <v>104</v>
      </c>
      <c r="N96" s="239" t="s">
        <v>104</v>
      </c>
      <c r="O96" s="239" t="s">
        <v>104</v>
      </c>
      <c r="P96" s="239" t="s">
        <v>104</v>
      </c>
      <c r="Q96" s="239" t="s">
        <v>104</v>
      </c>
      <c r="R96" s="239"/>
      <c r="S96" s="240"/>
    </row>
    <row r="97" spans="2:21" s="1" customFormat="1" ht="13.2">
      <c r="B97" s="351">
        <v>79</v>
      </c>
      <c r="C97" s="77">
        <v>115</v>
      </c>
      <c r="D97" s="134" t="s">
        <v>183</v>
      </c>
      <c r="E97" s="76">
        <v>2</v>
      </c>
      <c r="F97" s="132"/>
      <c r="H97" s="220" t="s">
        <v>3144</v>
      </c>
      <c r="J97" s="238" t="s">
        <v>104</v>
      </c>
      <c r="K97" s="239" t="s">
        <v>104</v>
      </c>
      <c r="L97" s="239" t="s">
        <v>104</v>
      </c>
      <c r="M97" s="239" t="s">
        <v>104</v>
      </c>
      <c r="N97" s="239" t="s">
        <v>104</v>
      </c>
      <c r="O97" s="239" t="s">
        <v>104</v>
      </c>
      <c r="P97" s="239" t="s">
        <v>104</v>
      </c>
      <c r="Q97" s="239" t="s">
        <v>104</v>
      </c>
      <c r="R97" s="239"/>
      <c r="S97" s="240"/>
    </row>
    <row r="98" spans="2:21" s="1" customFormat="1" ht="13.2">
      <c r="B98" s="351">
        <v>80</v>
      </c>
      <c r="C98" s="77">
        <v>116</v>
      </c>
      <c r="D98" s="134" t="s">
        <v>184</v>
      </c>
      <c r="E98" s="76">
        <v>2</v>
      </c>
      <c r="F98" s="132"/>
      <c r="H98" s="220" t="s">
        <v>3144</v>
      </c>
      <c r="J98" s="238" t="s">
        <v>104</v>
      </c>
      <c r="K98" s="239"/>
      <c r="L98" s="239" t="s">
        <v>104</v>
      </c>
      <c r="M98" s="239" t="s">
        <v>104</v>
      </c>
      <c r="N98" s="239"/>
      <c r="O98" s="239" t="s">
        <v>104</v>
      </c>
      <c r="P98" s="239"/>
      <c r="Q98" s="239"/>
      <c r="R98" s="239"/>
      <c r="S98" s="240"/>
    </row>
    <row r="99" spans="2:21" s="1" customFormat="1" ht="13.2">
      <c r="B99" s="351">
        <v>81</v>
      </c>
      <c r="C99" s="77">
        <v>117</v>
      </c>
      <c r="D99" s="134" t="s">
        <v>185</v>
      </c>
      <c r="E99" s="76">
        <v>2</v>
      </c>
      <c r="F99" s="132"/>
      <c r="H99" s="220" t="s">
        <v>3144</v>
      </c>
      <c r="J99" s="238" t="s">
        <v>104</v>
      </c>
      <c r="K99" s="239" t="s">
        <v>104</v>
      </c>
      <c r="L99" s="239" t="s">
        <v>104</v>
      </c>
      <c r="M99" s="239" t="s">
        <v>104</v>
      </c>
      <c r="N99" s="239" t="s">
        <v>104</v>
      </c>
      <c r="O99" s="239" t="s">
        <v>104</v>
      </c>
      <c r="P99" s="239" t="s">
        <v>104</v>
      </c>
      <c r="Q99" s="239" t="s">
        <v>104</v>
      </c>
      <c r="R99" s="239"/>
      <c r="S99" s="240"/>
    </row>
    <row r="100" spans="2:21" s="1" customFormat="1" ht="13.2">
      <c r="B100" s="351">
        <v>82</v>
      </c>
      <c r="C100" s="77">
        <v>118</v>
      </c>
      <c r="D100" s="134" t="s">
        <v>186</v>
      </c>
      <c r="E100" s="76">
        <v>2</v>
      </c>
      <c r="F100" s="132"/>
      <c r="H100" s="220" t="s">
        <v>3144</v>
      </c>
      <c r="J100" s="238" t="s">
        <v>104</v>
      </c>
      <c r="K100" s="239"/>
      <c r="L100" s="239" t="s">
        <v>104</v>
      </c>
      <c r="M100" s="239" t="s">
        <v>104</v>
      </c>
      <c r="N100" s="239" t="s">
        <v>104</v>
      </c>
      <c r="O100" s="239" t="s">
        <v>104</v>
      </c>
      <c r="P100" s="239" t="s">
        <v>104</v>
      </c>
      <c r="Q100" s="239" t="s">
        <v>104</v>
      </c>
      <c r="R100" s="239"/>
      <c r="S100" s="240"/>
    </row>
    <row r="101" spans="2:21" s="1" customFormat="1" ht="13.2">
      <c r="B101" s="351">
        <v>83</v>
      </c>
      <c r="C101" s="77">
        <v>119</v>
      </c>
      <c r="D101" s="134" t="s">
        <v>187</v>
      </c>
      <c r="E101" s="76">
        <v>1</v>
      </c>
      <c r="F101" s="132"/>
      <c r="H101" s="220" t="s">
        <v>3144</v>
      </c>
      <c r="J101" s="238" t="s">
        <v>104</v>
      </c>
      <c r="K101" s="239" t="s">
        <v>104</v>
      </c>
      <c r="L101" s="239" t="s">
        <v>104</v>
      </c>
      <c r="M101" s="239" t="s">
        <v>104</v>
      </c>
      <c r="N101" s="239" t="s">
        <v>104</v>
      </c>
      <c r="O101" s="239" t="s">
        <v>104</v>
      </c>
      <c r="P101" s="239" t="s">
        <v>104</v>
      </c>
      <c r="Q101" s="239" t="s">
        <v>104</v>
      </c>
      <c r="R101" s="239"/>
      <c r="S101" s="240"/>
    </row>
    <row r="102" spans="2:21" s="1" customFormat="1" ht="13.2">
      <c r="B102" s="351">
        <v>84</v>
      </c>
      <c r="C102" s="77">
        <v>120</v>
      </c>
      <c r="D102" s="134" t="s">
        <v>188</v>
      </c>
      <c r="E102" s="76">
        <v>2</v>
      </c>
      <c r="F102" s="132"/>
      <c r="H102" s="220" t="s">
        <v>3144</v>
      </c>
      <c r="J102" s="238" t="s">
        <v>104</v>
      </c>
      <c r="K102" s="239"/>
      <c r="L102" s="239" t="s">
        <v>104</v>
      </c>
      <c r="M102" s="239" t="s">
        <v>104</v>
      </c>
      <c r="N102" s="239" t="s">
        <v>104</v>
      </c>
      <c r="O102" s="239" t="s">
        <v>104</v>
      </c>
      <c r="P102" s="239" t="s">
        <v>104</v>
      </c>
      <c r="Q102" s="239" t="s">
        <v>104</v>
      </c>
      <c r="R102" s="239"/>
      <c r="S102" s="240"/>
    </row>
    <row r="103" spans="2:21" s="1" customFormat="1" ht="13.2">
      <c r="B103" s="351">
        <v>85</v>
      </c>
      <c r="C103" s="77">
        <v>122</v>
      </c>
      <c r="D103" s="134" t="s">
        <v>189</v>
      </c>
      <c r="E103" s="76">
        <v>2</v>
      </c>
      <c r="F103" s="132"/>
      <c r="H103" s="220" t="s">
        <v>3144</v>
      </c>
      <c r="J103" s="238" t="s">
        <v>104</v>
      </c>
      <c r="K103" s="239" t="s">
        <v>104</v>
      </c>
      <c r="L103" s="239" t="s">
        <v>104</v>
      </c>
      <c r="M103" s="239" t="s">
        <v>104</v>
      </c>
      <c r="N103" s="239" t="s">
        <v>104</v>
      </c>
      <c r="O103" s="239" t="s">
        <v>104</v>
      </c>
      <c r="P103" s="239" t="s">
        <v>104</v>
      </c>
      <c r="Q103" s="239" t="s">
        <v>104</v>
      </c>
      <c r="R103" s="239"/>
      <c r="S103" s="240"/>
    </row>
    <row r="104" spans="2:21" s="1" customFormat="1" ht="13.2">
      <c r="B104" s="351">
        <v>86</v>
      </c>
      <c r="C104" s="77">
        <v>123</v>
      </c>
      <c r="D104" s="134" t="s">
        <v>190</v>
      </c>
      <c r="E104" s="76">
        <v>2</v>
      </c>
      <c r="F104" s="132"/>
      <c r="H104" s="220" t="s">
        <v>3144</v>
      </c>
      <c r="J104" s="238" t="s">
        <v>104</v>
      </c>
      <c r="K104" s="239" t="s">
        <v>104</v>
      </c>
      <c r="L104" s="239" t="s">
        <v>104</v>
      </c>
      <c r="M104" s="239" t="s">
        <v>104</v>
      </c>
      <c r="N104" s="239" t="s">
        <v>104</v>
      </c>
      <c r="O104" s="239" t="s">
        <v>104</v>
      </c>
      <c r="P104" s="239" t="s">
        <v>104</v>
      </c>
      <c r="Q104" s="239" t="s">
        <v>104</v>
      </c>
      <c r="R104" s="239"/>
      <c r="S104" s="240"/>
    </row>
    <row r="105" spans="2:21" s="1" customFormat="1" ht="13.2">
      <c r="B105" s="351">
        <v>87</v>
      </c>
      <c r="C105" s="77">
        <v>124</v>
      </c>
      <c r="D105" s="134" t="s">
        <v>191</v>
      </c>
      <c r="E105" s="76">
        <v>2</v>
      </c>
      <c r="F105" s="132"/>
      <c r="H105" s="220" t="s">
        <v>3144</v>
      </c>
      <c r="J105" s="238" t="s">
        <v>104</v>
      </c>
      <c r="K105" s="239" t="s">
        <v>104</v>
      </c>
      <c r="L105" s="239" t="s">
        <v>104</v>
      </c>
      <c r="M105" s="239" t="s">
        <v>104</v>
      </c>
      <c r="N105" s="239" t="s">
        <v>104</v>
      </c>
      <c r="O105" s="239" t="s">
        <v>104</v>
      </c>
      <c r="P105" s="239" t="s">
        <v>104</v>
      </c>
      <c r="Q105" s="239" t="s">
        <v>104</v>
      </c>
      <c r="R105" s="239"/>
      <c r="S105" s="240"/>
    </row>
    <row r="106" spans="2:21" s="1" customFormat="1" ht="13.2">
      <c r="B106" s="351">
        <v>88</v>
      </c>
      <c r="C106" s="77">
        <v>125</v>
      </c>
      <c r="D106" s="134" t="s">
        <v>192</v>
      </c>
      <c r="E106" s="76">
        <v>2</v>
      </c>
      <c r="F106" s="132"/>
      <c r="H106" s="220" t="s">
        <v>3144</v>
      </c>
      <c r="J106" s="238" t="s">
        <v>104</v>
      </c>
      <c r="K106" s="239" t="s">
        <v>104</v>
      </c>
      <c r="L106" s="239" t="s">
        <v>104</v>
      </c>
      <c r="M106" s="239" t="s">
        <v>104</v>
      </c>
      <c r="N106" s="239" t="s">
        <v>104</v>
      </c>
      <c r="O106" s="239" t="s">
        <v>104</v>
      </c>
      <c r="P106" s="239" t="s">
        <v>104</v>
      </c>
      <c r="Q106" s="239" t="s">
        <v>104</v>
      </c>
      <c r="R106" s="239"/>
      <c r="S106" s="240"/>
    </row>
    <row r="107" spans="2:21" s="1" customFormat="1" ht="13.2">
      <c r="B107" s="351">
        <v>89</v>
      </c>
      <c r="C107" s="77">
        <v>129</v>
      </c>
      <c r="D107" s="134" t="s">
        <v>193</v>
      </c>
      <c r="E107" s="76">
        <v>2</v>
      </c>
      <c r="F107" s="132"/>
      <c r="H107" s="220" t="s">
        <v>3144</v>
      </c>
      <c r="J107" s="238" t="s">
        <v>104</v>
      </c>
      <c r="K107" s="603" t="s">
        <v>104</v>
      </c>
      <c r="L107" s="603" t="s">
        <v>104</v>
      </c>
      <c r="M107" s="607" t="s">
        <v>104</v>
      </c>
      <c r="N107" s="239" t="s">
        <v>104</v>
      </c>
      <c r="O107" s="239" t="s">
        <v>104</v>
      </c>
      <c r="P107" s="610" t="s">
        <v>104</v>
      </c>
      <c r="Q107" s="239" t="s">
        <v>104</v>
      </c>
      <c r="R107" s="239"/>
      <c r="S107" s="240"/>
      <c r="U107" s="1">
        <v>172</v>
      </c>
    </row>
    <row r="108" spans="2:21" s="1" customFormat="1" ht="13.2">
      <c r="B108" s="351">
        <v>90</v>
      </c>
      <c r="C108" s="77">
        <v>130</v>
      </c>
      <c r="D108" s="134" t="s">
        <v>194</v>
      </c>
      <c r="E108" s="76">
        <v>2</v>
      </c>
      <c r="F108" s="132"/>
      <c r="H108" s="220" t="s">
        <v>3144</v>
      </c>
      <c r="J108" s="238" t="s">
        <v>104</v>
      </c>
      <c r="K108" s="603" t="s">
        <v>104</v>
      </c>
      <c r="L108" s="603" t="s">
        <v>104</v>
      </c>
      <c r="M108" s="607" t="s">
        <v>104</v>
      </c>
      <c r="N108" s="239" t="s">
        <v>104</v>
      </c>
      <c r="O108" s="239" t="s">
        <v>104</v>
      </c>
      <c r="P108" s="610" t="s">
        <v>104</v>
      </c>
      <c r="Q108" s="239" t="s">
        <v>104</v>
      </c>
      <c r="R108" s="239"/>
      <c r="S108" s="240"/>
      <c r="U108" s="1">
        <v>192</v>
      </c>
    </row>
    <row r="109" spans="2:21" s="1" customFormat="1" ht="13.2">
      <c r="B109" s="351">
        <v>91</v>
      </c>
      <c r="C109" s="77">
        <v>131</v>
      </c>
      <c r="D109" s="134" t="s">
        <v>195</v>
      </c>
      <c r="E109" s="76">
        <v>2</v>
      </c>
      <c r="F109" s="132"/>
      <c r="H109" s="220" t="s">
        <v>3144</v>
      </c>
      <c r="J109" s="238" t="s">
        <v>104</v>
      </c>
      <c r="K109" s="603" t="s">
        <v>104</v>
      </c>
      <c r="L109" s="603" t="s">
        <v>104</v>
      </c>
      <c r="M109" s="607" t="s">
        <v>104</v>
      </c>
      <c r="N109" s="239" t="s">
        <v>104</v>
      </c>
      <c r="O109" s="239" t="s">
        <v>104</v>
      </c>
      <c r="P109" s="610" t="s">
        <v>104</v>
      </c>
      <c r="Q109" s="239" t="s">
        <v>104</v>
      </c>
      <c r="R109" s="239"/>
      <c r="S109" s="240"/>
      <c r="U109" s="1">
        <v>39</v>
      </c>
    </row>
    <row r="110" spans="2:21" s="1" customFormat="1" ht="15" customHeight="1">
      <c r="B110" s="351">
        <v>92</v>
      </c>
      <c r="C110" s="77">
        <v>134</v>
      </c>
      <c r="D110" s="134" t="s">
        <v>196</v>
      </c>
      <c r="E110" s="76">
        <v>3</v>
      </c>
      <c r="F110" s="132"/>
      <c r="H110" s="220" t="s">
        <v>3144</v>
      </c>
      <c r="J110" s="238" t="s">
        <v>104</v>
      </c>
      <c r="K110" s="239" t="s">
        <v>104</v>
      </c>
      <c r="L110" s="239" t="s">
        <v>104</v>
      </c>
      <c r="M110" s="239" t="s">
        <v>104</v>
      </c>
      <c r="N110" s="239" t="s">
        <v>104</v>
      </c>
      <c r="O110" s="239" t="s">
        <v>104</v>
      </c>
      <c r="P110" s="239" t="s">
        <v>104</v>
      </c>
      <c r="Q110" s="239" t="s">
        <v>104</v>
      </c>
      <c r="R110" s="239"/>
      <c r="S110" s="240"/>
    </row>
    <row r="111" spans="2:21" s="1" customFormat="1" ht="13.2">
      <c r="B111" s="351">
        <v>93</v>
      </c>
      <c r="C111" s="77">
        <v>136</v>
      </c>
      <c r="D111" s="134" t="s">
        <v>198</v>
      </c>
      <c r="E111" s="76">
        <v>2</v>
      </c>
      <c r="F111" s="132"/>
      <c r="H111" s="220" t="s">
        <v>3144</v>
      </c>
      <c r="J111" s="238" t="s">
        <v>104</v>
      </c>
      <c r="K111" s="239" t="s">
        <v>104</v>
      </c>
      <c r="L111" s="239" t="s">
        <v>104</v>
      </c>
      <c r="M111" s="239" t="s">
        <v>104</v>
      </c>
      <c r="N111" s="239" t="s">
        <v>104</v>
      </c>
      <c r="O111" s="239" t="s">
        <v>104</v>
      </c>
      <c r="P111" s="239" t="s">
        <v>104</v>
      </c>
      <c r="Q111" s="239" t="s">
        <v>104</v>
      </c>
      <c r="R111" s="239"/>
      <c r="S111" s="240"/>
    </row>
    <row r="112" spans="2:21" s="1" customFormat="1" ht="13.2">
      <c r="B112" s="351">
        <v>94</v>
      </c>
      <c r="C112" s="77">
        <v>137</v>
      </c>
      <c r="D112" s="134" t="s">
        <v>199</v>
      </c>
      <c r="E112" s="76">
        <v>2</v>
      </c>
      <c r="F112" s="132"/>
      <c r="H112" s="220" t="s">
        <v>3144</v>
      </c>
      <c r="J112" s="238" t="s">
        <v>104</v>
      </c>
      <c r="K112" s="239" t="s">
        <v>104</v>
      </c>
      <c r="L112" s="239" t="s">
        <v>104</v>
      </c>
      <c r="M112" s="239" t="s">
        <v>104</v>
      </c>
      <c r="N112" s="239" t="s">
        <v>104</v>
      </c>
      <c r="O112" s="239" t="s">
        <v>104</v>
      </c>
      <c r="P112" s="239"/>
      <c r="Q112" s="239"/>
      <c r="R112" s="239"/>
      <c r="S112" s="240"/>
    </row>
    <row r="113" spans="2:19" s="1" customFormat="1" ht="3" customHeight="1" thickBot="1">
      <c r="B113" s="354" t="s">
        <v>200</v>
      </c>
      <c r="C113" s="352"/>
      <c r="D113" s="352"/>
      <c r="E113" s="221"/>
      <c r="J113" s="241"/>
      <c r="K113" s="242"/>
      <c r="L113" s="242"/>
      <c r="M113" s="242"/>
      <c r="N113" s="242"/>
      <c r="O113" s="242"/>
      <c r="P113" s="242"/>
      <c r="Q113" s="242"/>
      <c r="R113" s="242"/>
      <c r="S113" s="243"/>
    </row>
    <row r="114" spans="2:19" ht="15" thickTop="1"/>
    <row r="131" spans="3:16">
      <c r="C131" s="612"/>
      <c r="D131" s="612"/>
      <c r="E131" s="612"/>
      <c r="G131" s="619"/>
      <c r="K131" s="616"/>
      <c r="L131" s="616"/>
      <c r="P131" s="617"/>
    </row>
    <row r="132" spans="3:16">
      <c r="C132" s="612"/>
      <c r="E132" s="612"/>
      <c r="G132" s="614"/>
      <c r="K132" s="616"/>
      <c r="L132" s="616"/>
      <c r="P132" s="617"/>
    </row>
    <row r="133" spans="3:16">
      <c r="C133" s="612"/>
      <c r="E133" s="612"/>
      <c r="G133" s="614"/>
      <c r="K133" s="616"/>
      <c r="L133" s="616"/>
      <c r="P133" s="617"/>
    </row>
    <row r="161" spans="3:16">
      <c r="C161" s="612"/>
      <c r="G161" s="614"/>
      <c r="K161" s="622"/>
      <c r="L161" s="622"/>
      <c r="M161" s="625"/>
      <c r="P161" s="617"/>
    </row>
    <row r="162" spans="3:16">
      <c r="D162" s="612"/>
      <c r="G162" s="614"/>
      <c r="K162" s="622"/>
      <c r="L162" s="622"/>
      <c r="M162" s="625"/>
      <c r="P162" s="617"/>
    </row>
    <row r="163" spans="3:16">
      <c r="C163" s="612"/>
      <c r="D163" s="612"/>
      <c r="E163" s="612"/>
      <c r="G163" s="614"/>
      <c r="K163" s="622"/>
      <c r="L163" s="622"/>
      <c r="M163" s="625"/>
      <c r="P163" s="617"/>
    </row>
    <row r="164" spans="3:16">
      <c r="C164" s="612"/>
      <c r="G164" s="614"/>
      <c r="K164" s="622"/>
      <c r="L164" s="622"/>
      <c r="M164" s="625"/>
      <c r="P164" s="617"/>
    </row>
    <row r="165" spans="3:16">
      <c r="G165" s="614"/>
      <c r="K165" s="622"/>
      <c r="L165" s="622"/>
      <c r="M165" s="625"/>
      <c r="P165" s="617"/>
    </row>
    <row r="166" spans="3:16">
      <c r="C166" s="612"/>
      <c r="G166" s="614"/>
      <c r="K166" s="622"/>
      <c r="L166" s="622"/>
      <c r="P166" s="617"/>
    </row>
    <row r="167" spans="3:16">
      <c r="C167" s="612"/>
      <c r="G167" s="614"/>
      <c r="K167" s="622"/>
      <c r="L167" s="622"/>
      <c r="P167" s="617"/>
    </row>
    <row r="168" spans="3:16">
      <c r="G168" s="614"/>
      <c r="K168" s="622"/>
      <c r="L168" s="622"/>
      <c r="P168" s="617"/>
    </row>
    <row r="169" spans="3:16">
      <c r="G169" s="614"/>
      <c r="K169" s="622"/>
      <c r="L169" s="622"/>
      <c r="P169" s="617"/>
    </row>
    <row r="170" spans="3:16">
      <c r="C170" s="612"/>
      <c r="G170" s="614"/>
      <c r="K170" s="622"/>
      <c r="L170" s="622"/>
      <c r="P170" s="617"/>
    </row>
    <row r="191" spans="3:11">
      <c r="C191" s="612"/>
      <c r="E191" s="612"/>
      <c r="G191" s="614"/>
      <c r="K191" s="616"/>
    </row>
  </sheetData>
  <dataConsolidate link="1"/>
  <customSheetViews>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5">
    <mergeCell ref="J16:S16"/>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112 J19:S112">
    <cfRule type="expression" dxfId="4355" priority="41" stopIfTrue="1">
      <formula>ROW()=CELL("ROW")</formula>
    </cfRule>
    <cfRule type="expression" dxfId="4354" priority="88">
      <formula>MOD(ROW(),2)</formula>
    </cfRule>
  </conditionalFormatting>
  <dataValidations disablePrompts="1" count="1">
    <dataValidation type="custom" allowBlank="1" showInputMessage="1" showErrorMessage="1" errorTitle="PROPONENTE REPETIDO" error="DEBES COLOCAR AL FINAL DEL NOMBRE, EL NUMERO DEL PROPONENTE ENTRE PARENTESIS (#)._x000a_PARA DIFERENCIARLO DE LOS REPETIDOS." sqref="D19:D112" xr:uid="{00000000-0002-0000-0100-000000000000}">
      <formula1>COUNTIF($D$19:$D$112,D19)=1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P1029"/>
  <sheetViews>
    <sheetView showGridLines="0" zoomScaleNormal="100" workbookViewId="0"/>
  </sheetViews>
  <sheetFormatPr baseColWidth="10" defaultColWidth="0" defaultRowHeight="15.6" zeroHeight="1"/>
  <cols>
    <col min="1" max="1" width="0.88671875" style="54" customWidth="1"/>
    <col min="2" max="2" width="1.6640625" style="54" customWidth="1"/>
    <col min="3" max="3" width="8.109375" style="40" customWidth="1"/>
    <col min="4" max="4" width="14.33203125" style="55" customWidth="1"/>
    <col min="5" max="5" width="64.88671875" style="55" customWidth="1"/>
    <col min="6" max="6" width="27.6640625" style="62" customWidth="1"/>
    <col min="7" max="7" width="23.109375" style="55" customWidth="1"/>
    <col min="8" max="8" width="15.6640625" style="55" customWidth="1"/>
    <col min="9" max="9" width="15.6640625" hidden="1" customWidth="1"/>
    <col min="10" max="10" width="17.44140625" hidden="1" customWidth="1"/>
    <col min="11" max="11" width="11.44140625" customWidth="1"/>
    <col min="12" max="13" width="10.109375" style="55" customWidth="1"/>
    <col min="14" max="16384" width="10.109375" style="55" hidden="1"/>
  </cols>
  <sheetData>
    <row r="1" spans="1:11" s="56" customFormat="1" ht="18" customHeight="1">
      <c r="A1" s="54" t="s">
        <v>201</v>
      </c>
      <c r="B1" s="55"/>
      <c r="C1" s="69"/>
      <c r="D1" s="717" t="s">
        <v>0</v>
      </c>
      <c r="E1" s="717"/>
      <c r="F1" s="717"/>
      <c r="G1" s="63"/>
      <c r="H1" s="55"/>
      <c r="I1" s="3"/>
      <c r="J1" s="3"/>
      <c r="K1" s="3"/>
    </row>
    <row r="2" spans="1:11" s="56" customFormat="1" ht="18" customHeight="1">
      <c r="A2" s="54"/>
      <c r="B2" s="55"/>
      <c r="D2" s="718" t="s">
        <v>1</v>
      </c>
      <c r="E2" s="718"/>
      <c r="F2" s="718"/>
      <c r="G2" s="63"/>
      <c r="H2" s="55"/>
      <c r="I2" s="1"/>
      <c r="J2" s="1"/>
      <c r="K2" s="1"/>
    </row>
    <row r="3" spans="1:11" s="56" customFormat="1" ht="18" customHeight="1">
      <c r="A3" s="54"/>
      <c r="B3" s="55"/>
      <c r="C3" s="69"/>
      <c r="D3" s="719" t="s">
        <v>2</v>
      </c>
      <c r="E3" s="719"/>
      <c r="F3" s="719"/>
      <c r="G3" s="63"/>
      <c r="H3" s="55"/>
      <c r="I3" s="1"/>
      <c r="J3" s="1"/>
      <c r="K3" s="1"/>
    </row>
    <row r="4" spans="1:11" s="56" customFormat="1" ht="15.75" customHeight="1">
      <c r="A4" s="54"/>
      <c r="B4" s="55"/>
      <c r="C4" s="69"/>
      <c r="D4" s="719" t="s">
        <v>3</v>
      </c>
      <c r="E4" s="719"/>
      <c r="F4" s="719"/>
      <c r="G4" s="63"/>
      <c r="H4" s="55"/>
      <c r="I4" s="1"/>
      <c r="J4" s="1"/>
      <c r="K4" s="1"/>
    </row>
    <row r="5" spans="1:11" s="58" customFormat="1" ht="6" customHeight="1">
      <c r="A5" s="54"/>
      <c r="B5" s="57"/>
      <c r="C5" s="69"/>
      <c r="D5" s="63"/>
      <c r="E5" s="63"/>
      <c r="F5" s="63"/>
      <c r="G5" s="63"/>
      <c r="H5" s="57"/>
      <c r="I5" s="1"/>
      <c r="J5" s="1"/>
      <c r="K5" s="1"/>
    </row>
    <row r="6" spans="1:11" s="58" customFormat="1" ht="18">
      <c r="A6" s="54"/>
      <c r="B6" s="57"/>
      <c r="C6" s="69"/>
      <c r="D6" s="719" t="s">
        <v>4</v>
      </c>
      <c r="E6" s="719"/>
      <c r="F6" s="719"/>
      <c r="G6" s="63"/>
      <c r="H6" s="57"/>
      <c r="I6" s="1"/>
      <c r="J6" s="1"/>
      <c r="K6" s="1"/>
    </row>
    <row r="7" spans="1:11" s="56" customFormat="1" ht="18">
      <c r="A7" s="54"/>
      <c r="B7" s="55"/>
      <c r="C7" s="69"/>
      <c r="D7" s="719" t="s">
        <v>5</v>
      </c>
      <c r="E7" s="719"/>
      <c r="F7" s="719"/>
      <c r="G7" s="63"/>
      <c r="H7" s="55"/>
      <c r="I7" s="1"/>
      <c r="J7" s="1"/>
      <c r="K7" s="1"/>
    </row>
    <row r="8" spans="1:11" s="56" customFormat="1" ht="9.75" customHeight="1">
      <c r="A8" s="54"/>
      <c r="B8" s="55"/>
      <c r="C8" s="69"/>
      <c r="D8" s="65"/>
      <c r="E8" s="65"/>
      <c r="F8" s="65"/>
      <c r="G8" s="63"/>
      <c r="H8" s="55"/>
      <c r="I8" s="1"/>
      <c r="J8" s="1"/>
      <c r="K8" s="1"/>
    </row>
    <row r="9" spans="1:11" s="56" customFormat="1" ht="41.25" customHeight="1">
      <c r="A9" s="54"/>
      <c r="B9" s="55"/>
      <c r="C9" s="69"/>
      <c r="D9" s="714" t="s">
        <v>1417</v>
      </c>
      <c r="E9" s="714"/>
      <c r="F9" s="714"/>
      <c r="G9" s="63"/>
      <c r="H9" s="55"/>
      <c r="I9" s="1"/>
      <c r="J9" s="1"/>
      <c r="K9" s="1"/>
    </row>
    <row r="10" spans="1:11" s="56" customFormat="1" ht="9.75" customHeight="1">
      <c r="A10" s="54"/>
      <c r="B10" s="55"/>
      <c r="C10" s="69"/>
      <c r="D10" s="65"/>
      <c r="E10" s="65"/>
      <c r="F10" s="65"/>
      <c r="G10" s="63"/>
      <c r="H10" s="55"/>
      <c r="I10" s="1"/>
      <c r="J10" s="1"/>
      <c r="K10" s="1"/>
    </row>
    <row r="11" spans="1:11" s="56" customFormat="1" ht="15" customHeight="1">
      <c r="A11" s="54"/>
      <c r="B11" s="55"/>
      <c r="C11" s="69"/>
      <c r="D11" s="715" t="s">
        <v>1410</v>
      </c>
      <c r="E11" s="715"/>
      <c r="F11" s="715"/>
      <c r="G11" s="55"/>
      <c r="H11" s="55"/>
      <c r="I11" s="1"/>
      <c r="J11" s="1"/>
      <c r="K11" s="1"/>
    </row>
    <row r="12" spans="1:11" s="56" customFormat="1" ht="8.25" customHeight="1">
      <c r="A12" s="54"/>
      <c r="B12" s="55"/>
      <c r="C12" s="67"/>
      <c r="D12" s="87"/>
      <c r="E12" s="64"/>
      <c r="F12" s="64"/>
      <c r="G12" s="55"/>
      <c r="H12" s="55"/>
      <c r="I12" s="1"/>
      <c r="J12" s="1"/>
      <c r="K12" s="1"/>
    </row>
    <row r="13" spans="1:11" s="56" customFormat="1" ht="18" customHeight="1">
      <c r="A13" s="54"/>
      <c r="B13" s="54"/>
      <c r="C13" s="68"/>
      <c r="D13" s="716" t="s">
        <v>202</v>
      </c>
      <c r="E13" s="716"/>
      <c r="F13" s="716"/>
      <c r="G13" s="55"/>
      <c r="H13" s="55"/>
      <c r="I13" s="1"/>
      <c r="J13" s="1"/>
      <c r="K13" s="1"/>
    </row>
    <row r="14" spans="1:11" s="56" customFormat="1" ht="18" customHeight="1">
      <c r="A14" s="54"/>
      <c r="B14" s="54"/>
      <c r="C14" s="68"/>
      <c r="D14" s="716" t="s">
        <v>203</v>
      </c>
      <c r="E14" s="716"/>
      <c r="F14" s="716"/>
      <c r="G14" s="55"/>
      <c r="H14" s="55"/>
      <c r="I14" s="1"/>
      <c r="J14" s="1"/>
      <c r="K14" s="1"/>
    </row>
    <row r="15" spans="1:11" s="56" customFormat="1" ht="4.5" customHeight="1" thickBot="1">
      <c r="A15" s="54"/>
      <c r="B15" s="54"/>
      <c r="C15" s="40"/>
      <c r="D15" s="59"/>
      <c r="E15" s="60"/>
      <c r="F15" s="61"/>
      <c r="G15" s="55"/>
      <c r="H15" s="55"/>
      <c r="I15" s="1"/>
      <c r="J15" s="1"/>
      <c r="K15" s="1"/>
    </row>
    <row r="16" spans="1:11" s="56" customFormat="1" ht="30" customHeight="1" thickTop="1">
      <c r="A16" s="54"/>
      <c r="B16" s="54"/>
      <c r="C16" s="712" t="s">
        <v>97</v>
      </c>
      <c r="D16" s="722" t="s">
        <v>204</v>
      </c>
      <c r="E16" s="724" t="s">
        <v>205</v>
      </c>
      <c r="F16" s="726" t="s">
        <v>206</v>
      </c>
      <c r="G16" s="720" t="s">
        <v>207</v>
      </c>
      <c r="H16" s="55"/>
      <c r="I16" s="706"/>
      <c r="J16" s="706"/>
      <c r="K16" s="1"/>
    </row>
    <row r="17" spans="1:11" s="56" customFormat="1" ht="30" customHeight="1" thickBot="1">
      <c r="A17" s="54"/>
      <c r="B17" s="54"/>
      <c r="C17" s="713"/>
      <c r="D17" s="723" t="s">
        <v>208</v>
      </c>
      <c r="E17" s="725"/>
      <c r="F17" s="727"/>
      <c r="G17" s="721"/>
      <c r="H17" s="55"/>
      <c r="I17" s="706"/>
      <c r="J17" s="706"/>
      <c r="K17" s="1"/>
    </row>
    <row r="18" spans="1:11" s="56" customFormat="1" ht="4.5" customHeight="1">
      <c r="A18" s="54"/>
      <c r="B18" s="54"/>
      <c r="C18" s="81"/>
      <c r="D18" s="84"/>
      <c r="E18" s="85"/>
      <c r="F18" s="196"/>
      <c r="G18" s="86"/>
      <c r="H18" s="55"/>
      <c r="I18" s="4"/>
      <c r="J18" s="4"/>
      <c r="K18" s="4"/>
    </row>
    <row r="19" spans="1:11" s="56" customFormat="1" ht="15.75" customHeight="1">
      <c r="A19" s="54"/>
      <c r="B19" s="54"/>
      <c r="C19" s="82">
        <v>1</v>
      </c>
      <c r="D19" s="157">
        <v>4</v>
      </c>
      <c r="E19" s="78" t="s">
        <v>105</v>
      </c>
      <c r="F19" s="197">
        <v>1</v>
      </c>
      <c r="G19" s="79"/>
      <c r="H19" s="55"/>
      <c r="I19" s="1"/>
      <c r="J19" s="220" t="s">
        <v>1418</v>
      </c>
      <c r="K19" s="1"/>
    </row>
    <row r="20" spans="1:11" s="56" customFormat="1" ht="15.75" customHeight="1">
      <c r="A20" s="54"/>
      <c r="B20" s="54"/>
      <c r="C20" s="82"/>
      <c r="D20" s="157">
        <v>4.0999999999999996</v>
      </c>
      <c r="E20" s="78" t="s">
        <v>209</v>
      </c>
      <c r="F20" s="197">
        <v>0.1</v>
      </c>
      <c r="G20" s="79"/>
      <c r="H20" s="55"/>
      <c r="I20" s="1"/>
      <c r="J20" s="220" t="s">
        <v>3144</v>
      </c>
      <c r="K20" s="1"/>
    </row>
    <row r="21" spans="1:11" s="56" customFormat="1" ht="15.75" customHeight="1">
      <c r="A21" s="54"/>
      <c r="B21" s="54"/>
      <c r="C21" s="82"/>
      <c r="D21" s="157">
        <v>4.2</v>
      </c>
      <c r="E21" s="78" t="s">
        <v>210</v>
      </c>
      <c r="F21" s="197">
        <v>0.9</v>
      </c>
      <c r="G21" s="79"/>
      <c r="H21" s="55"/>
      <c r="I21" s="1"/>
      <c r="J21" s="220" t="s">
        <v>3144</v>
      </c>
      <c r="K21" s="1"/>
    </row>
    <row r="22" spans="1:11" s="56" customFormat="1" ht="15.75" customHeight="1">
      <c r="A22" s="54"/>
      <c r="B22" s="54"/>
      <c r="C22" s="82">
        <v>2</v>
      </c>
      <c r="D22" s="157">
        <v>6</v>
      </c>
      <c r="E22" s="78" t="s">
        <v>106</v>
      </c>
      <c r="F22" s="197">
        <v>1</v>
      </c>
      <c r="G22" s="79"/>
      <c r="H22" s="55"/>
      <c r="I22" s="1"/>
      <c r="J22" s="220" t="s">
        <v>1418</v>
      </c>
      <c r="K22" s="1"/>
    </row>
    <row r="23" spans="1:11" s="56" customFormat="1" ht="15.75" customHeight="1">
      <c r="A23" s="54"/>
      <c r="B23" s="54"/>
      <c r="C23" s="82"/>
      <c r="D23" s="157">
        <v>6.1</v>
      </c>
      <c r="E23" s="78" t="s">
        <v>211</v>
      </c>
      <c r="F23" s="197">
        <v>0.9</v>
      </c>
      <c r="G23" s="79"/>
      <c r="H23" s="55"/>
      <c r="I23" s="1"/>
      <c r="J23" s="220" t="s">
        <v>3144</v>
      </c>
      <c r="K23" s="1"/>
    </row>
    <row r="24" spans="1:11" s="56" customFormat="1" ht="15.75" customHeight="1">
      <c r="A24" s="54"/>
      <c r="B24" s="54"/>
      <c r="C24" s="82"/>
      <c r="D24" s="157">
        <v>6.2</v>
      </c>
      <c r="E24" s="78" t="s">
        <v>212</v>
      </c>
      <c r="F24" s="197">
        <v>0.1</v>
      </c>
      <c r="G24" s="79"/>
      <c r="H24" s="55"/>
      <c r="I24" s="1"/>
      <c r="J24" s="220" t="s">
        <v>3144</v>
      </c>
      <c r="K24" s="1"/>
    </row>
    <row r="25" spans="1:11" s="56" customFormat="1" ht="15.75" customHeight="1">
      <c r="A25" s="54"/>
      <c r="B25" s="54"/>
      <c r="C25" s="82">
        <v>3</v>
      </c>
      <c r="D25" s="157">
        <v>9</v>
      </c>
      <c r="E25" s="78" t="s">
        <v>107</v>
      </c>
      <c r="F25" s="197">
        <v>1</v>
      </c>
      <c r="G25" s="79"/>
      <c r="H25" s="55"/>
      <c r="I25" s="1"/>
      <c r="J25" s="220" t="s">
        <v>1418</v>
      </c>
      <c r="K25" s="1"/>
    </row>
    <row r="26" spans="1:11" s="56" customFormat="1" ht="15.75" customHeight="1">
      <c r="A26" s="54"/>
      <c r="B26" s="54"/>
      <c r="C26" s="82"/>
      <c r="D26" s="157">
        <v>9.1</v>
      </c>
      <c r="E26" s="78" t="s">
        <v>214</v>
      </c>
      <c r="F26" s="197">
        <v>0.5</v>
      </c>
      <c r="G26" s="79"/>
      <c r="H26" s="55"/>
      <c r="I26" s="1"/>
      <c r="J26" s="220" t="s">
        <v>3144</v>
      </c>
      <c r="K26" s="1"/>
    </row>
    <row r="27" spans="1:11" s="56" customFormat="1" ht="15.75" customHeight="1">
      <c r="A27" s="54"/>
      <c r="B27" s="54"/>
      <c r="C27" s="82"/>
      <c r="D27" s="157">
        <v>9.1999999999999993</v>
      </c>
      <c r="E27" s="78" t="s">
        <v>215</v>
      </c>
      <c r="F27" s="197">
        <v>0.4</v>
      </c>
      <c r="G27" s="79"/>
      <c r="H27" s="55"/>
      <c r="I27" s="1"/>
      <c r="J27" s="220" t="s">
        <v>3144</v>
      </c>
      <c r="K27" s="1"/>
    </row>
    <row r="28" spans="1:11" s="56" customFormat="1" ht="15.75" customHeight="1">
      <c r="A28" s="54"/>
      <c r="B28" s="54"/>
      <c r="C28" s="82"/>
      <c r="D28" s="157">
        <v>9.3000000000000007</v>
      </c>
      <c r="E28" s="78" t="s">
        <v>216</v>
      </c>
      <c r="F28" s="197">
        <v>0.1</v>
      </c>
      <c r="G28" s="79"/>
      <c r="H28" s="55"/>
      <c r="I28" s="1"/>
      <c r="J28" s="220" t="s">
        <v>3144</v>
      </c>
      <c r="K28" s="1"/>
    </row>
    <row r="29" spans="1:11" s="56" customFormat="1" ht="15.75" customHeight="1">
      <c r="A29" s="54"/>
      <c r="B29" s="54"/>
      <c r="C29" s="82">
        <v>4</v>
      </c>
      <c r="D29" s="157">
        <v>11</v>
      </c>
      <c r="E29" s="78" t="s">
        <v>108</v>
      </c>
      <c r="F29" s="197">
        <v>1</v>
      </c>
      <c r="G29" s="79"/>
      <c r="H29" s="55"/>
      <c r="I29" s="1"/>
      <c r="J29" s="220" t="s">
        <v>1418</v>
      </c>
      <c r="K29" s="1"/>
    </row>
    <row r="30" spans="1:11" s="56" customFormat="1" ht="15.75" customHeight="1">
      <c r="A30" s="54"/>
      <c r="B30" s="54"/>
      <c r="C30" s="82"/>
      <c r="D30" s="157">
        <v>11.1</v>
      </c>
      <c r="E30" s="78" t="s">
        <v>217</v>
      </c>
      <c r="F30" s="197">
        <v>0.5</v>
      </c>
      <c r="G30" s="79"/>
      <c r="H30" s="55"/>
      <c r="I30" s="1"/>
      <c r="J30" s="220" t="s">
        <v>3144</v>
      </c>
      <c r="K30" s="1"/>
    </row>
    <row r="31" spans="1:11" s="56" customFormat="1" ht="15.75" customHeight="1">
      <c r="A31" s="54"/>
      <c r="B31" s="54"/>
      <c r="C31" s="82"/>
      <c r="D31" s="157">
        <v>11.2</v>
      </c>
      <c r="E31" s="78" t="s">
        <v>218</v>
      </c>
      <c r="F31" s="197">
        <v>0.4</v>
      </c>
      <c r="G31" s="79"/>
      <c r="H31" s="55"/>
      <c r="I31" s="1"/>
      <c r="J31" s="220" t="s">
        <v>3144</v>
      </c>
      <c r="K31" s="1"/>
    </row>
    <row r="32" spans="1:11" s="56" customFormat="1" ht="15.75" customHeight="1">
      <c r="A32" s="54"/>
      <c r="B32" s="54"/>
      <c r="C32" s="82"/>
      <c r="D32" s="157">
        <v>11.3</v>
      </c>
      <c r="E32" s="78" t="s">
        <v>219</v>
      </c>
      <c r="F32" s="197">
        <v>0.1</v>
      </c>
      <c r="G32" s="79"/>
      <c r="H32" s="55"/>
      <c r="I32" s="1"/>
      <c r="J32" s="220" t="s">
        <v>3144</v>
      </c>
      <c r="K32" s="1"/>
    </row>
    <row r="33" spans="1:11" s="56" customFormat="1" ht="15.75" customHeight="1">
      <c r="A33" s="54"/>
      <c r="B33" s="54"/>
      <c r="C33" s="82">
        <v>5</v>
      </c>
      <c r="D33" s="157">
        <v>12</v>
      </c>
      <c r="E33" s="78" t="s">
        <v>109</v>
      </c>
      <c r="F33" s="197">
        <v>1</v>
      </c>
      <c r="G33" s="79"/>
      <c r="H33" s="55"/>
      <c r="I33" s="1"/>
      <c r="J33" s="220" t="s">
        <v>1418</v>
      </c>
      <c r="K33" s="1"/>
    </row>
    <row r="34" spans="1:11" s="56" customFormat="1" ht="15.75" customHeight="1">
      <c r="A34" s="54"/>
      <c r="B34" s="54"/>
      <c r="C34" s="82">
        <v>6</v>
      </c>
      <c r="D34" s="157">
        <v>17</v>
      </c>
      <c r="E34" s="78" t="s">
        <v>110</v>
      </c>
      <c r="F34" s="197">
        <v>1</v>
      </c>
      <c r="G34" s="79"/>
      <c r="H34" s="55"/>
      <c r="I34" s="1"/>
      <c r="J34" s="220" t="s">
        <v>1418</v>
      </c>
      <c r="K34" s="1"/>
    </row>
    <row r="35" spans="1:11" s="56" customFormat="1" ht="15.75" customHeight="1">
      <c r="A35" s="54"/>
      <c r="B35" s="54"/>
      <c r="C35" s="82"/>
      <c r="D35" s="157">
        <v>17.100000000000001</v>
      </c>
      <c r="E35" s="78" t="s">
        <v>220</v>
      </c>
      <c r="F35" s="197">
        <v>0.9</v>
      </c>
      <c r="G35" s="79"/>
      <c r="H35" s="55"/>
      <c r="I35" s="1"/>
      <c r="J35" s="220" t="s">
        <v>3144</v>
      </c>
      <c r="K35" s="1"/>
    </row>
    <row r="36" spans="1:11" s="56" customFormat="1" ht="15.75" customHeight="1">
      <c r="A36" s="54"/>
      <c r="B36" s="54"/>
      <c r="C36" s="82"/>
      <c r="D36" s="157">
        <v>17.2</v>
      </c>
      <c r="E36" s="78" t="s">
        <v>221</v>
      </c>
      <c r="F36" s="197">
        <v>0.1</v>
      </c>
      <c r="G36" s="79"/>
      <c r="H36" s="55"/>
      <c r="I36" s="1"/>
      <c r="J36" s="220" t="s">
        <v>3144</v>
      </c>
      <c r="K36" s="1"/>
    </row>
    <row r="37" spans="1:11" s="56" customFormat="1" ht="15.75" customHeight="1">
      <c r="A37" s="54"/>
      <c r="B37" s="54"/>
      <c r="C37" s="82">
        <v>7</v>
      </c>
      <c r="D37" s="157">
        <v>18</v>
      </c>
      <c r="E37" s="78" t="s">
        <v>111</v>
      </c>
      <c r="F37" s="197">
        <v>1</v>
      </c>
      <c r="G37" s="79"/>
      <c r="H37" s="55"/>
      <c r="I37" s="1"/>
      <c r="J37" s="220" t="s">
        <v>1418</v>
      </c>
      <c r="K37" s="1"/>
    </row>
    <row r="38" spans="1:11" s="56" customFormat="1" ht="15.75" customHeight="1">
      <c r="A38" s="54"/>
      <c r="B38" s="54"/>
      <c r="C38" s="82"/>
      <c r="D38" s="157">
        <v>18.100000000000001</v>
      </c>
      <c r="E38" s="78" t="s">
        <v>222</v>
      </c>
      <c r="F38" s="197">
        <v>0.5</v>
      </c>
      <c r="G38" s="79"/>
      <c r="H38" s="55"/>
      <c r="I38" s="1"/>
      <c r="J38" s="220" t="s">
        <v>3144</v>
      </c>
      <c r="K38" s="1"/>
    </row>
    <row r="39" spans="1:11" s="56" customFormat="1" ht="15.75" customHeight="1">
      <c r="A39" s="54"/>
      <c r="B39" s="54"/>
      <c r="C39" s="82"/>
      <c r="D39" s="157">
        <v>18.2</v>
      </c>
      <c r="E39" s="78" t="s">
        <v>223</v>
      </c>
      <c r="F39" s="197">
        <v>0.5</v>
      </c>
      <c r="G39" s="79"/>
      <c r="H39" s="55"/>
      <c r="I39" s="1"/>
      <c r="J39" s="220" t="s">
        <v>3144</v>
      </c>
      <c r="K39" s="1"/>
    </row>
    <row r="40" spans="1:11" s="56" customFormat="1" ht="15.75" customHeight="1">
      <c r="A40" s="54"/>
      <c r="B40" s="54"/>
      <c r="C40" s="82">
        <v>8</v>
      </c>
      <c r="D40" s="157">
        <v>19</v>
      </c>
      <c r="E40" s="78" t="s">
        <v>112</v>
      </c>
      <c r="F40" s="197">
        <v>1</v>
      </c>
      <c r="G40" s="79"/>
      <c r="H40" s="55"/>
      <c r="I40" s="1"/>
      <c r="J40" s="220" t="s">
        <v>1418</v>
      </c>
      <c r="K40" s="1"/>
    </row>
    <row r="41" spans="1:11" s="56" customFormat="1" ht="15.75" customHeight="1">
      <c r="A41" s="54"/>
      <c r="B41" s="54"/>
      <c r="C41" s="82"/>
      <c r="D41" s="157">
        <v>19.100000000000001</v>
      </c>
      <c r="E41" s="78" t="s">
        <v>224</v>
      </c>
      <c r="F41" s="197">
        <v>0.9</v>
      </c>
      <c r="G41" s="79"/>
      <c r="H41" s="55"/>
      <c r="I41" s="1"/>
      <c r="J41" s="220" t="s">
        <v>3144</v>
      </c>
      <c r="K41" s="1"/>
    </row>
    <row r="42" spans="1:11" s="56" customFormat="1" ht="15.75" customHeight="1">
      <c r="A42" s="54"/>
      <c r="B42" s="54"/>
      <c r="C42" s="82"/>
      <c r="D42" s="157">
        <v>19.2</v>
      </c>
      <c r="E42" s="78" t="s">
        <v>225</v>
      </c>
      <c r="F42" s="197">
        <v>0.1</v>
      </c>
      <c r="G42" s="79"/>
      <c r="H42" s="55"/>
      <c r="I42" s="1"/>
      <c r="J42" s="220" t="s">
        <v>3144</v>
      </c>
      <c r="K42" s="1"/>
    </row>
    <row r="43" spans="1:11" s="56" customFormat="1" ht="15.75" customHeight="1">
      <c r="A43" s="54"/>
      <c r="B43" s="54"/>
      <c r="C43" s="82">
        <v>9</v>
      </c>
      <c r="D43" s="157">
        <v>20</v>
      </c>
      <c r="E43" s="78" t="s">
        <v>113</v>
      </c>
      <c r="F43" s="197">
        <v>1</v>
      </c>
      <c r="G43" s="79"/>
      <c r="H43" s="55"/>
      <c r="I43" s="1"/>
      <c r="J43" s="220" t="s">
        <v>1418</v>
      </c>
      <c r="K43" s="1"/>
    </row>
    <row r="44" spans="1:11" s="56" customFormat="1" ht="15.75" customHeight="1">
      <c r="A44" s="54"/>
      <c r="B44" s="54"/>
      <c r="C44" s="82"/>
      <c r="D44" s="157">
        <v>20.100000000000001</v>
      </c>
      <c r="E44" s="78" t="s">
        <v>226</v>
      </c>
      <c r="F44" s="197">
        <v>0.91</v>
      </c>
      <c r="G44" s="79"/>
      <c r="H44" s="55"/>
      <c r="I44" s="1"/>
      <c r="J44" s="220" t="s">
        <v>3144</v>
      </c>
      <c r="K44" s="1"/>
    </row>
    <row r="45" spans="1:11" s="56" customFormat="1" ht="15.75" customHeight="1">
      <c r="A45" s="54"/>
      <c r="B45" s="54"/>
      <c r="C45" s="82"/>
      <c r="D45" s="157">
        <v>20.2</v>
      </c>
      <c r="E45" s="78" t="s">
        <v>227</v>
      </c>
      <c r="F45" s="197">
        <v>0.09</v>
      </c>
      <c r="G45" s="79"/>
      <c r="H45" s="55"/>
      <c r="I45" s="1"/>
      <c r="J45" s="220" t="s">
        <v>3144</v>
      </c>
      <c r="K45" s="1"/>
    </row>
    <row r="46" spans="1:11" s="56" customFormat="1" ht="15.75" customHeight="1">
      <c r="A46" s="54"/>
      <c r="B46" s="54"/>
      <c r="C46" s="82">
        <v>10</v>
      </c>
      <c r="D46" s="157">
        <v>23</v>
      </c>
      <c r="E46" s="78" t="s">
        <v>114</v>
      </c>
      <c r="F46" s="197">
        <v>1</v>
      </c>
      <c r="G46" s="79"/>
      <c r="H46" s="55"/>
      <c r="I46" s="1"/>
      <c r="J46" s="220" t="s">
        <v>1418</v>
      </c>
      <c r="K46" s="1"/>
    </row>
    <row r="47" spans="1:11" s="56" customFormat="1" ht="15.75" customHeight="1">
      <c r="A47" s="54"/>
      <c r="B47" s="54"/>
      <c r="C47" s="82"/>
      <c r="D47" s="157">
        <v>23.1</v>
      </c>
      <c r="E47" s="78" t="s">
        <v>228</v>
      </c>
      <c r="F47" s="197">
        <v>0.6</v>
      </c>
      <c r="G47" s="79"/>
      <c r="H47" s="55"/>
      <c r="I47" s="1"/>
      <c r="J47" s="220" t="s">
        <v>3144</v>
      </c>
      <c r="K47" s="1"/>
    </row>
    <row r="48" spans="1:11" s="56" customFormat="1" ht="15.75" customHeight="1">
      <c r="A48" s="54"/>
      <c r="B48" s="54"/>
      <c r="C48" s="82"/>
      <c r="D48" s="157">
        <v>23.2</v>
      </c>
      <c r="E48" s="78" t="s">
        <v>229</v>
      </c>
      <c r="F48" s="197">
        <v>0.4</v>
      </c>
      <c r="G48" s="79"/>
      <c r="H48" s="55"/>
      <c r="I48" s="1"/>
      <c r="J48" s="220" t="s">
        <v>3144</v>
      </c>
      <c r="K48" s="1"/>
    </row>
    <row r="49" spans="1:11" s="56" customFormat="1" ht="15.75" customHeight="1">
      <c r="A49" s="54"/>
      <c r="B49" s="54"/>
      <c r="C49" s="82">
        <v>11</v>
      </c>
      <c r="D49" s="157">
        <v>24</v>
      </c>
      <c r="E49" s="78" t="s">
        <v>115</v>
      </c>
      <c r="F49" s="197">
        <v>1</v>
      </c>
      <c r="G49" s="79"/>
      <c r="H49" s="55"/>
      <c r="I49" s="1"/>
      <c r="J49" s="220" t="s">
        <v>1418</v>
      </c>
      <c r="K49" s="1"/>
    </row>
    <row r="50" spans="1:11" s="56" customFormat="1" ht="15.75" customHeight="1">
      <c r="A50" s="54"/>
      <c r="B50" s="54"/>
      <c r="C50" s="82"/>
      <c r="D50" s="157">
        <v>24.1</v>
      </c>
      <c r="E50" s="78" t="s">
        <v>230</v>
      </c>
      <c r="F50" s="197">
        <v>0.9</v>
      </c>
      <c r="G50" s="79"/>
      <c r="H50" s="55"/>
      <c r="I50" s="1"/>
      <c r="J50" s="220" t="s">
        <v>3144</v>
      </c>
      <c r="K50" s="1"/>
    </row>
    <row r="51" spans="1:11" s="56" customFormat="1" ht="15.75" customHeight="1">
      <c r="A51" s="54"/>
      <c r="B51" s="54"/>
      <c r="C51" s="82"/>
      <c r="D51" s="157">
        <v>24.2</v>
      </c>
      <c r="E51" s="78" t="s">
        <v>231</v>
      </c>
      <c r="F51" s="197">
        <v>0.1</v>
      </c>
      <c r="G51" s="79"/>
      <c r="H51" s="55"/>
      <c r="I51" s="1"/>
      <c r="J51" s="220" t="s">
        <v>3144</v>
      </c>
      <c r="K51" s="1"/>
    </row>
    <row r="52" spans="1:11" s="56" customFormat="1" ht="15.75" customHeight="1">
      <c r="A52" s="54"/>
      <c r="B52" s="54"/>
      <c r="C52" s="82">
        <v>12</v>
      </c>
      <c r="D52" s="157">
        <v>25</v>
      </c>
      <c r="E52" s="78" t="s">
        <v>116</v>
      </c>
      <c r="F52" s="197">
        <v>1</v>
      </c>
      <c r="G52" s="79"/>
      <c r="H52" s="55"/>
      <c r="I52" s="1"/>
      <c r="J52" s="220" t="s">
        <v>1418</v>
      </c>
      <c r="K52" s="1"/>
    </row>
    <row r="53" spans="1:11" s="56" customFormat="1" ht="15.75" customHeight="1">
      <c r="A53" s="54"/>
      <c r="B53" s="54"/>
      <c r="C53" s="82">
        <v>13</v>
      </c>
      <c r="D53" s="157">
        <v>26</v>
      </c>
      <c r="E53" s="78" t="s">
        <v>117</v>
      </c>
      <c r="F53" s="197">
        <v>1</v>
      </c>
      <c r="G53" s="79"/>
      <c r="H53" s="55"/>
      <c r="I53" s="1"/>
      <c r="J53" s="220" t="s">
        <v>1418</v>
      </c>
      <c r="K53" s="1"/>
    </row>
    <row r="54" spans="1:11" s="56" customFormat="1" ht="15.75" customHeight="1">
      <c r="A54" s="54"/>
      <c r="B54" s="54"/>
      <c r="C54" s="82">
        <v>14</v>
      </c>
      <c r="D54" s="157">
        <v>27</v>
      </c>
      <c r="E54" s="78" t="s">
        <v>118</v>
      </c>
      <c r="F54" s="197">
        <v>1</v>
      </c>
      <c r="G54" s="79"/>
      <c r="H54" s="55"/>
      <c r="I54" s="1"/>
      <c r="J54" s="220" t="s">
        <v>1418</v>
      </c>
      <c r="K54" s="1"/>
    </row>
    <row r="55" spans="1:11" s="56" customFormat="1" ht="15.75" customHeight="1">
      <c r="A55" s="54"/>
      <c r="B55" s="54"/>
      <c r="C55" s="82">
        <v>15</v>
      </c>
      <c r="D55" s="157">
        <v>28</v>
      </c>
      <c r="E55" s="78" t="s">
        <v>119</v>
      </c>
      <c r="F55" s="197">
        <v>1</v>
      </c>
      <c r="G55" s="79"/>
      <c r="H55" s="55"/>
      <c r="I55" s="1"/>
      <c r="J55" s="220" t="s">
        <v>1418</v>
      </c>
      <c r="K55" s="1"/>
    </row>
    <row r="56" spans="1:11" s="56" customFormat="1" ht="15.75" customHeight="1">
      <c r="A56" s="54"/>
      <c r="B56" s="54"/>
      <c r="C56" s="82"/>
      <c r="D56" s="157">
        <v>28.1</v>
      </c>
      <c r="E56" s="78" t="s">
        <v>232</v>
      </c>
      <c r="F56" s="197">
        <v>0.6</v>
      </c>
      <c r="G56" s="79"/>
      <c r="H56" s="55"/>
      <c r="I56" s="1"/>
      <c r="J56" s="220" t="s">
        <v>3144</v>
      </c>
      <c r="K56" s="1"/>
    </row>
    <row r="57" spans="1:11" s="56" customFormat="1" ht="15.75" customHeight="1">
      <c r="A57" s="54"/>
      <c r="B57" s="54"/>
      <c r="C57" s="82"/>
      <c r="D57" s="157">
        <v>28.2</v>
      </c>
      <c r="E57" s="78" t="s">
        <v>233</v>
      </c>
      <c r="F57" s="197">
        <v>0.4</v>
      </c>
      <c r="G57" s="79"/>
      <c r="H57" s="55"/>
      <c r="I57" s="1"/>
      <c r="J57" s="220" t="s">
        <v>3144</v>
      </c>
      <c r="K57" s="1"/>
    </row>
    <row r="58" spans="1:11" s="56" customFormat="1" ht="15.75" customHeight="1">
      <c r="A58" s="54"/>
      <c r="B58" s="54"/>
      <c r="C58" s="82">
        <v>16</v>
      </c>
      <c r="D58" s="157">
        <v>29</v>
      </c>
      <c r="E58" s="78" t="s">
        <v>120</v>
      </c>
      <c r="F58" s="197">
        <v>1</v>
      </c>
      <c r="G58" s="79"/>
      <c r="H58" s="55"/>
      <c r="I58" s="1"/>
      <c r="J58" s="220" t="s">
        <v>1418</v>
      </c>
      <c r="K58" s="1"/>
    </row>
    <row r="59" spans="1:11" s="56" customFormat="1" ht="15.75" customHeight="1">
      <c r="A59" s="54"/>
      <c r="B59" s="54"/>
      <c r="C59" s="82"/>
      <c r="D59" s="157">
        <v>29.1</v>
      </c>
      <c r="E59" s="78" t="s">
        <v>234</v>
      </c>
      <c r="F59" s="197">
        <v>0.5</v>
      </c>
      <c r="G59" s="79"/>
      <c r="H59" s="55"/>
      <c r="I59" s="1"/>
      <c r="J59" s="220" t="s">
        <v>3144</v>
      </c>
      <c r="K59" s="1"/>
    </row>
    <row r="60" spans="1:11" s="56" customFormat="1" ht="15.75" customHeight="1">
      <c r="A60" s="54"/>
      <c r="B60" s="54"/>
      <c r="C60" s="82"/>
      <c r="D60" s="157">
        <v>29.2</v>
      </c>
      <c r="E60" s="78" t="s">
        <v>235</v>
      </c>
      <c r="F60" s="197">
        <v>0.5</v>
      </c>
      <c r="G60" s="79"/>
      <c r="H60" s="55"/>
      <c r="I60" s="1"/>
      <c r="J60" s="220" t="s">
        <v>3144</v>
      </c>
      <c r="K60" s="1"/>
    </row>
    <row r="61" spans="1:11" s="56" customFormat="1" ht="15.75" customHeight="1">
      <c r="A61" s="54"/>
      <c r="B61" s="54"/>
      <c r="C61" s="82">
        <v>17</v>
      </c>
      <c r="D61" s="157">
        <v>30</v>
      </c>
      <c r="E61" s="78" t="s">
        <v>121</v>
      </c>
      <c r="F61" s="197">
        <v>1</v>
      </c>
      <c r="G61" s="79"/>
      <c r="H61" s="55"/>
      <c r="I61" s="1"/>
      <c r="J61" s="220" t="s">
        <v>1418</v>
      </c>
      <c r="K61" s="1"/>
    </row>
    <row r="62" spans="1:11" s="56" customFormat="1" ht="15.75" customHeight="1">
      <c r="A62" s="54"/>
      <c r="B62" s="54"/>
      <c r="C62" s="82"/>
      <c r="D62" s="157">
        <v>30.1</v>
      </c>
      <c r="E62" s="78" t="s">
        <v>236</v>
      </c>
      <c r="F62" s="197">
        <v>0.45</v>
      </c>
      <c r="G62" s="79"/>
      <c r="H62" s="55"/>
      <c r="I62" s="1"/>
      <c r="J62" s="220" t="s">
        <v>3144</v>
      </c>
      <c r="K62" s="1"/>
    </row>
    <row r="63" spans="1:11" s="56" customFormat="1" ht="15.75" customHeight="1">
      <c r="A63" s="54"/>
      <c r="B63" s="54"/>
      <c r="C63" s="82"/>
      <c r="D63" s="157">
        <v>30.2</v>
      </c>
      <c r="E63" s="78" t="s">
        <v>237</v>
      </c>
      <c r="F63" s="197">
        <v>0.45</v>
      </c>
      <c r="G63" s="79"/>
      <c r="H63" s="55"/>
      <c r="I63" s="1"/>
      <c r="J63" s="220" t="s">
        <v>3144</v>
      </c>
      <c r="K63" s="1"/>
    </row>
    <row r="64" spans="1:11" s="56" customFormat="1" ht="15.75" customHeight="1">
      <c r="A64" s="54"/>
      <c r="B64" s="54"/>
      <c r="C64" s="82"/>
      <c r="D64" s="157">
        <v>30.3</v>
      </c>
      <c r="E64" s="78" t="s">
        <v>238</v>
      </c>
      <c r="F64" s="197">
        <v>0.1</v>
      </c>
      <c r="G64" s="79"/>
      <c r="H64" s="55"/>
      <c r="I64" s="1"/>
      <c r="J64" s="220" t="s">
        <v>3144</v>
      </c>
      <c r="K64" s="1"/>
    </row>
    <row r="65" spans="1:11" s="56" customFormat="1" ht="15.75" customHeight="1">
      <c r="A65" s="54"/>
      <c r="B65" s="54"/>
      <c r="C65" s="82">
        <v>18</v>
      </c>
      <c r="D65" s="157">
        <v>32</v>
      </c>
      <c r="E65" s="78" t="s">
        <v>122</v>
      </c>
      <c r="F65" s="197">
        <v>1</v>
      </c>
      <c r="G65" s="79"/>
      <c r="H65" s="55"/>
      <c r="I65" s="1"/>
      <c r="J65" s="220" t="s">
        <v>1418</v>
      </c>
      <c r="K65" s="1"/>
    </row>
    <row r="66" spans="1:11" s="56" customFormat="1" ht="15.75" customHeight="1">
      <c r="A66" s="54"/>
      <c r="B66" s="54"/>
      <c r="C66" s="82"/>
      <c r="D66" s="157">
        <v>32.1</v>
      </c>
      <c r="E66" s="78" t="s">
        <v>239</v>
      </c>
      <c r="F66" s="197">
        <v>0.5</v>
      </c>
      <c r="G66" s="79"/>
      <c r="H66" s="55"/>
      <c r="I66" s="1"/>
      <c r="J66" s="220" t="s">
        <v>3144</v>
      </c>
      <c r="K66" s="1"/>
    </row>
    <row r="67" spans="1:11" s="56" customFormat="1" ht="15.75" customHeight="1">
      <c r="A67" s="54"/>
      <c r="B67" s="54"/>
      <c r="C67" s="82"/>
      <c r="D67" s="157">
        <v>32.200000000000003</v>
      </c>
      <c r="E67" s="78" t="s">
        <v>240</v>
      </c>
      <c r="F67" s="197">
        <v>0.5</v>
      </c>
      <c r="G67" s="79"/>
      <c r="H67" s="55"/>
      <c r="I67" s="1"/>
      <c r="J67" s="220" t="s">
        <v>3144</v>
      </c>
      <c r="K67" s="1"/>
    </row>
    <row r="68" spans="1:11" s="56" customFormat="1" ht="15.75" customHeight="1">
      <c r="A68" s="54"/>
      <c r="B68" s="54"/>
      <c r="C68" s="82">
        <v>19</v>
      </c>
      <c r="D68" s="157">
        <v>33</v>
      </c>
      <c r="E68" s="78" t="s">
        <v>123</v>
      </c>
      <c r="F68" s="197">
        <v>1</v>
      </c>
      <c r="G68" s="79"/>
      <c r="H68" s="55"/>
      <c r="I68" s="1"/>
      <c r="J68" s="220" t="s">
        <v>1418</v>
      </c>
      <c r="K68" s="1"/>
    </row>
    <row r="69" spans="1:11" s="56" customFormat="1" ht="17.25" customHeight="1">
      <c r="A69" s="54"/>
      <c r="B69" s="54"/>
      <c r="C69" s="82">
        <v>20</v>
      </c>
      <c r="D69" s="157">
        <v>34</v>
      </c>
      <c r="E69" s="78" t="s">
        <v>124</v>
      </c>
      <c r="F69" s="197">
        <v>1</v>
      </c>
      <c r="G69" s="79"/>
      <c r="H69" s="55"/>
      <c r="I69" s="1"/>
      <c r="J69" s="220" t="s">
        <v>1418</v>
      </c>
      <c r="K69" s="1"/>
    </row>
    <row r="70" spans="1:11" s="56" customFormat="1" ht="15.75" customHeight="1">
      <c r="A70" s="54"/>
      <c r="B70" s="54"/>
      <c r="C70" s="82">
        <v>21</v>
      </c>
      <c r="D70" s="157">
        <v>35</v>
      </c>
      <c r="E70" s="78" t="s">
        <v>125</v>
      </c>
      <c r="F70" s="197">
        <v>1</v>
      </c>
      <c r="G70" s="79"/>
      <c r="H70" s="55"/>
      <c r="I70" s="1"/>
      <c r="J70" s="220" t="s">
        <v>1418</v>
      </c>
      <c r="K70" s="1"/>
    </row>
    <row r="71" spans="1:11" s="56" customFormat="1" ht="15.75" customHeight="1">
      <c r="A71" s="54"/>
      <c r="B71" s="54"/>
      <c r="C71" s="82"/>
      <c r="D71" s="157">
        <v>35.1</v>
      </c>
      <c r="E71" s="78" t="s">
        <v>241</v>
      </c>
      <c r="F71" s="197">
        <v>0.9</v>
      </c>
      <c r="G71" s="79"/>
      <c r="H71" s="55"/>
      <c r="I71" s="1"/>
      <c r="J71" s="220" t="s">
        <v>3144</v>
      </c>
      <c r="K71" s="1"/>
    </row>
    <row r="72" spans="1:11" s="56" customFormat="1" ht="15.75" customHeight="1">
      <c r="A72" s="54"/>
      <c r="B72" s="54"/>
      <c r="C72" s="82"/>
      <c r="D72" s="157">
        <v>35.200000000000003</v>
      </c>
      <c r="E72" s="78" t="s">
        <v>242</v>
      </c>
      <c r="F72" s="197">
        <v>0.1</v>
      </c>
      <c r="G72" s="79"/>
      <c r="H72" s="55"/>
      <c r="I72" s="1"/>
      <c r="J72" s="220" t="s">
        <v>3144</v>
      </c>
      <c r="K72" s="1"/>
    </row>
    <row r="73" spans="1:11" s="56" customFormat="1" ht="15.75" customHeight="1">
      <c r="A73" s="54"/>
      <c r="B73" s="54"/>
      <c r="C73" s="82">
        <v>22</v>
      </c>
      <c r="D73" s="157">
        <v>38</v>
      </c>
      <c r="E73" s="78" t="s">
        <v>126</v>
      </c>
      <c r="F73" s="197">
        <v>1</v>
      </c>
      <c r="G73" s="79"/>
      <c r="H73" s="55"/>
      <c r="I73" s="1"/>
      <c r="J73" s="220" t="s">
        <v>1418</v>
      </c>
      <c r="K73" s="1"/>
    </row>
    <row r="74" spans="1:11" s="56" customFormat="1" ht="15.75" customHeight="1">
      <c r="A74" s="54"/>
      <c r="B74" s="54"/>
      <c r="C74" s="82">
        <v>23</v>
      </c>
      <c r="D74" s="157">
        <v>39</v>
      </c>
      <c r="E74" s="78" t="s">
        <v>127</v>
      </c>
      <c r="F74" s="197">
        <v>1</v>
      </c>
      <c r="G74" s="79"/>
      <c r="H74" s="55"/>
      <c r="I74" s="1"/>
      <c r="J74" s="220" t="s">
        <v>1418</v>
      </c>
      <c r="K74" s="1"/>
    </row>
    <row r="75" spans="1:11" s="56" customFormat="1" ht="15.75" customHeight="1">
      <c r="A75" s="54"/>
      <c r="B75" s="54"/>
      <c r="C75" s="82"/>
      <c r="D75" s="157">
        <v>39.1</v>
      </c>
      <c r="E75" s="78" t="s">
        <v>243</v>
      </c>
      <c r="F75" s="197">
        <v>0.6</v>
      </c>
      <c r="G75" s="79"/>
      <c r="H75" s="55"/>
      <c r="I75" s="1"/>
      <c r="J75" s="220" t="s">
        <v>3144</v>
      </c>
      <c r="K75" s="1"/>
    </row>
    <row r="76" spans="1:11" s="56" customFormat="1" ht="15.75" customHeight="1">
      <c r="A76" s="54"/>
      <c r="B76" s="54"/>
      <c r="C76" s="82"/>
      <c r="D76" s="157">
        <v>39.200000000000003</v>
      </c>
      <c r="E76" s="78" t="s">
        <v>244</v>
      </c>
      <c r="F76" s="197">
        <v>0.4</v>
      </c>
      <c r="G76" s="79"/>
      <c r="H76" s="55"/>
      <c r="I76" s="1"/>
      <c r="J76" s="220" t="s">
        <v>3144</v>
      </c>
      <c r="K76" s="1"/>
    </row>
    <row r="77" spans="1:11" s="56" customFormat="1" ht="15.75" customHeight="1">
      <c r="A77" s="54"/>
      <c r="B77" s="54"/>
      <c r="C77" s="82">
        <v>24</v>
      </c>
      <c r="D77" s="157">
        <v>40</v>
      </c>
      <c r="E77" s="78" t="s">
        <v>128</v>
      </c>
      <c r="F77" s="197">
        <v>1</v>
      </c>
      <c r="G77" s="79"/>
      <c r="H77" s="55"/>
      <c r="I77" s="1"/>
      <c r="J77" s="220" t="s">
        <v>1418</v>
      </c>
      <c r="K77" s="1"/>
    </row>
    <row r="78" spans="1:11" s="56" customFormat="1" ht="15.75" customHeight="1">
      <c r="A78" s="54"/>
      <c r="B78" s="54"/>
      <c r="C78" s="82"/>
      <c r="D78" s="157">
        <v>40.1</v>
      </c>
      <c r="E78" s="78" t="s">
        <v>245</v>
      </c>
      <c r="F78" s="197">
        <v>0.25</v>
      </c>
      <c r="G78" s="79"/>
      <c r="H78" s="55"/>
      <c r="I78" s="1"/>
      <c r="J78" s="220" t="s">
        <v>3144</v>
      </c>
      <c r="K78" s="1"/>
    </row>
    <row r="79" spans="1:11" s="56" customFormat="1" ht="15.75" customHeight="1">
      <c r="A79" s="54"/>
      <c r="B79" s="54"/>
      <c r="C79" s="82"/>
      <c r="D79" s="157">
        <v>40.200000000000003</v>
      </c>
      <c r="E79" s="78" t="s">
        <v>246</v>
      </c>
      <c r="F79" s="197">
        <v>0.75</v>
      </c>
      <c r="G79" s="79"/>
      <c r="H79" s="55"/>
      <c r="I79" s="1"/>
      <c r="J79" s="220" t="s">
        <v>3144</v>
      </c>
      <c r="K79" s="1"/>
    </row>
    <row r="80" spans="1:11" s="56" customFormat="1" ht="15.75" customHeight="1">
      <c r="A80" s="54"/>
      <c r="B80" s="54"/>
      <c r="C80" s="82">
        <v>25</v>
      </c>
      <c r="D80" s="157">
        <v>41</v>
      </c>
      <c r="E80" s="78" t="s">
        <v>129</v>
      </c>
      <c r="F80" s="197">
        <v>1</v>
      </c>
      <c r="G80" s="79"/>
      <c r="H80" s="55"/>
      <c r="I80" s="1"/>
      <c r="J80" s="220" t="s">
        <v>1418</v>
      </c>
      <c r="K80" s="1"/>
    </row>
    <row r="81" spans="1:11" s="56" customFormat="1" ht="15.75" customHeight="1">
      <c r="A81" s="54"/>
      <c r="B81" s="54"/>
      <c r="C81" s="82"/>
      <c r="D81" s="157">
        <v>41.1</v>
      </c>
      <c r="E81" s="78" t="s">
        <v>247</v>
      </c>
      <c r="F81" s="197">
        <v>0.5</v>
      </c>
      <c r="G81" s="79"/>
      <c r="H81" s="55"/>
      <c r="I81" s="1"/>
      <c r="J81" s="220" t="s">
        <v>3144</v>
      </c>
      <c r="K81" s="1"/>
    </row>
    <row r="82" spans="1:11" s="56" customFormat="1" ht="15.75" customHeight="1">
      <c r="A82" s="54"/>
      <c r="B82" s="54"/>
      <c r="C82" s="82"/>
      <c r="D82" s="157">
        <v>41.2</v>
      </c>
      <c r="E82" s="78" t="s">
        <v>248</v>
      </c>
      <c r="F82" s="197">
        <v>0.5</v>
      </c>
      <c r="G82" s="79"/>
      <c r="H82" s="55"/>
      <c r="I82" s="1"/>
      <c r="J82" s="220" t="s">
        <v>3144</v>
      </c>
      <c r="K82" s="1"/>
    </row>
    <row r="83" spans="1:11" s="56" customFormat="1" ht="15.75" customHeight="1">
      <c r="A83" s="54"/>
      <c r="B83" s="54"/>
      <c r="C83" s="82">
        <v>26</v>
      </c>
      <c r="D83" s="157">
        <v>42</v>
      </c>
      <c r="E83" s="78" t="s">
        <v>130</v>
      </c>
      <c r="F83" s="197">
        <v>1</v>
      </c>
      <c r="G83" s="79"/>
      <c r="H83" s="55"/>
      <c r="I83" s="1"/>
      <c r="J83" s="220" t="s">
        <v>1418</v>
      </c>
      <c r="K83" s="1"/>
    </row>
    <row r="84" spans="1:11" s="56" customFormat="1" ht="15.75" customHeight="1">
      <c r="A84" s="54"/>
      <c r="B84" s="54"/>
      <c r="C84" s="82">
        <v>27</v>
      </c>
      <c r="D84" s="157">
        <v>43</v>
      </c>
      <c r="E84" s="78" t="s">
        <v>131</v>
      </c>
      <c r="F84" s="197">
        <v>1</v>
      </c>
      <c r="G84" s="79"/>
      <c r="H84" s="55"/>
      <c r="I84" s="1"/>
      <c r="J84" s="220" t="s">
        <v>1418</v>
      </c>
      <c r="K84" s="1"/>
    </row>
    <row r="85" spans="1:11" s="56" customFormat="1" ht="15.75" customHeight="1">
      <c r="A85" s="54"/>
      <c r="B85" s="54"/>
      <c r="C85" s="82"/>
      <c r="D85" s="157">
        <v>43.1</v>
      </c>
      <c r="E85" s="78" t="s">
        <v>249</v>
      </c>
      <c r="F85" s="197">
        <v>0.4</v>
      </c>
      <c r="G85" s="79"/>
      <c r="H85" s="55"/>
      <c r="I85" s="1"/>
      <c r="J85" s="220" t="s">
        <v>3144</v>
      </c>
      <c r="K85" s="1"/>
    </row>
    <row r="86" spans="1:11" s="56" customFormat="1" ht="15.75" customHeight="1">
      <c r="A86" s="54"/>
      <c r="B86" s="54"/>
      <c r="C86" s="82"/>
      <c r="D86" s="157">
        <v>43.2</v>
      </c>
      <c r="E86" s="78" t="s">
        <v>250</v>
      </c>
      <c r="F86" s="197">
        <v>0.1</v>
      </c>
      <c r="G86" s="79"/>
      <c r="H86" s="55"/>
      <c r="I86" s="1"/>
      <c r="J86" s="220" t="s">
        <v>3144</v>
      </c>
      <c r="K86" s="1"/>
    </row>
    <row r="87" spans="1:11" s="56" customFormat="1" ht="15.75" customHeight="1">
      <c r="A87" s="54"/>
      <c r="B87" s="54"/>
      <c r="C87" s="82"/>
      <c r="D87" s="157">
        <v>43.3</v>
      </c>
      <c r="E87" s="78" t="s">
        <v>251</v>
      </c>
      <c r="F87" s="197">
        <v>0.5</v>
      </c>
      <c r="G87" s="79"/>
      <c r="H87" s="55"/>
      <c r="I87" s="1"/>
      <c r="J87" s="220" t="s">
        <v>3144</v>
      </c>
      <c r="K87" s="1"/>
    </row>
    <row r="88" spans="1:11" s="56" customFormat="1" ht="15.75" customHeight="1">
      <c r="A88" s="54"/>
      <c r="B88" s="54"/>
      <c r="C88" s="82">
        <v>28</v>
      </c>
      <c r="D88" s="157">
        <v>44</v>
      </c>
      <c r="E88" s="78" t="s">
        <v>132</v>
      </c>
      <c r="F88" s="197">
        <v>1</v>
      </c>
      <c r="G88" s="79"/>
      <c r="H88" s="55"/>
      <c r="I88" s="1"/>
      <c r="J88" s="220" t="s">
        <v>1418</v>
      </c>
      <c r="K88" s="1"/>
    </row>
    <row r="89" spans="1:11" s="56" customFormat="1" ht="15.75" customHeight="1">
      <c r="A89" s="54"/>
      <c r="B89" s="54"/>
      <c r="C89" s="82"/>
      <c r="D89" s="157">
        <v>44.1</v>
      </c>
      <c r="E89" s="78" t="s">
        <v>252</v>
      </c>
      <c r="F89" s="197">
        <v>0.5</v>
      </c>
      <c r="G89" s="79"/>
      <c r="H89" s="55"/>
      <c r="I89" s="1"/>
      <c r="J89" s="220" t="s">
        <v>3144</v>
      </c>
      <c r="K89" s="1"/>
    </row>
    <row r="90" spans="1:11" s="56" customFormat="1" ht="15.75" customHeight="1">
      <c r="A90" s="54"/>
      <c r="B90" s="54"/>
      <c r="C90" s="82"/>
      <c r="D90" s="157">
        <v>44.2</v>
      </c>
      <c r="E90" s="78" t="s">
        <v>253</v>
      </c>
      <c r="F90" s="197">
        <v>0.5</v>
      </c>
      <c r="G90" s="79"/>
      <c r="H90" s="55"/>
      <c r="I90" s="1"/>
      <c r="J90" s="220" t="s">
        <v>3144</v>
      </c>
      <c r="K90" s="1"/>
    </row>
    <row r="91" spans="1:11" s="56" customFormat="1" ht="15.75" customHeight="1">
      <c r="A91" s="54"/>
      <c r="B91" s="54"/>
      <c r="C91" s="82">
        <v>29</v>
      </c>
      <c r="D91" s="157">
        <v>45</v>
      </c>
      <c r="E91" s="78" t="s">
        <v>133</v>
      </c>
      <c r="F91" s="197">
        <v>1</v>
      </c>
      <c r="G91" s="79"/>
      <c r="H91" s="55"/>
      <c r="I91" s="1"/>
      <c r="J91" s="220" t="s">
        <v>1418</v>
      </c>
      <c r="K91" s="1"/>
    </row>
    <row r="92" spans="1:11" s="56" customFormat="1" ht="15.75" customHeight="1">
      <c r="A92" s="54"/>
      <c r="B92" s="54"/>
      <c r="C92" s="82"/>
      <c r="D92" s="157">
        <v>45.1</v>
      </c>
      <c r="E92" s="78" t="s">
        <v>213</v>
      </c>
      <c r="F92" s="197">
        <v>0.9</v>
      </c>
      <c r="G92" s="79"/>
      <c r="H92" s="55"/>
      <c r="I92" s="1"/>
      <c r="J92" s="220" t="s">
        <v>3144</v>
      </c>
      <c r="K92" s="1"/>
    </row>
    <row r="93" spans="1:11" s="56" customFormat="1" ht="15.75" customHeight="1">
      <c r="A93" s="54"/>
      <c r="B93" s="54"/>
      <c r="C93" s="82"/>
      <c r="D93" s="157">
        <v>45.2</v>
      </c>
      <c r="E93" s="78" t="s">
        <v>254</v>
      </c>
      <c r="F93" s="197">
        <v>0.1</v>
      </c>
      <c r="G93" s="79"/>
      <c r="H93" s="55"/>
      <c r="I93" s="1"/>
      <c r="J93" s="220" t="s">
        <v>3144</v>
      </c>
      <c r="K93" s="1"/>
    </row>
    <row r="94" spans="1:11" s="56" customFormat="1" ht="15.75" customHeight="1">
      <c r="A94" s="54"/>
      <c r="B94" s="54"/>
      <c r="C94" s="82">
        <v>30</v>
      </c>
      <c r="D94" s="157">
        <v>46</v>
      </c>
      <c r="E94" s="78" t="s">
        <v>134</v>
      </c>
      <c r="F94" s="197">
        <v>1</v>
      </c>
      <c r="G94" s="79"/>
      <c r="H94" s="55"/>
      <c r="I94" s="1"/>
      <c r="J94" s="220" t="s">
        <v>1418</v>
      </c>
      <c r="K94" s="1"/>
    </row>
    <row r="95" spans="1:11" s="56" customFormat="1" ht="15.75" customHeight="1">
      <c r="A95" s="54"/>
      <c r="B95" s="54"/>
      <c r="C95" s="82"/>
      <c r="D95" s="157">
        <v>46.1</v>
      </c>
      <c r="E95" s="78" t="s">
        <v>255</v>
      </c>
      <c r="F95" s="197">
        <v>0.5</v>
      </c>
      <c r="G95" s="79"/>
      <c r="H95" s="55"/>
      <c r="I95" s="1"/>
      <c r="J95" s="220" t="s">
        <v>3144</v>
      </c>
      <c r="K95" s="1"/>
    </row>
    <row r="96" spans="1:11" s="56" customFormat="1" ht="15.75" customHeight="1">
      <c r="A96" s="54"/>
      <c r="B96" s="54"/>
      <c r="C96" s="82"/>
      <c r="D96" s="157">
        <v>46.2</v>
      </c>
      <c r="E96" s="78" t="s">
        <v>256</v>
      </c>
      <c r="F96" s="197">
        <v>0.5</v>
      </c>
      <c r="G96" s="79"/>
      <c r="H96" s="55"/>
      <c r="I96" s="1"/>
      <c r="J96" s="220" t="s">
        <v>3144</v>
      </c>
      <c r="K96" s="1"/>
    </row>
    <row r="97" spans="1:16" s="56" customFormat="1" ht="15.75" customHeight="1">
      <c r="A97" s="54"/>
      <c r="B97" s="54"/>
      <c r="C97" s="82">
        <v>31</v>
      </c>
      <c r="D97" s="157">
        <v>47</v>
      </c>
      <c r="E97" s="78" t="s">
        <v>135</v>
      </c>
      <c r="F97" s="197">
        <v>1</v>
      </c>
      <c r="G97" s="79"/>
      <c r="H97" s="55"/>
      <c r="I97" s="1"/>
      <c r="J97" s="220" t="s">
        <v>1418</v>
      </c>
      <c r="K97" s="1"/>
    </row>
    <row r="98" spans="1:16" s="56" customFormat="1" ht="15.75" customHeight="1">
      <c r="A98" s="54"/>
      <c r="B98" s="54"/>
      <c r="C98" s="82"/>
      <c r="D98" s="157">
        <v>47.1</v>
      </c>
      <c r="E98" s="78" t="s">
        <v>257</v>
      </c>
      <c r="F98" s="197">
        <v>0.4</v>
      </c>
      <c r="G98" s="79"/>
      <c r="H98" s="55"/>
      <c r="I98" s="1"/>
      <c r="J98" s="220" t="s">
        <v>3144</v>
      </c>
      <c r="K98" s="1"/>
    </row>
    <row r="99" spans="1:16" s="56" customFormat="1" ht="15.75" customHeight="1">
      <c r="A99" s="54"/>
      <c r="B99" s="54"/>
      <c r="C99" s="82"/>
      <c r="D99" s="157">
        <v>47.2</v>
      </c>
      <c r="E99" s="78" t="s">
        <v>258</v>
      </c>
      <c r="F99" s="197">
        <v>0.5</v>
      </c>
      <c r="G99" s="79"/>
      <c r="H99" s="55"/>
      <c r="I99" s="1"/>
      <c r="J99" s="220" t="s">
        <v>3144</v>
      </c>
      <c r="K99" s="1"/>
    </row>
    <row r="100" spans="1:16" s="56" customFormat="1" ht="15.75" customHeight="1">
      <c r="A100" s="54"/>
      <c r="B100" s="54"/>
      <c r="C100" s="82"/>
      <c r="D100" s="157">
        <v>47.3</v>
      </c>
      <c r="E100" s="78" t="s">
        <v>259</v>
      </c>
      <c r="F100" s="197">
        <v>0.1</v>
      </c>
      <c r="G100" s="79"/>
      <c r="H100" s="55"/>
      <c r="I100" s="1"/>
      <c r="J100" s="220" t="s">
        <v>3144</v>
      </c>
      <c r="K100" s="1"/>
    </row>
    <row r="101" spans="1:16" s="56" customFormat="1" ht="15.75" customHeight="1">
      <c r="A101" s="54"/>
      <c r="B101" s="54"/>
      <c r="C101" s="82">
        <v>32</v>
      </c>
      <c r="D101" s="157">
        <v>48</v>
      </c>
      <c r="E101" s="78" t="s">
        <v>136</v>
      </c>
      <c r="F101" s="197">
        <v>1</v>
      </c>
      <c r="G101" s="79"/>
      <c r="H101" s="55"/>
      <c r="I101" s="1"/>
      <c r="J101" s="220" t="s">
        <v>1418</v>
      </c>
      <c r="K101" s="1"/>
    </row>
    <row r="102" spans="1:16" s="56" customFormat="1" ht="15.75" customHeight="1">
      <c r="A102" s="54"/>
      <c r="B102" s="54"/>
      <c r="C102" s="82"/>
      <c r="D102" s="157">
        <v>48.1</v>
      </c>
      <c r="E102" s="78" t="s">
        <v>260</v>
      </c>
      <c r="F102" s="197">
        <v>0.9</v>
      </c>
      <c r="G102" s="79"/>
      <c r="H102" s="55"/>
      <c r="I102" s="1"/>
      <c r="J102" s="220" t="s">
        <v>3144</v>
      </c>
      <c r="K102" s="1"/>
    </row>
    <row r="103" spans="1:16" s="56" customFormat="1" ht="15.75" customHeight="1">
      <c r="A103" s="54"/>
      <c r="B103" s="54"/>
      <c r="C103" s="82"/>
      <c r="D103" s="157">
        <v>48.2</v>
      </c>
      <c r="E103" s="78" t="s">
        <v>261</v>
      </c>
      <c r="F103" s="197">
        <v>0.1</v>
      </c>
      <c r="G103" s="79"/>
      <c r="H103" s="55"/>
      <c r="I103" s="1"/>
      <c r="J103" s="220" t="s">
        <v>3144</v>
      </c>
      <c r="K103" s="1"/>
    </row>
    <row r="104" spans="1:16" s="56" customFormat="1" ht="15.75" customHeight="1">
      <c r="A104" s="54"/>
      <c r="B104" s="54"/>
      <c r="C104" s="82">
        <v>33</v>
      </c>
      <c r="D104" s="157">
        <v>50</v>
      </c>
      <c r="E104" s="78" t="s">
        <v>137</v>
      </c>
      <c r="F104" s="197">
        <v>1</v>
      </c>
      <c r="G104" s="79"/>
      <c r="H104" s="55"/>
      <c r="I104" s="1"/>
      <c r="J104" s="220" t="s">
        <v>1418</v>
      </c>
      <c r="K104" s="1"/>
      <c r="L104" s="605"/>
      <c r="M104" s="606"/>
      <c r="P104" s="609"/>
    </row>
    <row r="105" spans="1:16" s="56" customFormat="1" ht="15.75" customHeight="1">
      <c r="A105" s="54"/>
      <c r="B105" s="54"/>
      <c r="C105" s="82">
        <v>34</v>
      </c>
      <c r="D105" s="157">
        <v>51</v>
      </c>
      <c r="E105" s="78" t="s">
        <v>138</v>
      </c>
      <c r="F105" s="197">
        <v>1</v>
      </c>
      <c r="G105" s="79"/>
      <c r="H105" s="55"/>
      <c r="I105" s="1"/>
      <c r="J105" s="220" t="s">
        <v>1418</v>
      </c>
      <c r="K105" s="602"/>
      <c r="L105" s="605"/>
      <c r="M105" s="606"/>
      <c r="P105" s="609"/>
    </row>
    <row r="106" spans="1:16" s="56" customFormat="1" ht="15.75" customHeight="1">
      <c r="A106" s="54"/>
      <c r="B106" s="54"/>
      <c r="C106" s="82"/>
      <c r="D106" s="157">
        <v>51.1</v>
      </c>
      <c r="E106" s="78" t="s">
        <v>262</v>
      </c>
      <c r="F106" s="197">
        <v>0.5</v>
      </c>
      <c r="G106" s="79"/>
      <c r="H106" s="55"/>
      <c r="I106" s="1"/>
      <c r="J106" s="220" t="s">
        <v>3144</v>
      </c>
      <c r="K106" s="602"/>
      <c r="L106" s="605"/>
      <c r="M106" s="606"/>
      <c r="P106" s="609"/>
    </row>
    <row r="107" spans="1:16" s="56" customFormat="1" ht="15.75" customHeight="1">
      <c r="A107" s="54"/>
      <c r="B107" s="54"/>
      <c r="C107" s="82"/>
      <c r="D107" s="157">
        <v>51.2</v>
      </c>
      <c r="E107" s="78" t="s">
        <v>263</v>
      </c>
      <c r="F107" s="197">
        <v>0.5</v>
      </c>
      <c r="G107" s="79"/>
      <c r="H107" s="55"/>
      <c r="I107" s="1"/>
      <c r="J107" s="220" t="s">
        <v>3144</v>
      </c>
      <c r="K107" s="602"/>
      <c r="L107" s="605"/>
      <c r="M107" s="606"/>
      <c r="P107" s="609"/>
    </row>
    <row r="108" spans="1:16" s="56" customFormat="1" ht="15.75" customHeight="1">
      <c r="A108" s="54"/>
      <c r="B108" s="54"/>
      <c r="C108" s="82">
        <v>35</v>
      </c>
      <c r="D108" s="157">
        <v>54</v>
      </c>
      <c r="E108" s="78" t="s">
        <v>139</v>
      </c>
      <c r="F108" s="197">
        <v>1</v>
      </c>
      <c r="G108" s="79"/>
      <c r="H108" s="55"/>
      <c r="I108" s="1"/>
      <c r="J108" s="220" t="s">
        <v>1418</v>
      </c>
      <c r="K108" s="602"/>
      <c r="L108" s="605"/>
      <c r="M108" s="606"/>
      <c r="P108" s="609"/>
    </row>
    <row r="109" spans="1:16" s="56" customFormat="1" ht="15.75" customHeight="1">
      <c r="A109" s="54"/>
      <c r="B109" s="54"/>
      <c r="C109" s="82"/>
      <c r="D109" s="157">
        <v>54.1</v>
      </c>
      <c r="E109" s="78" t="s">
        <v>264</v>
      </c>
      <c r="F109" s="197">
        <v>0.9</v>
      </c>
      <c r="G109" s="79"/>
      <c r="H109" s="55"/>
      <c r="I109" s="1"/>
      <c r="J109" s="220" t="s">
        <v>3144</v>
      </c>
      <c r="K109" s="602"/>
      <c r="L109" s="605"/>
      <c r="P109" s="609"/>
    </row>
    <row r="110" spans="1:16" s="56" customFormat="1" ht="15.75" customHeight="1">
      <c r="A110" s="54"/>
      <c r="B110" s="54"/>
      <c r="C110" s="82"/>
      <c r="D110" s="157">
        <v>54.2</v>
      </c>
      <c r="E110" s="78" t="s">
        <v>265</v>
      </c>
      <c r="F110" s="197">
        <v>0.1</v>
      </c>
      <c r="G110" s="79"/>
      <c r="H110" s="55"/>
      <c r="I110" s="1"/>
      <c r="J110" s="220" t="s">
        <v>3144</v>
      </c>
      <c r="K110" s="1"/>
    </row>
    <row r="111" spans="1:16" s="56" customFormat="1" ht="15.75" customHeight="1">
      <c r="A111" s="54"/>
      <c r="B111" s="54"/>
      <c r="C111" s="82">
        <v>36</v>
      </c>
      <c r="D111" s="157">
        <v>55</v>
      </c>
      <c r="E111" s="78" t="s">
        <v>140</v>
      </c>
      <c r="F111" s="197">
        <v>1</v>
      </c>
      <c r="G111" s="79"/>
      <c r="H111" s="55"/>
      <c r="I111" s="1"/>
      <c r="J111" s="220" t="s">
        <v>1418</v>
      </c>
      <c r="K111" s="1"/>
    </row>
    <row r="112" spans="1:16" s="56" customFormat="1" ht="15.75" customHeight="1">
      <c r="A112" s="54"/>
      <c r="B112" s="54"/>
      <c r="C112" s="82">
        <v>37</v>
      </c>
      <c r="D112" s="157">
        <v>57</v>
      </c>
      <c r="E112" s="78" t="s">
        <v>141</v>
      </c>
      <c r="F112" s="197">
        <v>1</v>
      </c>
      <c r="G112" s="79"/>
      <c r="H112" s="55"/>
      <c r="I112" s="1"/>
      <c r="J112" s="220" t="s">
        <v>1418</v>
      </c>
      <c r="K112" s="1"/>
    </row>
    <row r="113" spans="1:16" s="56" customFormat="1" ht="15.75" customHeight="1">
      <c r="A113" s="54"/>
      <c r="B113" s="54"/>
      <c r="C113" s="82">
        <v>38</v>
      </c>
      <c r="D113" s="157">
        <v>58</v>
      </c>
      <c r="E113" s="78" t="s">
        <v>142</v>
      </c>
      <c r="F113" s="197">
        <v>0.99999999999999989</v>
      </c>
      <c r="G113" s="79"/>
      <c r="H113" s="55"/>
      <c r="I113" s="1"/>
      <c r="J113" s="220" t="s">
        <v>1418</v>
      </c>
      <c r="K113" s="1"/>
    </row>
    <row r="114" spans="1:16" s="56" customFormat="1" ht="15.75" customHeight="1">
      <c r="A114" s="54"/>
      <c r="B114" s="54"/>
      <c r="C114" s="82"/>
      <c r="D114" s="157">
        <v>58.1</v>
      </c>
      <c r="E114" s="78" t="s">
        <v>266</v>
      </c>
      <c r="F114" s="197">
        <v>0.7</v>
      </c>
      <c r="G114" s="79"/>
      <c r="H114" s="55"/>
      <c r="I114" s="1"/>
      <c r="J114" s="220" t="s">
        <v>3144</v>
      </c>
      <c r="K114" s="1"/>
    </row>
    <row r="115" spans="1:16" s="56" customFormat="1" ht="15.75" customHeight="1">
      <c r="A115" s="54"/>
      <c r="B115" s="54"/>
      <c r="C115" s="82"/>
      <c r="D115" s="157">
        <v>58.2</v>
      </c>
      <c r="E115" s="78" t="s">
        <v>267</v>
      </c>
      <c r="F115" s="197">
        <v>0.2</v>
      </c>
      <c r="G115" s="79"/>
      <c r="H115" s="55"/>
      <c r="I115" s="1"/>
      <c r="J115" s="220" t="s">
        <v>3144</v>
      </c>
      <c r="K115" s="1"/>
    </row>
    <row r="116" spans="1:16" s="56" customFormat="1" ht="15.75" customHeight="1">
      <c r="A116" s="54"/>
      <c r="B116" s="54"/>
      <c r="C116" s="82"/>
      <c r="D116" s="157">
        <v>58.3</v>
      </c>
      <c r="E116" s="78" t="s">
        <v>268</v>
      </c>
      <c r="F116" s="197">
        <v>0.1</v>
      </c>
      <c r="G116" s="79"/>
      <c r="H116" s="55"/>
      <c r="I116" s="1"/>
      <c r="J116" s="220" t="s">
        <v>3144</v>
      </c>
      <c r="K116" s="1"/>
    </row>
    <row r="117" spans="1:16" s="56" customFormat="1" ht="15.75" customHeight="1">
      <c r="A117" s="54"/>
      <c r="B117" s="54"/>
      <c r="C117" s="82">
        <v>39</v>
      </c>
      <c r="D117" s="157">
        <v>59</v>
      </c>
      <c r="E117" s="78" t="s">
        <v>143</v>
      </c>
      <c r="F117" s="197">
        <v>1</v>
      </c>
      <c r="G117" s="79"/>
      <c r="H117" s="55"/>
      <c r="I117" s="1"/>
      <c r="J117" s="220" t="s">
        <v>1418</v>
      </c>
      <c r="K117" s="1"/>
    </row>
    <row r="118" spans="1:16" s="56" customFormat="1" ht="15.75" customHeight="1">
      <c r="A118" s="54"/>
      <c r="B118" s="54"/>
      <c r="C118" s="82"/>
      <c r="D118" s="157">
        <v>59.1</v>
      </c>
      <c r="E118" s="78" t="s">
        <v>269</v>
      </c>
      <c r="F118" s="197">
        <v>0.9</v>
      </c>
      <c r="G118" s="79"/>
      <c r="H118" s="55"/>
      <c r="I118" s="1"/>
      <c r="J118" s="220" t="s">
        <v>3144</v>
      </c>
      <c r="K118" s="1"/>
    </row>
    <row r="119" spans="1:16" s="56" customFormat="1" ht="15.75" customHeight="1">
      <c r="A119" s="54"/>
      <c r="B119" s="54"/>
      <c r="C119" s="82"/>
      <c r="D119" s="157">
        <v>59.2</v>
      </c>
      <c r="E119" s="78" t="s">
        <v>270</v>
      </c>
      <c r="F119" s="197">
        <v>0.1</v>
      </c>
      <c r="G119" s="79"/>
      <c r="H119" s="55"/>
      <c r="I119" s="1"/>
      <c r="J119" s="220" t="s">
        <v>3144</v>
      </c>
      <c r="K119" s="1"/>
    </row>
    <row r="120" spans="1:16" s="56" customFormat="1" ht="15.75" customHeight="1">
      <c r="A120" s="54"/>
      <c r="B120" s="54"/>
      <c r="C120" s="82">
        <v>40</v>
      </c>
      <c r="D120" s="157">
        <v>60</v>
      </c>
      <c r="E120" s="78" t="s">
        <v>144</v>
      </c>
      <c r="F120" s="197">
        <v>1</v>
      </c>
      <c r="G120" s="79"/>
      <c r="H120" s="55"/>
      <c r="I120" s="1"/>
      <c r="J120" s="220" t="s">
        <v>1418</v>
      </c>
      <c r="K120" s="1"/>
    </row>
    <row r="121" spans="1:16" s="56" customFormat="1" ht="15.75" customHeight="1">
      <c r="A121" s="54"/>
      <c r="B121" s="54"/>
      <c r="C121" s="82">
        <v>41</v>
      </c>
      <c r="D121" s="157">
        <v>63</v>
      </c>
      <c r="E121" s="78" t="s">
        <v>145</v>
      </c>
      <c r="F121" s="197">
        <v>1</v>
      </c>
      <c r="G121" s="79"/>
      <c r="H121" s="55"/>
      <c r="I121" s="1"/>
      <c r="J121" s="220" t="s">
        <v>1418</v>
      </c>
      <c r="K121" s="1"/>
    </row>
    <row r="122" spans="1:16" s="56" customFormat="1" ht="15.75" customHeight="1">
      <c r="A122" s="54"/>
      <c r="B122" s="54"/>
      <c r="C122" s="82">
        <v>42</v>
      </c>
      <c r="D122" s="157">
        <v>65</v>
      </c>
      <c r="E122" s="78" t="s">
        <v>146</v>
      </c>
      <c r="F122" s="197">
        <v>1</v>
      </c>
      <c r="G122" s="79"/>
      <c r="H122" s="55"/>
      <c r="I122" s="1"/>
      <c r="J122" s="220" t="s">
        <v>1418</v>
      </c>
      <c r="K122" s="1"/>
    </row>
    <row r="123" spans="1:16" s="56" customFormat="1" ht="13.8">
      <c r="A123" s="54"/>
      <c r="B123" s="54"/>
      <c r="C123" s="82"/>
      <c r="D123" s="157">
        <v>65.099999999999994</v>
      </c>
      <c r="E123" s="78" t="s">
        <v>271</v>
      </c>
      <c r="F123" s="197">
        <v>0.5</v>
      </c>
      <c r="G123" s="618"/>
      <c r="H123" s="55"/>
      <c r="I123" s="1">
        <v>1</v>
      </c>
      <c r="J123" s="220" t="s">
        <v>3144</v>
      </c>
      <c r="K123" s="602"/>
      <c r="L123" s="605"/>
      <c r="P123" s="609"/>
    </row>
    <row r="124" spans="1:16" s="56" customFormat="1" ht="13.8">
      <c r="A124" s="54"/>
      <c r="B124" s="54"/>
      <c r="C124" s="82"/>
      <c r="D124" s="157">
        <v>65.2</v>
      </c>
      <c r="E124" s="78" t="s">
        <v>272</v>
      </c>
      <c r="F124" s="197">
        <v>0.5</v>
      </c>
      <c r="G124" s="79"/>
      <c r="H124" s="55"/>
      <c r="I124" s="1">
        <v>1</v>
      </c>
      <c r="J124" s="220" t="s">
        <v>3144</v>
      </c>
      <c r="K124" s="602"/>
      <c r="L124" s="605"/>
      <c r="P124" s="609"/>
    </row>
    <row r="125" spans="1:16" s="56" customFormat="1" ht="13.8">
      <c r="A125" s="54"/>
      <c r="B125" s="54"/>
      <c r="C125" s="82">
        <v>43</v>
      </c>
      <c r="D125" s="157">
        <v>66</v>
      </c>
      <c r="E125" s="78" t="s">
        <v>147</v>
      </c>
      <c r="F125" s="197">
        <v>1</v>
      </c>
      <c r="G125" s="79"/>
      <c r="H125" s="55"/>
      <c r="I125" s="1">
        <v>1</v>
      </c>
      <c r="J125" s="220" t="s">
        <v>1418</v>
      </c>
      <c r="K125" s="602"/>
      <c r="L125" s="605"/>
      <c r="P125" s="609"/>
    </row>
    <row r="126" spans="1:16" s="56" customFormat="1" ht="17.25" customHeight="1">
      <c r="A126" s="54"/>
      <c r="B126" s="54"/>
      <c r="C126" s="82"/>
      <c r="D126" s="157">
        <v>66.099999999999994</v>
      </c>
      <c r="E126" s="78" t="s">
        <v>273</v>
      </c>
      <c r="F126" s="197">
        <v>0.1</v>
      </c>
      <c r="G126" s="79"/>
      <c r="H126" s="55"/>
      <c r="I126" s="1"/>
      <c r="J126" s="220" t="s">
        <v>3144</v>
      </c>
      <c r="K126" s="1"/>
    </row>
    <row r="127" spans="1:16" s="56" customFormat="1" ht="17.25" customHeight="1">
      <c r="A127" s="54"/>
      <c r="B127" s="54"/>
      <c r="C127" s="82"/>
      <c r="D127" s="157">
        <v>66.2</v>
      </c>
      <c r="E127" s="78" t="s">
        <v>274</v>
      </c>
      <c r="F127" s="197">
        <v>0.9</v>
      </c>
      <c r="G127" s="79"/>
      <c r="H127" s="55"/>
      <c r="I127" s="1"/>
      <c r="J127" s="220" t="s">
        <v>3144</v>
      </c>
      <c r="K127" s="1"/>
    </row>
    <row r="128" spans="1:16" s="56" customFormat="1" ht="15.75" customHeight="1">
      <c r="A128" s="54"/>
      <c r="B128" s="54"/>
      <c r="C128" s="82">
        <v>44</v>
      </c>
      <c r="D128" s="157">
        <v>67</v>
      </c>
      <c r="E128" s="78" t="s">
        <v>148</v>
      </c>
      <c r="F128" s="197">
        <v>1</v>
      </c>
      <c r="G128" s="79"/>
      <c r="H128" s="55"/>
      <c r="I128" s="1"/>
      <c r="J128" s="220" t="s">
        <v>1418</v>
      </c>
      <c r="K128" s="1"/>
    </row>
    <row r="129" spans="1:11" s="56" customFormat="1" ht="15.75" customHeight="1">
      <c r="A129" s="54"/>
      <c r="B129" s="54"/>
      <c r="C129" s="82">
        <v>45</v>
      </c>
      <c r="D129" s="157">
        <v>68</v>
      </c>
      <c r="E129" s="78" t="s">
        <v>149</v>
      </c>
      <c r="F129" s="197">
        <v>1</v>
      </c>
      <c r="G129" s="79"/>
      <c r="H129" s="55"/>
      <c r="I129" s="1"/>
      <c r="J129" s="220" t="s">
        <v>1418</v>
      </c>
      <c r="K129" s="1"/>
    </row>
    <row r="130" spans="1:11" s="56" customFormat="1" ht="15.75" customHeight="1">
      <c r="A130" s="54"/>
      <c r="B130" s="54"/>
      <c r="C130" s="82"/>
      <c r="D130" s="157">
        <v>68.099999999999994</v>
      </c>
      <c r="E130" s="78" t="s">
        <v>275</v>
      </c>
      <c r="F130" s="197">
        <v>0.5</v>
      </c>
      <c r="G130" s="79"/>
      <c r="H130" s="55"/>
      <c r="I130" s="1"/>
      <c r="J130" s="220" t="s">
        <v>3144</v>
      </c>
      <c r="K130" s="1"/>
    </row>
    <row r="131" spans="1:11" s="56" customFormat="1" ht="15.75" customHeight="1">
      <c r="A131" s="54"/>
      <c r="B131" s="54"/>
      <c r="C131" s="82"/>
      <c r="D131" s="157">
        <v>68.2</v>
      </c>
      <c r="E131" s="78" t="s">
        <v>276</v>
      </c>
      <c r="F131" s="197">
        <v>0.5</v>
      </c>
      <c r="G131" s="79"/>
      <c r="H131" s="55"/>
      <c r="I131" s="1"/>
      <c r="J131" s="220" t="s">
        <v>3144</v>
      </c>
      <c r="K131" s="1"/>
    </row>
    <row r="132" spans="1:11" s="56" customFormat="1" ht="15.75" customHeight="1">
      <c r="A132" s="54"/>
      <c r="B132" s="54"/>
      <c r="C132" s="82">
        <v>46</v>
      </c>
      <c r="D132" s="157">
        <v>69</v>
      </c>
      <c r="E132" s="78" t="s">
        <v>150</v>
      </c>
      <c r="F132" s="197">
        <v>1</v>
      </c>
      <c r="G132" s="79"/>
      <c r="H132" s="55"/>
      <c r="I132" s="1"/>
      <c r="J132" s="220" t="s">
        <v>1418</v>
      </c>
      <c r="K132" s="1"/>
    </row>
    <row r="133" spans="1:11" s="56" customFormat="1" ht="15.75" customHeight="1">
      <c r="A133" s="54"/>
      <c r="B133" s="54"/>
      <c r="C133" s="82"/>
      <c r="D133" s="157">
        <v>69.099999999999994</v>
      </c>
      <c r="E133" s="78" t="s">
        <v>277</v>
      </c>
      <c r="F133" s="197">
        <v>0.1</v>
      </c>
      <c r="G133" s="79"/>
      <c r="H133" s="55"/>
      <c r="I133" s="1"/>
      <c r="J133" s="220" t="s">
        <v>3144</v>
      </c>
      <c r="K133" s="1"/>
    </row>
    <row r="134" spans="1:11" s="56" customFormat="1" ht="15.75" customHeight="1">
      <c r="A134" s="54"/>
      <c r="B134" s="54"/>
      <c r="C134" s="82"/>
      <c r="D134" s="157">
        <v>69.2</v>
      </c>
      <c r="E134" s="78" t="s">
        <v>278</v>
      </c>
      <c r="F134" s="197">
        <v>0.9</v>
      </c>
      <c r="G134" s="79"/>
      <c r="H134" s="55"/>
      <c r="I134" s="1"/>
      <c r="J134" s="220" t="s">
        <v>3144</v>
      </c>
      <c r="K134" s="1"/>
    </row>
    <row r="135" spans="1:11" s="56" customFormat="1" ht="15.75" customHeight="1">
      <c r="A135" s="54"/>
      <c r="B135" s="54"/>
      <c r="C135" s="82">
        <v>47</v>
      </c>
      <c r="D135" s="157">
        <v>70</v>
      </c>
      <c r="E135" s="78" t="s">
        <v>151</v>
      </c>
      <c r="F135" s="197">
        <v>1</v>
      </c>
      <c r="G135" s="79"/>
      <c r="H135" s="55"/>
      <c r="I135" s="1"/>
      <c r="J135" s="220" t="s">
        <v>1418</v>
      </c>
      <c r="K135" s="1"/>
    </row>
    <row r="136" spans="1:11" s="56" customFormat="1" ht="15.75" customHeight="1">
      <c r="A136" s="54"/>
      <c r="B136" s="54"/>
      <c r="C136" s="82">
        <v>48</v>
      </c>
      <c r="D136" s="157">
        <v>71</v>
      </c>
      <c r="E136" s="78" t="s">
        <v>152</v>
      </c>
      <c r="F136" s="197">
        <v>1</v>
      </c>
      <c r="G136" s="79"/>
      <c r="H136" s="55"/>
      <c r="I136" s="1"/>
      <c r="J136" s="220" t="s">
        <v>1418</v>
      </c>
      <c r="K136" s="1"/>
    </row>
    <row r="137" spans="1:11" s="56" customFormat="1" ht="15.75" customHeight="1">
      <c r="A137" s="54"/>
      <c r="B137" s="54"/>
      <c r="C137" s="82"/>
      <c r="D137" s="157">
        <v>71.099999999999994</v>
      </c>
      <c r="E137" s="78" t="s">
        <v>279</v>
      </c>
      <c r="F137" s="197">
        <v>0.5</v>
      </c>
      <c r="G137" s="79"/>
      <c r="H137" s="55"/>
      <c r="I137" s="1"/>
      <c r="J137" s="220" t="s">
        <v>3144</v>
      </c>
      <c r="K137" s="1"/>
    </row>
    <row r="138" spans="1:11" s="56" customFormat="1" ht="15.75" customHeight="1">
      <c r="A138" s="54"/>
      <c r="B138" s="54"/>
      <c r="C138" s="82"/>
      <c r="D138" s="157">
        <v>71.2</v>
      </c>
      <c r="E138" s="78" t="s">
        <v>280</v>
      </c>
      <c r="F138" s="197">
        <v>0.5</v>
      </c>
      <c r="G138" s="79"/>
      <c r="H138" s="55"/>
      <c r="I138" s="1"/>
      <c r="J138" s="220" t="s">
        <v>3144</v>
      </c>
      <c r="K138" s="1"/>
    </row>
    <row r="139" spans="1:11" s="56" customFormat="1" ht="15.75" customHeight="1">
      <c r="A139" s="54"/>
      <c r="B139" s="54"/>
      <c r="C139" s="82">
        <v>49</v>
      </c>
      <c r="D139" s="157">
        <v>72</v>
      </c>
      <c r="E139" s="78" t="s">
        <v>153</v>
      </c>
      <c r="F139" s="197">
        <v>1</v>
      </c>
      <c r="G139" s="79"/>
      <c r="H139" s="55"/>
      <c r="I139" s="1"/>
      <c r="J139" s="220" t="s">
        <v>1418</v>
      </c>
      <c r="K139" s="1"/>
    </row>
    <row r="140" spans="1:11" s="56" customFormat="1" ht="15.75" customHeight="1">
      <c r="A140" s="54"/>
      <c r="B140" s="54"/>
      <c r="C140" s="82"/>
      <c r="D140" s="157">
        <v>72.099999999999994</v>
      </c>
      <c r="E140" s="78" t="s">
        <v>281</v>
      </c>
      <c r="F140" s="197">
        <v>0.7</v>
      </c>
      <c r="G140" s="79"/>
      <c r="H140" s="55"/>
      <c r="I140" s="1"/>
      <c r="J140" s="220" t="s">
        <v>3144</v>
      </c>
      <c r="K140" s="1"/>
    </row>
    <row r="141" spans="1:11" s="56" customFormat="1" ht="15.75" customHeight="1">
      <c r="A141" s="54"/>
      <c r="B141" s="54"/>
      <c r="C141" s="82"/>
      <c r="D141" s="157">
        <v>72.2</v>
      </c>
      <c r="E141" s="78" t="s">
        <v>282</v>
      </c>
      <c r="F141" s="197">
        <v>0.3</v>
      </c>
      <c r="G141" s="79"/>
      <c r="H141" s="55"/>
      <c r="I141" s="1"/>
      <c r="J141" s="220" t="s">
        <v>3144</v>
      </c>
      <c r="K141" s="1"/>
    </row>
    <row r="142" spans="1:11" s="56" customFormat="1" ht="15.75" customHeight="1">
      <c r="A142" s="54"/>
      <c r="B142" s="54"/>
      <c r="C142" s="82">
        <v>50</v>
      </c>
      <c r="D142" s="157">
        <v>74</v>
      </c>
      <c r="E142" s="78" t="s">
        <v>154</v>
      </c>
      <c r="F142" s="197">
        <v>1</v>
      </c>
      <c r="G142" s="79"/>
      <c r="H142" s="55"/>
      <c r="I142" s="1"/>
      <c r="J142" s="220" t="s">
        <v>1418</v>
      </c>
      <c r="K142" s="1"/>
    </row>
    <row r="143" spans="1:11" s="56" customFormat="1" ht="15.75" customHeight="1">
      <c r="A143" s="54"/>
      <c r="B143" s="54"/>
      <c r="C143" s="82"/>
      <c r="D143" s="157">
        <v>74.099999999999994</v>
      </c>
      <c r="E143" s="78" t="s">
        <v>283</v>
      </c>
      <c r="F143" s="197">
        <v>0.75</v>
      </c>
      <c r="G143" s="79"/>
      <c r="H143" s="55"/>
      <c r="I143" s="1"/>
      <c r="J143" s="220" t="s">
        <v>3144</v>
      </c>
      <c r="K143" s="1"/>
    </row>
    <row r="144" spans="1:11" s="56" customFormat="1" ht="15.75" customHeight="1">
      <c r="A144" s="54"/>
      <c r="B144" s="54"/>
      <c r="C144" s="82"/>
      <c r="D144" s="157">
        <v>74.2</v>
      </c>
      <c r="E144" s="78" t="s">
        <v>284</v>
      </c>
      <c r="F144" s="197">
        <v>0.25</v>
      </c>
      <c r="G144" s="79"/>
      <c r="H144" s="55"/>
      <c r="I144" s="1"/>
      <c r="J144" s="220" t="s">
        <v>3144</v>
      </c>
      <c r="K144" s="1"/>
    </row>
    <row r="145" spans="1:16" s="56" customFormat="1" ht="15.75" customHeight="1">
      <c r="A145" s="54"/>
      <c r="B145" s="54"/>
      <c r="C145" s="82">
        <v>51</v>
      </c>
      <c r="D145" s="157">
        <v>77</v>
      </c>
      <c r="E145" s="78" t="s">
        <v>155</v>
      </c>
      <c r="F145" s="197">
        <v>1</v>
      </c>
      <c r="G145" s="79"/>
      <c r="H145" s="55"/>
      <c r="I145" s="1"/>
      <c r="J145" s="220" t="s">
        <v>1418</v>
      </c>
      <c r="K145" s="1"/>
    </row>
    <row r="146" spans="1:16" s="56" customFormat="1" ht="13.8">
      <c r="A146" s="54"/>
      <c r="B146" s="54"/>
      <c r="C146" s="82">
        <v>52</v>
      </c>
      <c r="D146" s="157">
        <v>78</v>
      </c>
      <c r="E146" s="78" t="s">
        <v>156</v>
      </c>
      <c r="F146" s="197">
        <v>1</v>
      </c>
      <c r="G146" s="79"/>
      <c r="H146" s="55"/>
      <c r="I146" s="1">
        <v>2</v>
      </c>
      <c r="J146" s="220" t="s">
        <v>1418</v>
      </c>
      <c r="K146" s="621"/>
      <c r="L146" s="624"/>
      <c r="M146" s="606"/>
      <c r="P146" s="609"/>
    </row>
    <row r="147" spans="1:16" s="56" customFormat="1" ht="13.8">
      <c r="A147" s="54"/>
      <c r="B147" s="54"/>
      <c r="C147" s="82"/>
      <c r="D147" s="157">
        <v>78.099999999999994</v>
      </c>
      <c r="E147" s="78" t="s">
        <v>286</v>
      </c>
      <c r="F147" s="197">
        <v>0.5</v>
      </c>
      <c r="G147" s="79"/>
      <c r="H147" s="55"/>
      <c r="I147" s="1">
        <v>1</v>
      </c>
      <c r="J147" s="220" t="s">
        <v>3144</v>
      </c>
      <c r="K147" s="621"/>
      <c r="L147" s="624"/>
      <c r="M147" s="606"/>
      <c r="P147" s="609"/>
    </row>
    <row r="148" spans="1:16" s="56" customFormat="1" ht="13.8">
      <c r="A148" s="54"/>
      <c r="B148" s="54"/>
      <c r="C148" s="82"/>
      <c r="D148" s="157">
        <v>78.2</v>
      </c>
      <c r="E148" s="78" t="s">
        <v>287</v>
      </c>
      <c r="F148" s="197">
        <v>0.25</v>
      </c>
      <c r="G148" s="79"/>
      <c r="H148" s="55"/>
      <c r="I148" s="1">
        <v>1</v>
      </c>
      <c r="J148" s="220" t="s">
        <v>3144</v>
      </c>
      <c r="K148" s="621"/>
      <c r="L148" s="624"/>
      <c r="M148" s="606"/>
      <c r="P148" s="609"/>
    </row>
    <row r="149" spans="1:16" s="56" customFormat="1" ht="13.8">
      <c r="A149" s="54"/>
      <c r="B149" s="54"/>
      <c r="C149" s="82"/>
      <c r="D149" s="157">
        <v>78.3</v>
      </c>
      <c r="E149" s="78" t="s">
        <v>288</v>
      </c>
      <c r="F149" s="197">
        <v>0.25</v>
      </c>
      <c r="G149" s="79"/>
      <c r="H149" s="55"/>
      <c r="I149" s="1">
        <v>1</v>
      </c>
      <c r="J149" s="220" t="s">
        <v>3144</v>
      </c>
      <c r="K149" s="621"/>
      <c r="L149" s="624"/>
      <c r="M149" s="606"/>
      <c r="P149" s="609"/>
    </row>
    <row r="150" spans="1:16" s="56" customFormat="1" ht="13.8">
      <c r="A150" s="54"/>
      <c r="B150" s="54"/>
      <c r="C150" s="82">
        <v>53</v>
      </c>
      <c r="D150" s="157">
        <v>81</v>
      </c>
      <c r="E150" s="78" t="s">
        <v>157</v>
      </c>
      <c r="F150" s="197">
        <v>1</v>
      </c>
      <c r="G150" s="79"/>
      <c r="H150" s="55"/>
      <c r="I150" s="1"/>
      <c r="J150" s="220"/>
      <c r="K150" s="621"/>
      <c r="L150" s="624"/>
      <c r="P150" s="609"/>
    </row>
    <row r="151" spans="1:16" s="56" customFormat="1" ht="13.8">
      <c r="A151" s="54"/>
      <c r="B151" s="54"/>
      <c r="C151" s="82"/>
      <c r="D151" s="157">
        <v>81.099999999999994</v>
      </c>
      <c r="E151" s="78" t="s">
        <v>289</v>
      </c>
      <c r="F151" s="197">
        <v>0.5</v>
      </c>
      <c r="G151" s="79"/>
      <c r="H151" s="55"/>
      <c r="I151" s="1"/>
      <c r="J151" s="220"/>
      <c r="K151" s="621"/>
      <c r="L151" s="624"/>
      <c r="P151" s="609"/>
    </row>
    <row r="152" spans="1:16" s="56" customFormat="1" ht="15.75" customHeight="1">
      <c r="A152" s="54"/>
      <c r="B152" s="54"/>
      <c r="C152" s="82"/>
      <c r="D152" s="157">
        <v>81.2</v>
      </c>
      <c r="E152" s="78" t="s">
        <v>290</v>
      </c>
      <c r="F152" s="197">
        <v>0.5</v>
      </c>
      <c r="G152" s="79"/>
      <c r="H152" s="55"/>
      <c r="I152" s="1"/>
      <c r="J152" s="220" t="s">
        <v>3144</v>
      </c>
      <c r="K152" s="1"/>
    </row>
    <row r="153" spans="1:16" s="56" customFormat="1" ht="15.75" customHeight="1">
      <c r="A153" s="54"/>
      <c r="B153" s="54"/>
      <c r="C153" s="82">
        <v>54</v>
      </c>
      <c r="D153" s="157">
        <v>83</v>
      </c>
      <c r="E153" s="78" t="s">
        <v>158</v>
      </c>
      <c r="F153" s="197">
        <v>1</v>
      </c>
      <c r="G153" s="79"/>
      <c r="H153" s="55"/>
      <c r="I153" s="1"/>
      <c r="J153" s="220" t="s">
        <v>1418</v>
      </c>
      <c r="K153" s="1"/>
    </row>
    <row r="154" spans="1:16" s="56" customFormat="1" ht="15.75" customHeight="1">
      <c r="A154" s="54"/>
      <c r="B154" s="54"/>
      <c r="C154" s="82"/>
      <c r="D154" s="157">
        <v>83.1</v>
      </c>
      <c r="E154" s="78" t="s">
        <v>291</v>
      </c>
      <c r="F154" s="197">
        <v>0.5</v>
      </c>
      <c r="G154" s="79"/>
      <c r="H154" s="55"/>
      <c r="I154" s="1"/>
      <c r="J154" s="220" t="s">
        <v>3144</v>
      </c>
      <c r="K154" s="1"/>
    </row>
    <row r="155" spans="1:16" s="56" customFormat="1" ht="15.75" customHeight="1">
      <c r="A155" s="54"/>
      <c r="B155" s="54"/>
      <c r="C155" s="82"/>
      <c r="D155" s="157">
        <v>83.2</v>
      </c>
      <c r="E155" s="78" t="s">
        <v>292</v>
      </c>
      <c r="F155" s="197">
        <v>0.5</v>
      </c>
      <c r="G155" s="79"/>
      <c r="H155" s="55"/>
      <c r="I155" s="1"/>
      <c r="J155" s="220" t="s">
        <v>3144</v>
      </c>
      <c r="K155" s="1"/>
    </row>
    <row r="156" spans="1:16" s="56" customFormat="1" ht="15.75" customHeight="1">
      <c r="A156" s="54"/>
      <c r="B156" s="54"/>
      <c r="C156" s="82">
        <v>55</v>
      </c>
      <c r="D156" s="157">
        <v>85</v>
      </c>
      <c r="E156" s="78" t="s">
        <v>159</v>
      </c>
      <c r="F156" s="197">
        <v>1</v>
      </c>
      <c r="G156" s="79"/>
      <c r="H156" s="55"/>
      <c r="I156" s="1"/>
      <c r="J156" s="220" t="s">
        <v>1418</v>
      </c>
      <c r="K156" s="1"/>
    </row>
    <row r="157" spans="1:16" s="56" customFormat="1" ht="15.75" customHeight="1">
      <c r="A157" s="54"/>
      <c r="B157" s="54"/>
      <c r="C157" s="82"/>
      <c r="D157" s="157">
        <v>85.1</v>
      </c>
      <c r="E157" s="78" t="s">
        <v>293</v>
      </c>
      <c r="F157" s="197">
        <v>0.5</v>
      </c>
      <c r="G157" s="79"/>
      <c r="H157" s="55"/>
      <c r="I157" s="1"/>
      <c r="J157" s="220" t="s">
        <v>3144</v>
      </c>
      <c r="K157" s="1"/>
    </row>
    <row r="158" spans="1:16" s="56" customFormat="1" ht="15.75" customHeight="1">
      <c r="A158" s="54"/>
      <c r="B158" s="54"/>
      <c r="C158" s="82"/>
      <c r="D158" s="157">
        <v>85.2</v>
      </c>
      <c r="E158" s="78" t="s">
        <v>294</v>
      </c>
      <c r="F158" s="197">
        <v>0.5</v>
      </c>
      <c r="G158" s="79"/>
      <c r="H158" s="55"/>
      <c r="I158" s="1"/>
      <c r="J158" s="220" t="s">
        <v>3144</v>
      </c>
      <c r="K158" s="1"/>
    </row>
    <row r="159" spans="1:16" s="56" customFormat="1" ht="15.75" customHeight="1">
      <c r="A159" s="54"/>
      <c r="B159" s="54"/>
      <c r="C159" s="82">
        <v>56</v>
      </c>
      <c r="D159" s="157">
        <v>88</v>
      </c>
      <c r="E159" s="78" t="s">
        <v>160</v>
      </c>
      <c r="F159" s="197">
        <v>1</v>
      </c>
      <c r="G159" s="79"/>
      <c r="H159" s="55"/>
      <c r="I159" s="1"/>
      <c r="J159" s="220" t="s">
        <v>1418</v>
      </c>
      <c r="K159" s="1"/>
    </row>
    <row r="160" spans="1:16" s="56" customFormat="1" ht="15.75" customHeight="1">
      <c r="A160" s="54"/>
      <c r="B160" s="54"/>
      <c r="C160" s="82">
        <v>57</v>
      </c>
      <c r="D160" s="157">
        <v>89</v>
      </c>
      <c r="E160" s="78" t="s">
        <v>161</v>
      </c>
      <c r="F160" s="197">
        <v>1</v>
      </c>
      <c r="G160" s="79"/>
      <c r="H160" s="55"/>
      <c r="I160" s="1"/>
      <c r="J160" s="220" t="s">
        <v>1418</v>
      </c>
      <c r="K160" s="1"/>
    </row>
    <row r="161" spans="1:11" s="56" customFormat="1" ht="15.75" customHeight="1">
      <c r="A161" s="54"/>
      <c r="B161" s="54"/>
      <c r="C161" s="82"/>
      <c r="D161" s="157">
        <v>89.1</v>
      </c>
      <c r="E161" s="78" t="s">
        <v>295</v>
      </c>
      <c r="F161" s="197">
        <v>0.5</v>
      </c>
      <c r="G161" s="79"/>
      <c r="H161" s="55"/>
      <c r="I161" s="1"/>
      <c r="J161" s="220" t="s">
        <v>3144</v>
      </c>
      <c r="K161" s="1"/>
    </row>
    <row r="162" spans="1:11" s="56" customFormat="1" ht="13.8">
      <c r="A162" s="54"/>
      <c r="B162" s="54"/>
      <c r="C162" s="82"/>
      <c r="D162" s="157">
        <v>89.2</v>
      </c>
      <c r="E162" s="78" t="s">
        <v>296</v>
      </c>
      <c r="F162" s="197">
        <v>0.5</v>
      </c>
      <c r="G162" s="79"/>
      <c r="H162" s="55"/>
      <c r="I162" s="1">
        <v>1</v>
      </c>
      <c r="J162" s="220" t="s">
        <v>3144</v>
      </c>
      <c r="K162" s="602"/>
    </row>
    <row r="163" spans="1:11" s="56" customFormat="1" ht="15.75" customHeight="1">
      <c r="A163" s="54"/>
      <c r="B163" s="54"/>
      <c r="C163" s="82">
        <v>58</v>
      </c>
      <c r="D163" s="157">
        <v>90</v>
      </c>
      <c r="E163" s="78" t="s">
        <v>162</v>
      </c>
      <c r="F163" s="197">
        <v>1</v>
      </c>
      <c r="G163" s="79"/>
      <c r="H163" s="55"/>
      <c r="I163" s="1"/>
      <c r="J163" s="220" t="s">
        <v>1418</v>
      </c>
      <c r="K163" s="1"/>
    </row>
    <row r="164" spans="1:11" s="56" customFormat="1" ht="15.75" customHeight="1">
      <c r="A164" s="54"/>
      <c r="B164" s="54"/>
      <c r="C164" s="82">
        <v>59</v>
      </c>
      <c r="D164" s="157">
        <v>91</v>
      </c>
      <c r="E164" s="78" t="s">
        <v>163</v>
      </c>
      <c r="F164" s="197">
        <v>1</v>
      </c>
      <c r="G164" s="79"/>
      <c r="H164" s="55"/>
      <c r="I164" s="1"/>
      <c r="J164" s="220" t="s">
        <v>1418</v>
      </c>
      <c r="K164" s="1"/>
    </row>
    <row r="165" spans="1:11" s="56" customFormat="1" ht="15.75" customHeight="1">
      <c r="A165" s="54"/>
      <c r="B165" s="54"/>
      <c r="C165" s="82"/>
      <c r="D165" s="157">
        <v>91.1</v>
      </c>
      <c r="E165" s="78" t="s">
        <v>297</v>
      </c>
      <c r="F165" s="197">
        <v>0.75</v>
      </c>
      <c r="G165" s="79"/>
      <c r="H165" s="55"/>
      <c r="I165" s="1"/>
      <c r="J165" s="220" t="s">
        <v>3144</v>
      </c>
      <c r="K165" s="1"/>
    </row>
    <row r="166" spans="1:11" s="56" customFormat="1" ht="15.75" customHeight="1">
      <c r="A166" s="54"/>
      <c r="B166" s="54"/>
      <c r="C166" s="82"/>
      <c r="D166" s="157">
        <v>91.2</v>
      </c>
      <c r="E166" s="78" t="s">
        <v>298</v>
      </c>
      <c r="F166" s="197">
        <v>0.25</v>
      </c>
      <c r="G166" s="79"/>
      <c r="H166" s="55"/>
      <c r="I166" s="1"/>
      <c r="J166" s="220" t="s">
        <v>3144</v>
      </c>
      <c r="K166" s="1"/>
    </row>
    <row r="167" spans="1:11" s="56" customFormat="1" ht="15.75" customHeight="1">
      <c r="A167" s="54"/>
      <c r="B167" s="54"/>
      <c r="C167" s="82">
        <v>60</v>
      </c>
      <c r="D167" s="157">
        <v>92</v>
      </c>
      <c r="E167" s="78" t="s">
        <v>164</v>
      </c>
      <c r="F167" s="197">
        <v>1</v>
      </c>
      <c r="G167" s="79"/>
      <c r="H167" s="55"/>
      <c r="I167" s="1"/>
      <c r="J167" s="220" t="s">
        <v>1418</v>
      </c>
      <c r="K167" s="1"/>
    </row>
    <row r="168" spans="1:11" s="56" customFormat="1" ht="15.75" customHeight="1">
      <c r="A168" s="54"/>
      <c r="B168" s="54"/>
      <c r="C168" s="82"/>
      <c r="D168" s="157">
        <v>92.1</v>
      </c>
      <c r="E168" s="78" t="s">
        <v>299</v>
      </c>
      <c r="F168" s="197">
        <v>0.5</v>
      </c>
      <c r="G168" s="79"/>
      <c r="H168" s="55"/>
      <c r="I168" s="1"/>
      <c r="J168" s="220" t="s">
        <v>3144</v>
      </c>
      <c r="K168" s="1"/>
    </row>
    <row r="169" spans="1:11" s="56" customFormat="1" ht="15.75" customHeight="1">
      <c r="A169" s="54"/>
      <c r="B169" s="54"/>
      <c r="C169" s="82"/>
      <c r="D169" s="157">
        <v>92.2</v>
      </c>
      <c r="E169" s="78" t="s">
        <v>300</v>
      </c>
      <c r="F169" s="197">
        <v>0.5</v>
      </c>
      <c r="G169" s="79"/>
      <c r="H169" s="55"/>
      <c r="I169" s="1"/>
      <c r="J169" s="220" t="s">
        <v>3144</v>
      </c>
      <c r="K169" s="1"/>
    </row>
    <row r="170" spans="1:11" s="56" customFormat="1" ht="15.75" customHeight="1">
      <c r="A170" s="54"/>
      <c r="B170" s="54"/>
      <c r="C170" s="82">
        <v>61</v>
      </c>
      <c r="D170" s="157">
        <v>93</v>
      </c>
      <c r="E170" s="78" t="s">
        <v>165</v>
      </c>
      <c r="F170" s="197">
        <v>1</v>
      </c>
      <c r="G170" s="79"/>
      <c r="H170" s="55"/>
      <c r="I170" s="1"/>
      <c r="J170" s="220" t="s">
        <v>1418</v>
      </c>
      <c r="K170" s="1"/>
    </row>
    <row r="171" spans="1:11" s="56" customFormat="1" ht="15.75" customHeight="1">
      <c r="A171" s="54"/>
      <c r="B171" s="54"/>
      <c r="C171" s="82"/>
      <c r="D171" s="157">
        <v>93.1</v>
      </c>
      <c r="E171" s="78" t="s">
        <v>301</v>
      </c>
      <c r="F171" s="197">
        <v>0.25</v>
      </c>
      <c r="G171" s="79"/>
      <c r="H171" s="55"/>
      <c r="I171" s="1"/>
      <c r="J171" s="220" t="s">
        <v>3144</v>
      </c>
      <c r="K171" s="1"/>
    </row>
    <row r="172" spans="1:11" s="56" customFormat="1" ht="15.75" customHeight="1">
      <c r="A172" s="54"/>
      <c r="B172" s="54"/>
      <c r="C172" s="82"/>
      <c r="D172" s="157">
        <v>93.2</v>
      </c>
      <c r="E172" s="78" t="s">
        <v>302</v>
      </c>
      <c r="F172" s="197">
        <v>0.25</v>
      </c>
      <c r="G172" s="79"/>
      <c r="H172" s="55"/>
      <c r="I172" s="1"/>
      <c r="J172" s="220" t="s">
        <v>3144</v>
      </c>
      <c r="K172" s="1"/>
    </row>
    <row r="173" spans="1:11" s="56" customFormat="1" ht="15.75" customHeight="1">
      <c r="A173" s="54"/>
      <c r="B173" s="54"/>
      <c r="C173" s="82"/>
      <c r="D173" s="157">
        <v>93.3</v>
      </c>
      <c r="E173" s="78" t="s">
        <v>303</v>
      </c>
      <c r="F173" s="197">
        <v>0.23</v>
      </c>
      <c r="G173" s="79"/>
      <c r="H173" s="55"/>
      <c r="I173" s="1"/>
      <c r="J173" s="220" t="s">
        <v>3144</v>
      </c>
      <c r="K173" s="1"/>
    </row>
    <row r="174" spans="1:11" s="56" customFormat="1" ht="15.75" customHeight="1">
      <c r="A174" s="54"/>
      <c r="B174" s="54"/>
      <c r="C174" s="82"/>
      <c r="D174" s="157">
        <v>93.4</v>
      </c>
      <c r="E174" s="78" t="s">
        <v>304</v>
      </c>
      <c r="F174" s="197">
        <v>0.22</v>
      </c>
      <c r="G174" s="79"/>
      <c r="H174" s="55"/>
      <c r="I174" s="1"/>
      <c r="J174" s="220" t="s">
        <v>3144</v>
      </c>
      <c r="K174" s="1"/>
    </row>
    <row r="175" spans="1:11" s="56" customFormat="1" ht="15.75" customHeight="1">
      <c r="A175" s="54"/>
      <c r="B175" s="54"/>
      <c r="C175" s="82"/>
      <c r="D175" s="157">
        <v>93.5</v>
      </c>
      <c r="E175" s="78" t="s">
        <v>305</v>
      </c>
      <c r="F175" s="197">
        <v>0.05</v>
      </c>
      <c r="G175" s="79"/>
      <c r="H175" s="55"/>
      <c r="I175" s="1"/>
      <c r="J175" s="220" t="s">
        <v>3144</v>
      </c>
      <c r="K175" s="1"/>
    </row>
    <row r="176" spans="1:11" s="56" customFormat="1" ht="15.75" customHeight="1">
      <c r="A176" s="54"/>
      <c r="B176" s="54"/>
      <c r="C176" s="82">
        <v>62</v>
      </c>
      <c r="D176" s="157">
        <v>94</v>
      </c>
      <c r="E176" s="78" t="s">
        <v>166</v>
      </c>
      <c r="F176" s="197">
        <v>1</v>
      </c>
      <c r="G176" s="79"/>
      <c r="H176" s="55"/>
      <c r="I176" s="1"/>
      <c r="J176" s="220" t="s">
        <v>1418</v>
      </c>
      <c r="K176" s="1"/>
    </row>
    <row r="177" spans="1:11" s="56" customFormat="1" ht="15.75" customHeight="1">
      <c r="A177" s="54"/>
      <c r="B177" s="54"/>
      <c r="C177" s="82"/>
      <c r="D177" s="157">
        <v>94.1</v>
      </c>
      <c r="E177" s="78" t="s">
        <v>306</v>
      </c>
      <c r="F177" s="197">
        <v>0.1</v>
      </c>
      <c r="G177" s="79"/>
      <c r="H177" s="55"/>
      <c r="I177" s="1"/>
      <c r="J177" s="220" t="s">
        <v>3144</v>
      </c>
      <c r="K177" s="1"/>
    </row>
    <row r="178" spans="1:11" s="56" customFormat="1" ht="15.75" customHeight="1">
      <c r="A178" s="54"/>
      <c r="B178" s="54"/>
      <c r="C178" s="82"/>
      <c r="D178" s="157">
        <v>94.2</v>
      </c>
      <c r="E178" s="78" t="s">
        <v>307</v>
      </c>
      <c r="F178" s="197">
        <v>0.9</v>
      </c>
      <c r="G178" s="79"/>
      <c r="H178" s="55"/>
      <c r="I178" s="1"/>
      <c r="J178" s="220" t="s">
        <v>3144</v>
      </c>
      <c r="K178" s="1"/>
    </row>
    <row r="179" spans="1:11" s="56" customFormat="1" ht="15.75" customHeight="1">
      <c r="A179" s="54"/>
      <c r="B179" s="54"/>
      <c r="C179" s="82">
        <v>63</v>
      </c>
      <c r="D179" s="157">
        <v>95</v>
      </c>
      <c r="E179" s="78" t="s">
        <v>167</v>
      </c>
      <c r="F179" s="197">
        <v>1</v>
      </c>
      <c r="G179" s="79"/>
      <c r="H179" s="55"/>
      <c r="I179" s="1"/>
      <c r="J179" s="220" t="s">
        <v>1418</v>
      </c>
      <c r="K179" s="1"/>
    </row>
    <row r="180" spans="1:11" s="56" customFormat="1" ht="15.75" customHeight="1">
      <c r="A180" s="54"/>
      <c r="B180" s="54"/>
      <c r="C180" s="82"/>
      <c r="D180" s="157">
        <v>95.1</v>
      </c>
      <c r="E180" s="78" t="s">
        <v>308</v>
      </c>
      <c r="F180" s="197">
        <v>0.45</v>
      </c>
      <c r="G180" s="79"/>
      <c r="H180" s="55"/>
      <c r="I180" s="1"/>
      <c r="J180" s="220" t="s">
        <v>3144</v>
      </c>
      <c r="K180" s="1"/>
    </row>
    <row r="181" spans="1:11" s="56" customFormat="1" ht="15.75" customHeight="1">
      <c r="A181" s="54"/>
      <c r="B181" s="54"/>
      <c r="C181" s="82"/>
      <c r="D181" s="157">
        <v>95.2</v>
      </c>
      <c r="E181" s="78" t="s">
        <v>309</v>
      </c>
      <c r="F181" s="197">
        <v>0.45</v>
      </c>
      <c r="G181" s="79"/>
      <c r="H181" s="55"/>
      <c r="I181" s="1"/>
      <c r="J181" s="220" t="s">
        <v>3144</v>
      </c>
      <c r="K181" s="1"/>
    </row>
    <row r="182" spans="1:11" s="56" customFormat="1" ht="15.75" customHeight="1">
      <c r="A182" s="54"/>
      <c r="B182" s="54"/>
      <c r="C182" s="82"/>
      <c r="D182" s="157">
        <v>95.3</v>
      </c>
      <c r="E182" s="78" t="s">
        <v>310</v>
      </c>
      <c r="F182" s="197">
        <v>0.1</v>
      </c>
      <c r="G182" s="79"/>
      <c r="H182" s="55"/>
      <c r="I182" s="1"/>
      <c r="J182" s="220" t="s">
        <v>3144</v>
      </c>
      <c r="K182" s="1"/>
    </row>
    <row r="183" spans="1:11" s="56" customFormat="1" ht="15.75" customHeight="1">
      <c r="A183" s="54"/>
      <c r="B183" s="54"/>
      <c r="C183" s="82">
        <v>64</v>
      </c>
      <c r="D183" s="157">
        <v>96</v>
      </c>
      <c r="E183" s="78" t="s">
        <v>168</v>
      </c>
      <c r="F183" s="197">
        <v>1</v>
      </c>
      <c r="G183" s="79"/>
      <c r="H183" s="55"/>
      <c r="I183" s="1"/>
      <c r="J183" s="220" t="s">
        <v>1418</v>
      </c>
      <c r="K183" s="1"/>
    </row>
    <row r="184" spans="1:11" s="56" customFormat="1" ht="15.75" customHeight="1">
      <c r="A184" s="54"/>
      <c r="B184" s="54"/>
      <c r="C184" s="82">
        <v>65</v>
      </c>
      <c r="D184" s="157">
        <v>98</v>
      </c>
      <c r="E184" s="78" t="s">
        <v>169</v>
      </c>
      <c r="F184" s="197">
        <v>1</v>
      </c>
      <c r="G184" s="79"/>
      <c r="H184" s="55"/>
      <c r="I184" s="1"/>
      <c r="J184" s="220" t="s">
        <v>1418</v>
      </c>
      <c r="K184" s="1"/>
    </row>
    <row r="185" spans="1:11" s="56" customFormat="1" ht="15.75" customHeight="1">
      <c r="A185" s="54"/>
      <c r="B185" s="54"/>
      <c r="C185" s="82"/>
      <c r="D185" s="157">
        <v>98.1</v>
      </c>
      <c r="E185" s="78" t="s">
        <v>311</v>
      </c>
      <c r="F185" s="197">
        <v>0.5</v>
      </c>
      <c r="G185" s="79"/>
      <c r="H185" s="55"/>
      <c r="I185" s="1"/>
      <c r="J185" s="220" t="s">
        <v>3144</v>
      </c>
      <c r="K185" s="1"/>
    </row>
    <row r="186" spans="1:11" s="56" customFormat="1" ht="15.75" customHeight="1">
      <c r="A186" s="54"/>
      <c r="B186" s="54"/>
      <c r="C186" s="82"/>
      <c r="D186" s="157">
        <v>98.2</v>
      </c>
      <c r="E186" s="78" t="s">
        <v>312</v>
      </c>
      <c r="F186" s="197">
        <v>0.5</v>
      </c>
      <c r="G186" s="79"/>
      <c r="H186" s="55"/>
      <c r="I186" s="1"/>
      <c r="J186" s="220" t="s">
        <v>3144</v>
      </c>
      <c r="K186" s="1"/>
    </row>
    <row r="187" spans="1:11" s="56" customFormat="1" ht="17.25" customHeight="1">
      <c r="A187" s="54"/>
      <c r="B187" s="54"/>
      <c r="C187" s="82">
        <v>66</v>
      </c>
      <c r="D187" s="157">
        <v>99</v>
      </c>
      <c r="E187" s="78" t="s">
        <v>170</v>
      </c>
      <c r="F187" s="197">
        <v>1</v>
      </c>
      <c r="G187" s="79"/>
      <c r="H187" s="55"/>
      <c r="I187" s="1"/>
      <c r="J187" s="220" t="s">
        <v>1418</v>
      </c>
      <c r="K187" s="1"/>
    </row>
    <row r="188" spans="1:11" s="56" customFormat="1" ht="17.25" customHeight="1">
      <c r="A188" s="54"/>
      <c r="B188" s="54"/>
      <c r="C188" s="82"/>
      <c r="D188" s="157">
        <v>99.1</v>
      </c>
      <c r="E188" s="78" t="s">
        <v>313</v>
      </c>
      <c r="F188" s="197">
        <v>0.5</v>
      </c>
      <c r="G188" s="79"/>
      <c r="H188" s="55"/>
      <c r="I188" s="1"/>
      <c r="J188" s="220" t="s">
        <v>3144</v>
      </c>
      <c r="K188" s="1"/>
    </row>
    <row r="189" spans="1:11" s="56" customFormat="1" ht="17.25" customHeight="1">
      <c r="A189" s="54"/>
      <c r="B189" s="54"/>
      <c r="C189" s="82"/>
      <c r="D189" s="157">
        <v>99.2</v>
      </c>
      <c r="E189" s="78" t="s">
        <v>314</v>
      </c>
      <c r="F189" s="197">
        <v>0.5</v>
      </c>
      <c r="G189" s="79"/>
      <c r="H189" s="55"/>
      <c r="I189" s="1"/>
      <c r="J189" s="220" t="s">
        <v>3144</v>
      </c>
      <c r="K189" s="1"/>
    </row>
    <row r="190" spans="1:11" s="56" customFormat="1" ht="15.75" customHeight="1">
      <c r="A190" s="54"/>
      <c r="B190" s="54"/>
      <c r="C190" s="82">
        <v>67</v>
      </c>
      <c r="D190" s="157">
        <v>100</v>
      </c>
      <c r="E190" s="78" t="s">
        <v>171</v>
      </c>
      <c r="F190" s="197">
        <v>1</v>
      </c>
      <c r="G190" s="79"/>
      <c r="H190" s="55"/>
      <c r="I190" s="1"/>
      <c r="J190" s="220" t="s">
        <v>1418</v>
      </c>
      <c r="K190" s="1"/>
    </row>
    <row r="191" spans="1:11" s="56" customFormat="1" ht="15.75" customHeight="1">
      <c r="A191" s="54"/>
      <c r="B191" s="54"/>
      <c r="C191" s="82"/>
      <c r="D191" s="157">
        <v>100.1</v>
      </c>
      <c r="E191" s="78" t="s">
        <v>315</v>
      </c>
      <c r="F191" s="197">
        <v>0.5</v>
      </c>
      <c r="G191" s="79"/>
      <c r="H191" s="55"/>
      <c r="I191" s="1"/>
      <c r="J191" s="220" t="s">
        <v>3144</v>
      </c>
      <c r="K191" s="1"/>
    </row>
    <row r="192" spans="1:11" s="56" customFormat="1" ht="15.75" customHeight="1">
      <c r="A192" s="54"/>
      <c r="B192" s="54"/>
      <c r="C192" s="82"/>
      <c r="D192" s="157">
        <v>100.2</v>
      </c>
      <c r="E192" s="78" t="s">
        <v>316</v>
      </c>
      <c r="F192" s="197">
        <v>0.5</v>
      </c>
      <c r="G192" s="79"/>
      <c r="H192" s="55"/>
      <c r="I192" s="1"/>
      <c r="J192" s="220" t="s">
        <v>3144</v>
      </c>
      <c r="K192" s="1"/>
    </row>
    <row r="193" spans="1:11" s="56" customFormat="1" ht="15.75" customHeight="1">
      <c r="A193" s="54"/>
      <c r="B193" s="54"/>
      <c r="C193" s="82">
        <v>68</v>
      </c>
      <c r="D193" s="157">
        <v>101</v>
      </c>
      <c r="E193" s="78" t="s">
        <v>172</v>
      </c>
      <c r="F193" s="197">
        <v>1</v>
      </c>
      <c r="G193" s="79"/>
      <c r="H193" s="55"/>
      <c r="I193" s="1"/>
      <c r="J193" s="220" t="s">
        <v>1418</v>
      </c>
      <c r="K193" s="1"/>
    </row>
    <row r="194" spans="1:11" s="56" customFormat="1" ht="15.75" customHeight="1">
      <c r="A194" s="54"/>
      <c r="B194" s="54"/>
      <c r="C194" s="82"/>
      <c r="D194" s="157">
        <v>101.1</v>
      </c>
      <c r="E194" s="78" t="s">
        <v>317</v>
      </c>
      <c r="F194" s="197">
        <v>0.1</v>
      </c>
      <c r="G194" s="79"/>
      <c r="H194" s="55"/>
      <c r="I194" s="1"/>
      <c r="J194" s="220" t="s">
        <v>3144</v>
      </c>
      <c r="K194" s="1"/>
    </row>
    <row r="195" spans="1:11" s="56" customFormat="1" ht="15.75" customHeight="1">
      <c r="A195" s="54"/>
      <c r="B195" s="54"/>
      <c r="C195" s="82"/>
      <c r="D195" s="157">
        <v>101.2</v>
      </c>
      <c r="E195" s="78" t="s">
        <v>318</v>
      </c>
      <c r="F195" s="197">
        <v>0.9</v>
      </c>
      <c r="G195" s="79"/>
      <c r="H195" s="55"/>
      <c r="I195" s="1"/>
      <c r="J195" s="220" t="s">
        <v>3144</v>
      </c>
      <c r="K195" s="1"/>
    </row>
    <row r="196" spans="1:11" s="56" customFormat="1" ht="15.75" customHeight="1">
      <c r="A196" s="54"/>
      <c r="B196" s="54"/>
      <c r="C196" s="82">
        <v>69</v>
      </c>
      <c r="D196" s="157">
        <v>102</v>
      </c>
      <c r="E196" s="78" t="s">
        <v>173</v>
      </c>
      <c r="F196" s="197">
        <v>1</v>
      </c>
      <c r="G196" s="79"/>
      <c r="H196" s="55"/>
      <c r="I196" s="1"/>
      <c r="J196" s="220" t="s">
        <v>1418</v>
      </c>
      <c r="K196" s="1"/>
    </row>
    <row r="197" spans="1:11" s="56" customFormat="1" ht="15.75" customHeight="1">
      <c r="A197" s="54"/>
      <c r="B197" s="54"/>
      <c r="C197" s="82"/>
      <c r="D197" s="157">
        <v>102.1</v>
      </c>
      <c r="E197" s="78" t="s">
        <v>319</v>
      </c>
      <c r="F197" s="197">
        <v>0.5</v>
      </c>
      <c r="G197" s="79"/>
      <c r="H197" s="55"/>
      <c r="I197" s="1"/>
      <c r="J197" s="220" t="s">
        <v>3144</v>
      </c>
      <c r="K197" s="1"/>
    </row>
    <row r="198" spans="1:11" s="56" customFormat="1" ht="15.75" customHeight="1">
      <c r="A198" s="54"/>
      <c r="B198" s="54"/>
      <c r="C198" s="82"/>
      <c r="D198" s="157">
        <v>102.2</v>
      </c>
      <c r="E198" s="78" t="s">
        <v>320</v>
      </c>
      <c r="F198" s="197">
        <v>0.5</v>
      </c>
      <c r="G198" s="79"/>
      <c r="H198" s="55"/>
      <c r="I198" s="1"/>
      <c r="J198" s="220" t="s">
        <v>3144</v>
      </c>
      <c r="K198" s="1"/>
    </row>
    <row r="199" spans="1:11" s="56" customFormat="1" ht="15.75" customHeight="1">
      <c r="A199" s="54"/>
      <c r="B199" s="54"/>
      <c r="C199" s="82">
        <v>70</v>
      </c>
      <c r="D199" s="157">
        <v>105</v>
      </c>
      <c r="E199" s="78" t="s">
        <v>174</v>
      </c>
      <c r="F199" s="197">
        <v>1</v>
      </c>
      <c r="G199" s="79"/>
      <c r="H199" s="55"/>
      <c r="I199" s="1"/>
      <c r="J199" s="220" t="s">
        <v>1418</v>
      </c>
      <c r="K199" s="1"/>
    </row>
    <row r="200" spans="1:11" s="56" customFormat="1" ht="15.75" customHeight="1">
      <c r="A200" s="54"/>
      <c r="B200" s="54"/>
      <c r="C200" s="82"/>
      <c r="D200" s="157">
        <v>105.1</v>
      </c>
      <c r="E200" s="78" t="s">
        <v>321</v>
      </c>
      <c r="F200" s="197">
        <v>0.2</v>
      </c>
      <c r="G200" s="79"/>
      <c r="H200" s="55"/>
      <c r="I200" s="1"/>
      <c r="J200" s="220" t="s">
        <v>3144</v>
      </c>
      <c r="K200" s="1"/>
    </row>
    <row r="201" spans="1:11" s="56" customFormat="1" ht="15.75" customHeight="1">
      <c r="A201" s="54"/>
      <c r="B201" s="54"/>
      <c r="C201" s="82"/>
      <c r="D201" s="157">
        <v>105.2</v>
      </c>
      <c r="E201" s="78" t="s">
        <v>322</v>
      </c>
      <c r="F201" s="197">
        <v>0.8</v>
      </c>
      <c r="G201" s="79"/>
      <c r="H201" s="55"/>
      <c r="I201" s="1"/>
      <c r="J201" s="220" t="s">
        <v>3144</v>
      </c>
      <c r="K201" s="1"/>
    </row>
    <row r="202" spans="1:11" s="56" customFormat="1" ht="15.75" customHeight="1">
      <c r="A202" s="54"/>
      <c r="B202" s="54"/>
      <c r="C202" s="82">
        <v>71</v>
      </c>
      <c r="D202" s="157">
        <v>106</v>
      </c>
      <c r="E202" s="78" t="s">
        <v>175</v>
      </c>
      <c r="F202" s="197">
        <v>1</v>
      </c>
      <c r="G202" s="79"/>
      <c r="H202" s="55"/>
      <c r="I202" s="1"/>
      <c r="J202" s="220" t="s">
        <v>1418</v>
      </c>
      <c r="K202" s="1"/>
    </row>
    <row r="203" spans="1:11" s="56" customFormat="1" ht="15.75" customHeight="1">
      <c r="A203" s="54"/>
      <c r="B203" s="54"/>
      <c r="C203" s="82"/>
      <c r="D203" s="157">
        <v>106.1</v>
      </c>
      <c r="E203" s="78" t="s">
        <v>285</v>
      </c>
      <c r="F203" s="197">
        <v>0.9</v>
      </c>
      <c r="G203" s="79"/>
      <c r="H203" s="55"/>
      <c r="I203" s="1"/>
      <c r="J203" s="220" t="s">
        <v>3144</v>
      </c>
      <c r="K203" s="1"/>
    </row>
    <row r="204" spans="1:11" s="56" customFormat="1" ht="15.75" customHeight="1">
      <c r="A204" s="54"/>
      <c r="B204" s="54"/>
      <c r="C204" s="82"/>
      <c r="D204" s="157">
        <v>106.2</v>
      </c>
      <c r="E204" s="78" t="s">
        <v>323</v>
      </c>
      <c r="F204" s="197">
        <v>0.1</v>
      </c>
      <c r="G204" s="79"/>
      <c r="H204" s="55"/>
      <c r="I204" s="1"/>
      <c r="J204" s="220" t="s">
        <v>3144</v>
      </c>
      <c r="K204" s="1"/>
    </row>
    <row r="205" spans="1:11" s="56" customFormat="1" ht="15.75" customHeight="1">
      <c r="A205" s="54"/>
      <c r="B205" s="54"/>
      <c r="C205" s="82">
        <v>72</v>
      </c>
      <c r="D205" s="157">
        <v>107</v>
      </c>
      <c r="E205" s="78" t="s">
        <v>176</v>
      </c>
      <c r="F205" s="197">
        <v>1</v>
      </c>
      <c r="G205" s="79"/>
      <c r="H205" s="55"/>
      <c r="I205" s="1"/>
      <c r="J205" s="220" t="s">
        <v>1418</v>
      </c>
      <c r="K205" s="1"/>
    </row>
    <row r="206" spans="1:11" s="56" customFormat="1" ht="15.75" customHeight="1">
      <c r="A206" s="54"/>
      <c r="B206" s="54"/>
      <c r="C206" s="82"/>
      <c r="D206" s="157">
        <v>107.1</v>
      </c>
      <c r="E206" s="78" t="s">
        <v>324</v>
      </c>
      <c r="F206" s="197">
        <v>0.8</v>
      </c>
      <c r="G206" s="79"/>
      <c r="H206" s="55"/>
      <c r="I206" s="1"/>
      <c r="J206" s="220" t="s">
        <v>3144</v>
      </c>
      <c r="K206" s="1"/>
    </row>
    <row r="207" spans="1:11" s="56" customFormat="1" ht="15.75" customHeight="1">
      <c r="A207" s="54"/>
      <c r="B207" s="54"/>
      <c r="C207" s="82"/>
      <c r="D207" s="157">
        <v>107.2</v>
      </c>
      <c r="E207" s="78" t="s">
        <v>325</v>
      </c>
      <c r="F207" s="197">
        <v>0.2</v>
      </c>
      <c r="G207" s="79"/>
      <c r="H207" s="55"/>
      <c r="I207" s="1"/>
      <c r="J207" s="220" t="s">
        <v>3144</v>
      </c>
      <c r="K207" s="1"/>
    </row>
    <row r="208" spans="1:11" s="56" customFormat="1" ht="15.75" customHeight="1">
      <c r="A208" s="54"/>
      <c r="B208" s="54"/>
      <c r="C208" s="82">
        <v>73</v>
      </c>
      <c r="D208" s="157">
        <v>108</v>
      </c>
      <c r="E208" s="78" t="s">
        <v>177</v>
      </c>
      <c r="F208" s="197">
        <v>1</v>
      </c>
      <c r="G208" s="79"/>
      <c r="H208" s="55"/>
      <c r="I208" s="1"/>
      <c r="J208" s="220" t="s">
        <v>1418</v>
      </c>
      <c r="K208" s="1"/>
    </row>
    <row r="209" spans="1:11" s="56" customFormat="1" ht="15.75" customHeight="1">
      <c r="A209" s="54"/>
      <c r="B209" s="54"/>
      <c r="C209" s="82"/>
      <c r="D209" s="157">
        <v>108.1</v>
      </c>
      <c r="E209" s="78" t="s">
        <v>326</v>
      </c>
      <c r="F209" s="197">
        <v>0.9</v>
      </c>
      <c r="G209" s="79"/>
      <c r="H209" s="55"/>
      <c r="I209" s="1"/>
      <c r="J209" s="220" t="s">
        <v>3144</v>
      </c>
      <c r="K209" s="1"/>
    </row>
    <row r="210" spans="1:11" s="56" customFormat="1" ht="15.75" customHeight="1">
      <c r="A210" s="54"/>
      <c r="B210" s="54"/>
      <c r="C210" s="82"/>
      <c r="D210" s="157">
        <v>108.2</v>
      </c>
      <c r="E210" s="78" t="s">
        <v>327</v>
      </c>
      <c r="F210" s="197">
        <v>0.1</v>
      </c>
      <c r="G210" s="79"/>
      <c r="H210" s="55"/>
      <c r="I210" s="1"/>
      <c r="J210" s="220" t="s">
        <v>3144</v>
      </c>
      <c r="K210" s="1"/>
    </row>
    <row r="211" spans="1:11" s="56" customFormat="1" ht="15.75" customHeight="1">
      <c r="A211" s="54"/>
      <c r="B211" s="54"/>
      <c r="C211" s="82">
        <v>74</v>
      </c>
      <c r="D211" s="157">
        <v>109</v>
      </c>
      <c r="E211" s="78" t="s">
        <v>178</v>
      </c>
      <c r="F211" s="197">
        <v>1</v>
      </c>
      <c r="G211" s="79"/>
      <c r="H211" s="55"/>
      <c r="I211" s="1"/>
      <c r="J211" s="220" t="s">
        <v>1418</v>
      </c>
      <c r="K211" s="1"/>
    </row>
    <row r="212" spans="1:11" s="56" customFormat="1" ht="15.75" customHeight="1">
      <c r="A212" s="54"/>
      <c r="B212" s="54"/>
      <c r="C212" s="82">
        <v>75</v>
      </c>
      <c r="D212" s="157">
        <v>110</v>
      </c>
      <c r="E212" s="78" t="s">
        <v>179</v>
      </c>
      <c r="F212" s="197">
        <v>1</v>
      </c>
      <c r="G212" s="79"/>
      <c r="H212" s="55"/>
      <c r="I212" s="1"/>
      <c r="J212" s="220" t="s">
        <v>1418</v>
      </c>
      <c r="K212" s="1"/>
    </row>
    <row r="213" spans="1:11" s="56" customFormat="1" ht="15.75" customHeight="1">
      <c r="A213" s="54"/>
      <c r="B213" s="54"/>
      <c r="C213" s="82"/>
      <c r="D213" s="157">
        <v>110.1</v>
      </c>
      <c r="E213" s="78" t="s">
        <v>328</v>
      </c>
      <c r="F213" s="197">
        <v>0.5</v>
      </c>
      <c r="G213" s="79"/>
      <c r="H213" s="55"/>
      <c r="I213" s="1"/>
      <c r="J213" s="220" t="s">
        <v>3144</v>
      </c>
      <c r="K213" s="1"/>
    </row>
    <row r="214" spans="1:11" s="56" customFormat="1" ht="15.75" customHeight="1">
      <c r="A214" s="54"/>
      <c r="B214" s="54"/>
      <c r="C214" s="82"/>
      <c r="D214" s="157">
        <v>110.2</v>
      </c>
      <c r="E214" s="78" t="s">
        <v>329</v>
      </c>
      <c r="F214" s="197">
        <v>0.5</v>
      </c>
      <c r="G214" s="79"/>
      <c r="H214" s="55"/>
      <c r="I214" s="1"/>
      <c r="J214" s="220" t="s">
        <v>3144</v>
      </c>
      <c r="K214" s="1"/>
    </row>
    <row r="215" spans="1:11" s="56" customFormat="1" ht="15.75" customHeight="1">
      <c r="A215" s="54"/>
      <c r="B215" s="54"/>
      <c r="C215" s="82">
        <v>76</v>
      </c>
      <c r="D215" s="157">
        <v>112</v>
      </c>
      <c r="E215" s="78" t="s">
        <v>180</v>
      </c>
      <c r="F215" s="197">
        <v>1</v>
      </c>
      <c r="G215" s="79"/>
      <c r="H215" s="55"/>
      <c r="I215" s="1"/>
      <c r="J215" s="220" t="s">
        <v>1418</v>
      </c>
      <c r="K215" s="1"/>
    </row>
    <row r="216" spans="1:11" s="56" customFormat="1" ht="15.75" customHeight="1">
      <c r="A216" s="54"/>
      <c r="B216" s="54"/>
      <c r="C216" s="82"/>
      <c r="D216" s="157">
        <v>112.1</v>
      </c>
      <c r="E216" s="78" t="s">
        <v>330</v>
      </c>
      <c r="F216" s="197">
        <v>0.9</v>
      </c>
      <c r="G216" s="79"/>
      <c r="H216" s="55"/>
      <c r="I216" s="1"/>
      <c r="J216" s="220" t="s">
        <v>3144</v>
      </c>
      <c r="K216" s="1"/>
    </row>
    <row r="217" spans="1:11" s="56" customFormat="1" ht="15.75" customHeight="1">
      <c r="A217" s="54"/>
      <c r="B217" s="54"/>
      <c r="C217" s="82"/>
      <c r="D217" s="157">
        <v>112.2</v>
      </c>
      <c r="E217" s="78" t="s">
        <v>331</v>
      </c>
      <c r="F217" s="197">
        <v>0.1</v>
      </c>
      <c r="G217" s="79"/>
      <c r="H217" s="55"/>
      <c r="I217" s="1"/>
      <c r="J217" s="220" t="s">
        <v>3144</v>
      </c>
      <c r="K217" s="1"/>
    </row>
    <row r="218" spans="1:11" s="56" customFormat="1" ht="15.75" customHeight="1">
      <c r="A218" s="54"/>
      <c r="B218" s="54"/>
      <c r="C218" s="82">
        <v>77</v>
      </c>
      <c r="D218" s="157">
        <v>113</v>
      </c>
      <c r="E218" s="78" t="s">
        <v>181</v>
      </c>
      <c r="F218" s="197">
        <v>1</v>
      </c>
      <c r="G218" s="79"/>
      <c r="H218" s="55"/>
      <c r="I218" s="1"/>
      <c r="J218" s="220" t="s">
        <v>1418</v>
      </c>
      <c r="K218" s="1"/>
    </row>
    <row r="219" spans="1:11" s="56" customFormat="1" ht="15.75" customHeight="1">
      <c r="A219" s="54"/>
      <c r="B219" s="54"/>
      <c r="C219" s="82"/>
      <c r="D219" s="157">
        <v>113.1</v>
      </c>
      <c r="E219" s="78" t="s">
        <v>332</v>
      </c>
      <c r="F219" s="197">
        <v>0.4</v>
      </c>
      <c r="G219" s="79"/>
      <c r="H219" s="55"/>
      <c r="I219" s="1"/>
      <c r="J219" s="220" t="s">
        <v>3144</v>
      </c>
      <c r="K219" s="1"/>
    </row>
    <row r="220" spans="1:11" s="56" customFormat="1" ht="15.75" customHeight="1">
      <c r="A220" s="54"/>
      <c r="B220" s="54"/>
      <c r="C220" s="82"/>
      <c r="D220" s="157">
        <v>113.2</v>
      </c>
      <c r="E220" s="78" t="s">
        <v>333</v>
      </c>
      <c r="F220" s="197">
        <v>0.6</v>
      </c>
      <c r="G220" s="79"/>
      <c r="H220" s="55"/>
      <c r="I220" s="1"/>
      <c r="J220" s="220" t="s">
        <v>3144</v>
      </c>
      <c r="K220" s="1"/>
    </row>
    <row r="221" spans="1:11" s="56" customFormat="1" ht="15.75" customHeight="1">
      <c r="A221" s="54"/>
      <c r="B221" s="54"/>
      <c r="C221" s="82">
        <v>78</v>
      </c>
      <c r="D221" s="157">
        <v>114</v>
      </c>
      <c r="E221" s="78" t="s">
        <v>182</v>
      </c>
      <c r="F221" s="197">
        <v>1</v>
      </c>
      <c r="G221" s="79"/>
      <c r="H221" s="55"/>
      <c r="I221" s="1"/>
      <c r="J221" s="220" t="s">
        <v>1418</v>
      </c>
      <c r="K221" s="1"/>
    </row>
    <row r="222" spans="1:11" s="56" customFormat="1" ht="15.75" customHeight="1">
      <c r="A222" s="54"/>
      <c r="B222" s="54"/>
      <c r="C222" s="82"/>
      <c r="D222" s="157">
        <v>114.1</v>
      </c>
      <c r="E222" s="78" t="s">
        <v>334</v>
      </c>
      <c r="F222" s="197">
        <v>0.5</v>
      </c>
      <c r="G222" s="79"/>
      <c r="H222" s="55"/>
      <c r="I222" s="1"/>
      <c r="J222" s="220" t="s">
        <v>3144</v>
      </c>
      <c r="K222" s="1"/>
    </row>
    <row r="223" spans="1:11" s="56" customFormat="1" ht="15.75" customHeight="1">
      <c r="A223" s="54"/>
      <c r="B223" s="54"/>
      <c r="C223" s="82"/>
      <c r="D223" s="157">
        <v>114.2</v>
      </c>
      <c r="E223" s="78" t="s">
        <v>335</v>
      </c>
      <c r="F223" s="197">
        <v>0.5</v>
      </c>
      <c r="G223" s="79"/>
      <c r="H223" s="55"/>
      <c r="I223" s="1"/>
      <c r="J223" s="220" t="s">
        <v>3144</v>
      </c>
      <c r="K223" s="1"/>
    </row>
    <row r="224" spans="1:11" s="56" customFormat="1" ht="15.75" customHeight="1">
      <c r="A224" s="54"/>
      <c r="B224" s="54"/>
      <c r="C224" s="82">
        <v>79</v>
      </c>
      <c r="D224" s="157">
        <v>115</v>
      </c>
      <c r="E224" s="78" t="s">
        <v>183</v>
      </c>
      <c r="F224" s="197">
        <v>1</v>
      </c>
      <c r="G224" s="79"/>
      <c r="H224" s="55"/>
      <c r="I224" s="1"/>
      <c r="J224" s="220" t="s">
        <v>1418</v>
      </c>
      <c r="K224" s="1"/>
    </row>
    <row r="225" spans="1:11" s="56" customFormat="1" ht="15.75" customHeight="1">
      <c r="A225" s="54"/>
      <c r="B225" s="54"/>
      <c r="C225" s="82"/>
      <c r="D225" s="157">
        <v>115.1</v>
      </c>
      <c r="E225" s="78" t="s">
        <v>336</v>
      </c>
      <c r="F225" s="197">
        <v>0.8</v>
      </c>
      <c r="G225" s="79"/>
      <c r="H225" s="55"/>
      <c r="I225" s="1"/>
      <c r="J225" s="220" t="s">
        <v>3144</v>
      </c>
      <c r="K225" s="1"/>
    </row>
    <row r="226" spans="1:11" s="56" customFormat="1" ht="15.75" customHeight="1">
      <c r="A226" s="54"/>
      <c r="B226" s="54"/>
      <c r="C226" s="82"/>
      <c r="D226" s="157">
        <v>115.2</v>
      </c>
      <c r="E226" s="78" t="s">
        <v>337</v>
      </c>
      <c r="F226" s="197">
        <v>0.2</v>
      </c>
      <c r="G226" s="79"/>
      <c r="H226" s="55"/>
      <c r="I226" s="1"/>
      <c r="J226" s="220" t="s">
        <v>3144</v>
      </c>
      <c r="K226" s="1"/>
    </row>
    <row r="227" spans="1:11" s="56" customFormat="1" ht="15.75" customHeight="1">
      <c r="A227" s="54"/>
      <c r="B227" s="54"/>
      <c r="C227" s="82">
        <v>80</v>
      </c>
      <c r="D227" s="157">
        <v>116</v>
      </c>
      <c r="E227" s="78" t="s">
        <v>184</v>
      </c>
      <c r="F227" s="197">
        <v>1</v>
      </c>
      <c r="G227" s="79"/>
      <c r="H227" s="55"/>
      <c r="I227" s="1"/>
      <c r="J227" s="220" t="s">
        <v>1418</v>
      </c>
      <c r="K227" s="1"/>
    </row>
    <row r="228" spans="1:11" s="56" customFormat="1" ht="15.75" customHeight="1">
      <c r="A228" s="54"/>
      <c r="B228" s="54"/>
      <c r="C228" s="82"/>
      <c r="D228" s="157">
        <v>116.1</v>
      </c>
      <c r="E228" s="78" t="s">
        <v>338</v>
      </c>
      <c r="F228" s="197">
        <v>0.5</v>
      </c>
      <c r="G228" s="79"/>
      <c r="H228" s="55"/>
      <c r="I228" s="1"/>
      <c r="J228" s="220" t="s">
        <v>3144</v>
      </c>
      <c r="K228" s="1"/>
    </row>
    <row r="229" spans="1:11" s="56" customFormat="1" ht="15.75" customHeight="1">
      <c r="A229" s="54"/>
      <c r="B229" s="54"/>
      <c r="C229" s="82"/>
      <c r="D229" s="157">
        <v>116.2</v>
      </c>
      <c r="E229" s="78" t="s">
        <v>339</v>
      </c>
      <c r="F229" s="197">
        <v>0.5</v>
      </c>
      <c r="G229" s="79"/>
      <c r="H229" s="55"/>
      <c r="I229" s="1"/>
      <c r="J229" s="220" t="s">
        <v>3144</v>
      </c>
      <c r="K229" s="1"/>
    </row>
    <row r="230" spans="1:11" s="56" customFormat="1" ht="15.75" customHeight="1">
      <c r="A230" s="54"/>
      <c r="B230" s="54"/>
      <c r="C230" s="82">
        <v>81</v>
      </c>
      <c r="D230" s="157">
        <v>117</v>
      </c>
      <c r="E230" s="78" t="s">
        <v>185</v>
      </c>
      <c r="F230" s="197">
        <v>1</v>
      </c>
      <c r="G230" s="79"/>
      <c r="H230" s="55"/>
      <c r="I230" s="1"/>
      <c r="J230" s="220" t="s">
        <v>1418</v>
      </c>
      <c r="K230" s="1"/>
    </row>
    <row r="231" spans="1:11" s="56" customFormat="1" ht="15.75" customHeight="1">
      <c r="A231" s="54"/>
      <c r="B231" s="54"/>
      <c r="C231" s="82"/>
      <c r="D231" s="157">
        <v>117.1</v>
      </c>
      <c r="E231" s="78" t="s">
        <v>340</v>
      </c>
      <c r="F231" s="197">
        <v>0.9</v>
      </c>
      <c r="G231" s="79"/>
      <c r="H231" s="55"/>
      <c r="I231" s="1"/>
      <c r="J231" s="220" t="s">
        <v>3144</v>
      </c>
      <c r="K231" s="1"/>
    </row>
    <row r="232" spans="1:11" s="56" customFormat="1" ht="15.75" customHeight="1">
      <c r="A232" s="54"/>
      <c r="B232" s="54"/>
      <c r="C232" s="82"/>
      <c r="D232" s="157">
        <v>117.2</v>
      </c>
      <c r="E232" s="78" t="s">
        <v>341</v>
      </c>
      <c r="F232" s="197">
        <v>0.1</v>
      </c>
      <c r="G232" s="79"/>
      <c r="H232" s="55"/>
      <c r="I232" s="1"/>
      <c r="J232" s="220" t="s">
        <v>3144</v>
      </c>
      <c r="K232" s="1"/>
    </row>
    <row r="233" spans="1:11" s="56" customFormat="1" ht="15.75" customHeight="1">
      <c r="A233" s="54"/>
      <c r="B233" s="54"/>
      <c r="C233" s="82">
        <v>82</v>
      </c>
      <c r="D233" s="157">
        <v>118</v>
      </c>
      <c r="E233" s="78" t="s">
        <v>186</v>
      </c>
      <c r="F233" s="197">
        <v>1</v>
      </c>
      <c r="G233" s="79"/>
      <c r="H233" s="55"/>
      <c r="I233" s="1"/>
      <c r="J233" s="220" t="s">
        <v>1418</v>
      </c>
      <c r="K233" s="1"/>
    </row>
    <row r="234" spans="1:11" s="56" customFormat="1" ht="15.75" customHeight="1">
      <c r="A234" s="54"/>
      <c r="B234" s="54"/>
      <c r="C234" s="82"/>
      <c r="D234" s="157">
        <v>118.1</v>
      </c>
      <c r="E234" s="78" t="s">
        <v>342</v>
      </c>
      <c r="F234" s="197">
        <v>0.9</v>
      </c>
      <c r="G234" s="79"/>
      <c r="H234" s="55"/>
      <c r="I234" s="1"/>
      <c r="J234" s="220" t="s">
        <v>3144</v>
      </c>
      <c r="K234" s="1"/>
    </row>
    <row r="235" spans="1:11" s="56" customFormat="1" ht="15.75" customHeight="1">
      <c r="A235" s="54"/>
      <c r="B235" s="54"/>
      <c r="C235" s="82"/>
      <c r="D235" s="157">
        <v>118.2</v>
      </c>
      <c r="E235" s="78" t="s">
        <v>343</v>
      </c>
      <c r="F235" s="197">
        <v>0.1</v>
      </c>
      <c r="G235" s="79"/>
      <c r="H235" s="55"/>
      <c r="I235" s="1"/>
      <c r="J235" s="220" t="s">
        <v>3144</v>
      </c>
      <c r="K235" s="1"/>
    </row>
    <row r="236" spans="1:11" s="56" customFormat="1" ht="15.75" customHeight="1">
      <c r="A236" s="54"/>
      <c r="B236" s="54"/>
      <c r="C236" s="82">
        <v>83</v>
      </c>
      <c r="D236" s="157">
        <v>119</v>
      </c>
      <c r="E236" s="78" t="s">
        <v>187</v>
      </c>
      <c r="F236" s="197">
        <v>1</v>
      </c>
      <c r="G236" s="79"/>
      <c r="H236" s="55"/>
      <c r="I236" s="1"/>
      <c r="J236" s="220" t="s">
        <v>1418</v>
      </c>
      <c r="K236" s="1"/>
    </row>
    <row r="237" spans="1:11" s="56" customFormat="1" ht="15.75" customHeight="1">
      <c r="A237" s="54"/>
      <c r="B237" s="54"/>
      <c r="C237" s="82">
        <v>84</v>
      </c>
      <c r="D237" s="157">
        <v>120</v>
      </c>
      <c r="E237" s="78" t="s">
        <v>188</v>
      </c>
      <c r="F237" s="197">
        <v>1</v>
      </c>
      <c r="G237" s="79"/>
      <c r="H237" s="55"/>
      <c r="I237" s="1"/>
      <c r="J237" s="220" t="s">
        <v>1418</v>
      </c>
      <c r="K237" s="1"/>
    </row>
    <row r="238" spans="1:11" s="56" customFormat="1" ht="15.75" customHeight="1">
      <c r="A238" s="54"/>
      <c r="B238" s="54"/>
      <c r="C238" s="82"/>
      <c r="D238" s="157">
        <v>120.1</v>
      </c>
      <c r="E238" s="78" t="s">
        <v>344</v>
      </c>
      <c r="F238" s="197">
        <v>0.9</v>
      </c>
      <c r="G238" s="79"/>
      <c r="H238" s="55"/>
      <c r="I238" s="1"/>
      <c r="J238" s="220" t="s">
        <v>3144</v>
      </c>
      <c r="K238" s="1"/>
    </row>
    <row r="239" spans="1:11" s="56" customFormat="1" ht="15.75" customHeight="1">
      <c r="A239" s="54"/>
      <c r="B239" s="54"/>
      <c r="C239" s="82"/>
      <c r="D239" s="157">
        <v>120.2</v>
      </c>
      <c r="E239" s="78" t="s">
        <v>345</v>
      </c>
      <c r="F239" s="197">
        <v>0.1</v>
      </c>
      <c r="G239" s="79"/>
      <c r="H239" s="55"/>
      <c r="I239" s="1"/>
      <c r="J239" s="220" t="s">
        <v>3144</v>
      </c>
      <c r="K239" s="1"/>
    </row>
    <row r="240" spans="1:11" s="56" customFormat="1" ht="15.75" customHeight="1">
      <c r="A240" s="54"/>
      <c r="B240" s="54"/>
      <c r="C240" s="82">
        <v>85</v>
      </c>
      <c r="D240" s="157">
        <v>122</v>
      </c>
      <c r="E240" s="78" t="s">
        <v>189</v>
      </c>
      <c r="F240" s="197">
        <v>1</v>
      </c>
      <c r="G240" s="79"/>
      <c r="H240" s="55"/>
      <c r="I240" s="1"/>
      <c r="J240" s="220" t="s">
        <v>1418</v>
      </c>
      <c r="K240" s="1"/>
    </row>
    <row r="241" spans="1:11" s="56" customFormat="1" ht="15.75" customHeight="1">
      <c r="A241" s="54"/>
      <c r="B241" s="54"/>
      <c r="C241" s="82"/>
      <c r="D241" s="157">
        <v>122.1</v>
      </c>
      <c r="E241" s="78" t="s">
        <v>346</v>
      </c>
      <c r="F241" s="197">
        <v>0.9</v>
      </c>
      <c r="G241" s="79"/>
      <c r="H241" s="55"/>
      <c r="I241" s="1"/>
      <c r="J241" s="220" t="s">
        <v>3144</v>
      </c>
      <c r="K241" s="1"/>
    </row>
    <row r="242" spans="1:11" s="56" customFormat="1" ht="15.75" customHeight="1">
      <c r="A242" s="54"/>
      <c r="B242" s="54"/>
      <c r="C242" s="82"/>
      <c r="D242" s="157">
        <v>122.2</v>
      </c>
      <c r="E242" s="78" t="s">
        <v>347</v>
      </c>
      <c r="F242" s="197">
        <v>0.1</v>
      </c>
      <c r="G242" s="79"/>
      <c r="H242" s="55"/>
      <c r="I242" s="1"/>
      <c r="J242" s="220" t="s">
        <v>3144</v>
      </c>
      <c r="K242" s="1"/>
    </row>
    <row r="243" spans="1:11" s="56" customFormat="1" ht="15.75" customHeight="1">
      <c r="A243" s="54"/>
      <c r="B243" s="54"/>
      <c r="C243" s="82">
        <v>86</v>
      </c>
      <c r="D243" s="157">
        <v>123</v>
      </c>
      <c r="E243" s="78" t="s">
        <v>190</v>
      </c>
      <c r="F243" s="197">
        <v>1</v>
      </c>
      <c r="G243" s="79"/>
      <c r="H243" s="55"/>
      <c r="I243" s="1"/>
      <c r="J243" s="220" t="s">
        <v>1418</v>
      </c>
      <c r="K243" s="1"/>
    </row>
    <row r="244" spans="1:11" s="56" customFormat="1" ht="15.75" customHeight="1">
      <c r="A244" s="54"/>
      <c r="B244" s="54"/>
      <c r="C244" s="82"/>
      <c r="D244" s="157">
        <v>123.1</v>
      </c>
      <c r="E244" s="78" t="s">
        <v>348</v>
      </c>
      <c r="F244" s="197">
        <v>0.5</v>
      </c>
      <c r="G244" s="79"/>
      <c r="H244" s="55"/>
      <c r="I244" s="1"/>
      <c r="J244" s="220" t="s">
        <v>3144</v>
      </c>
      <c r="K244" s="1"/>
    </row>
    <row r="245" spans="1:11" s="56" customFormat="1" ht="15.75" customHeight="1">
      <c r="A245" s="54"/>
      <c r="B245" s="54"/>
      <c r="C245" s="82"/>
      <c r="D245" s="157">
        <v>123.2</v>
      </c>
      <c r="E245" s="78" t="s">
        <v>349</v>
      </c>
      <c r="F245" s="197">
        <v>0.5</v>
      </c>
      <c r="G245" s="79"/>
      <c r="H245" s="55"/>
      <c r="I245" s="1"/>
      <c r="J245" s="220" t="s">
        <v>3144</v>
      </c>
      <c r="K245" s="1"/>
    </row>
    <row r="246" spans="1:11" s="56" customFormat="1" ht="15.75" customHeight="1">
      <c r="A246" s="54"/>
      <c r="B246" s="54"/>
      <c r="C246" s="82">
        <v>87</v>
      </c>
      <c r="D246" s="157">
        <v>124</v>
      </c>
      <c r="E246" s="78" t="s">
        <v>191</v>
      </c>
      <c r="F246" s="197">
        <v>1</v>
      </c>
      <c r="G246" s="79"/>
      <c r="H246" s="55"/>
      <c r="I246" s="1"/>
      <c r="J246" s="220" t="s">
        <v>1418</v>
      </c>
      <c r="K246" s="1"/>
    </row>
    <row r="247" spans="1:11" s="56" customFormat="1" ht="15.75" customHeight="1">
      <c r="A247" s="54"/>
      <c r="B247" s="54"/>
      <c r="C247" s="82"/>
      <c r="D247" s="157">
        <v>124.1</v>
      </c>
      <c r="E247" s="78" t="s">
        <v>350</v>
      </c>
      <c r="F247" s="197">
        <v>0.5</v>
      </c>
      <c r="G247" s="79"/>
      <c r="H247" s="55"/>
      <c r="I247" s="1"/>
      <c r="J247" s="220" t="s">
        <v>3144</v>
      </c>
      <c r="K247" s="1"/>
    </row>
    <row r="248" spans="1:11" s="56" customFormat="1" ht="15.75" customHeight="1">
      <c r="A248" s="54"/>
      <c r="B248" s="54"/>
      <c r="C248" s="82"/>
      <c r="D248" s="157">
        <v>124.2</v>
      </c>
      <c r="E248" s="78" t="s">
        <v>351</v>
      </c>
      <c r="F248" s="197">
        <v>0.5</v>
      </c>
      <c r="G248" s="79"/>
      <c r="H248" s="55"/>
      <c r="I248" s="1"/>
      <c r="J248" s="220" t="s">
        <v>3144</v>
      </c>
      <c r="K248" s="1"/>
    </row>
    <row r="249" spans="1:11" s="56" customFormat="1" ht="15.75" customHeight="1">
      <c r="A249" s="54"/>
      <c r="B249" s="54"/>
      <c r="C249" s="82">
        <v>88</v>
      </c>
      <c r="D249" s="157">
        <v>125</v>
      </c>
      <c r="E249" s="78" t="s">
        <v>192</v>
      </c>
      <c r="F249" s="197">
        <v>1</v>
      </c>
      <c r="G249" s="79"/>
      <c r="H249" s="55"/>
      <c r="I249" s="1"/>
      <c r="J249" s="220" t="s">
        <v>1418</v>
      </c>
      <c r="K249" s="1"/>
    </row>
    <row r="250" spans="1:11" s="56" customFormat="1" ht="15.75" customHeight="1">
      <c r="A250" s="54"/>
      <c r="B250" s="54"/>
      <c r="C250" s="82"/>
      <c r="D250" s="157">
        <v>125.1</v>
      </c>
      <c r="E250" s="78" t="s">
        <v>352</v>
      </c>
      <c r="F250" s="197">
        <v>0.99</v>
      </c>
      <c r="G250" s="79"/>
      <c r="H250" s="55"/>
      <c r="I250" s="1"/>
      <c r="J250" s="220" t="s">
        <v>3144</v>
      </c>
      <c r="K250" s="1"/>
    </row>
    <row r="251" spans="1:11" s="56" customFormat="1" ht="15.75" customHeight="1">
      <c r="A251" s="54"/>
      <c r="B251" s="54"/>
      <c r="C251" s="82"/>
      <c r="D251" s="157">
        <v>125.2</v>
      </c>
      <c r="E251" s="78" t="s">
        <v>353</v>
      </c>
      <c r="F251" s="197">
        <v>0.01</v>
      </c>
      <c r="G251" s="79"/>
      <c r="H251" s="55"/>
      <c r="I251" s="1"/>
      <c r="J251" s="220" t="s">
        <v>3144</v>
      </c>
      <c r="K251" s="1"/>
    </row>
    <row r="252" spans="1:11" s="56" customFormat="1" ht="15.75" customHeight="1">
      <c r="A252" s="54"/>
      <c r="B252" s="54"/>
      <c r="C252" s="82">
        <v>89</v>
      </c>
      <c r="D252" s="157">
        <v>129</v>
      </c>
      <c r="E252" s="78" t="s">
        <v>193</v>
      </c>
      <c r="F252" s="197">
        <v>1</v>
      </c>
      <c r="G252" s="79"/>
      <c r="H252" s="55"/>
      <c r="I252" s="1"/>
      <c r="J252" s="220" t="s">
        <v>1418</v>
      </c>
      <c r="K252" s="1"/>
    </row>
    <row r="253" spans="1:11" s="56" customFormat="1" ht="15.75" customHeight="1">
      <c r="A253" s="54"/>
      <c r="B253" s="54"/>
      <c r="C253" s="82"/>
      <c r="D253" s="157">
        <v>129.1</v>
      </c>
      <c r="E253" s="78" t="s">
        <v>354</v>
      </c>
      <c r="F253" s="197">
        <v>0.9</v>
      </c>
      <c r="G253" s="79"/>
      <c r="H253" s="55"/>
      <c r="I253" s="1"/>
      <c r="J253" s="220" t="s">
        <v>3144</v>
      </c>
      <c r="K253" s="1"/>
    </row>
    <row r="254" spans="1:11" s="56" customFormat="1" ht="15.75" customHeight="1">
      <c r="A254" s="54"/>
      <c r="B254" s="54"/>
      <c r="C254" s="82"/>
      <c r="D254" s="157">
        <v>129.19999999999999</v>
      </c>
      <c r="E254" s="78" t="s">
        <v>355</v>
      </c>
      <c r="F254" s="197">
        <v>0.1</v>
      </c>
      <c r="G254" s="79"/>
      <c r="H254" s="55"/>
      <c r="I254" s="1"/>
      <c r="J254" s="220" t="s">
        <v>3144</v>
      </c>
      <c r="K254" s="1"/>
    </row>
    <row r="255" spans="1:11" s="56" customFormat="1" ht="15.75" customHeight="1">
      <c r="A255" s="54"/>
      <c r="B255" s="54"/>
      <c r="C255" s="82">
        <v>90</v>
      </c>
      <c r="D255" s="157">
        <v>130</v>
      </c>
      <c r="E255" s="78" t="s">
        <v>194</v>
      </c>
      <c r="F255" s="197">
        <v>1</v>
      </c>
      <c r="G255" s="79"/>
      <c r="H255" s="55"/>
      <c r="I255" s="1"/>
      <c r="J255" s="220" t="s">
        <v>1418</v>
      </c>
      <c r="K255" s="1"/>
    </row>
    <row r="256" spans="1:11" s="56" customFormat="1" ht="15.75" customHeight="1">
      <c r="A256" s="54"/>
      <c r="B256" s="54"/>
      <c r="C256" s="82"/>
      <c r="D256" s="157">
        <v>130.1</v>
      </c>
      <c r="E256" s="78" t="s">
        <v>356</v>
      </c>
      <c r="F256" s="197">
        <v>0.6</v>
      </c>
      <c r="G256" s="79"/>
      <c r="H256" s="55"/>
      <c r="I256" s="1"/>
      <c r="J256" s="220" t="s">
        <v>3144</v>
      </c>
      <c r="K256" s="1"/>
    </row>
    <row r="257" spans="1:11" s="56" customFormat="1" ht="15.75" customHeight="1">
      <c r="A257" s="54"/>
      <c r="B257" s="54"/>
      <c r="C257" s="82"/>
      <c r="D257" s="157">
        <v>130.19999999999999</v>
      </c>
      <c r="E257" s="78" t="s">
        <v>357</v>
      </c>
      <c r="F257" s="197">
        <v>0.4</v>
      </c>
      <c r="G257" s="79"/>
      <c r="H257" s="55"/>
      <c r="I257" s="1"/>
      <c r="J257" s="220" t="s">
        <v>3144</v>
      </c>
      <c r="K257" s="1"/>
    </row>
    <row r="258" spans="1:11" s="56" customFormat="1" ht="17.25" customHeight="1">
      <c r="A258" s="54"/>
      <c r="B258" s="54"/>
      <c r="C258" s="82">
        <v>91</v>
      </c>
      <c r="D258" s="157">
        <v>131</v>
      </c>
      <c r="E258" s="78" t="s">
        <v>195</v>
      </c>
      <c r="F258" s="197">
        <v>1</v>
      </c>
      <c r="G258" s="79"/>
      <c r="H258" s="55"/>
      <c r="I258" s="1"/>
      <c r="J258" s="220" t="s">
        <v>1418</v>
      </c>
      <c r="K258" s="1"/>
    </row>
    <row r="259" spans="1:11" s="56" customFormat="1" ht="17.25" customHeight="1">
      <c r="A259" s="54"/>
      <c r="B259" s="54"/>
      <c r="C259" s="82"/>
      <c r="D259" s="157">
        <v>131.1</v>
      </c>
      <c r="E259" s="78" t="s">
        <v>358</v>
      </c>
      <c r="F259" s="197">
        <v>0.5</v>
      </c>
      <c r="G259" s="79"/>
      <c r="H259" s="55"/>
      <c r="I259" s="1"/>
      <c r="J259" s="220" t="s">
        <v>3144</v>
      </c>
      <c r="K259" s="1"/>
    </row>
    <row r="260" spans="1:11" s="56" customFormat="1" ht="17.25" customHeight="1">
      <c r="A260" s="54"/>
      <c r="B260" s="54"/>
      <c r="C260" s="82"/>
      <c r="D260" s="157">
        <v>131.19999999999999</v>
      </c>
      <c r="E260" s="78" t="s">
        <v>359</v>
      </c>
      <c r="F260" s="197">
        <v>0.5</v>
      </c>
      <c r="G260" s="79"/>
      <c r="H260" s="55"/>
      <c r="I260" s="1"/>
      <c r="J260" s="220" t="s">
        <v>3144</v>
      </c>
      <c r="K260" s="1"/>
    </row>
    <row r="261" spans="1:11" s="56" customFormat="1" ht="15.75" customHeight="1">
      <c r="A261" s="54"/>
      <c r="B261" s="54"/>
      <c r="C261" s="82">
        <v>92</v>
      </c>
      <c r="D261" s="157">
        <v>134</v>
      </c>
      <c r="E261" s="78" t="s">
        <v>196</v>
      </c>
      <c r="F261" s="197">
        <v>1</v>
      </c>
      <c r="G261" s="79"/>
      <c r="H261" s="55"/>
      <c r="I261" s="1"/>
      <c r="J261" s="220" t="s">
        <v>1418</v>
      </c>
      <c r="K261" s="1"/>
    </row>
    <row r="262" spans="1:11" s="56" customFormat="1" ht="15.75" customHeight="1">
      <c r="A262" s="54"/>
      <c r="B262" s="54"/>
      <c r="C262" s="82"/>
      <c r="D262" s="157">
        <v>134.1</v>
      </c>
      <c r="E262" s="78" t="s">
        <v>360</v>
      </c>
      <c r="F262" s="197">
        <v>0.5</v>
      </c>
      <c r="G262" s="79"/>
      <c r="H262" s="55"/>
      <c r="I262" s="1"/>
      <c r="J262" s="220" t="s">
        <v>3144</v>
      </c>
      <c r="K262" s="1"/>
    </row>
    <row r="263" spans="1:11" s="56" customFormat="1" ht="15.75" customHeight="1">
      <c r="A263" s="54"/>
      <c r="B263" s="54"/>
      <c r="C263" s="82"/>
      <c r="D263" s="157">
        <v>134.19999999999999</v>
      </c>
      <c r="E263" s="78" t="s">
        <v>361</v>
      </c>
      <c r="F263" s="197">
        <v>0.1</v>
      </c>
      <c r="G263" s="79"/>
      <c r="H263" s="55"/>
      <c r="I263" s="1"/>
      <c r="J263" s="220" t="s">
        <v>3144</v>
      </c>
      <c r="K263" s="1"/>
    </row>
    <row r="264" spans="1:11" s="56" customFormat="1" ht="15.75" customHeight="1">
      <c r="A264" s="54"/>
      <c r="B264" s="54"/>
      <c r="C264" s="82"/>
      <c r="D264" s="157">
        <v>134.30000000000001</v>
      </c>
      <c r="E264" s="78" t="s">
        <v>362</v>
      </c>
      <c r="F264" s="197">
        <v>0.4</v>
      </c>
      <c r="G264" s="79"/>
      <c r="H264" s="55"/>
      <c r="I264" s="1"/>
      <c r="J264" s="220" t="s">
        <v>3144</v>
      </c>
      <c r="K264" s="1"/>
    </row>
    <row r="265" spans="1:11" s="56" customFormat="1" ht="15.75" customHeight="1">
      <c r="A265" s="54"/>
      <c r="B265" s="54"/>
      <c r="C265" s="82">
        <v>93</v>
      </c>
      <c r="D265" s="157">
        <v>136</v>
      </c>
      <c r="E265" s="78" t="s">
        <v>198</v>
      </c>
      <c r="F265" s="197">
        <v>1</v>
      </c>
      <c r="G265" s="79"/>
      <c r="H265" s="55"/>
      <c r="I265" s="1"/>
      <c r="J265" s="220" t="s">
        <v>1418</v>
      </c>
      <c r="K265" s="1"/>
    </row>
    <row r="266" spans="1:11" s="56" customFormat="1" ht="15.75" customHeight="1">
      <c r="A266" s="54"/>
      <c r="B266" s="54"/>
      <c r="C266" s="82"/>
      <c r="D266" s="157">
        <v>136.1</v>
      </c>
      <c r="E266" s="78" t="s">
        <v>363</v>
      </c>
      <c r="F266" s="197">
        <v>0.5</v>
      </c>
      <c r="G266" s="79"/>
      <c r="H266" s="55"/>
      <c r="I266" s="1"/>
      <c r="J266" s="220" t="s">
        <v>3144</v>
      </c>
      <c r="K266" s="1"/>
    </row>
    <row r="267" spans="1:11" s="56" customFormat="1" ht="15.75" customHeight="1">
      <c r="A267" s="54"/>
      <c r="B267" s="54"/>
      <c r="C267" s="82"/>
      <c r="D267" s="157">
        <v>136.19999999999999</v>
      </c>
      <c r="E267" s="78" t="s">
        <v>364</v>
      </c>
      <c r="F267" s="197">
        <v>0.5</v>
      </c>
      <c r="G267" s="79"/>
      <c r="H267" s="55"/>
      <c r="I267" s="1"/>
      <c r="J267" s="220" t="s">
        <v>3144</v>
      </c>
      <c r="K267" s="1"/>
    </row>
    <row r="268" spans="1:11" s="56" customFormat="1" ht="15.75" customHeight="1">
      <c r="A268" s="54"/>
      <c r="B268" s="54"/>
      <c r="C268" s="82">
        <v>94</v>
      </c>
      <c r="D268" s="157">
        <v>137</v>
      </c>
      <c r="E268" s="78" t="s">
        <v>199</v>
      </c>
      <c r="F268" s="197">
        <v>1</v>
      </c>
      <c r="G268" s="79"/>
      <c r="H268" s="55"/>
      <c r="I268" s="1"/>
      <c r="J268" s="220" t="s">
        <v>1418</v>
      </c>
      <c r="K268" s="1"/>
    </row>
    <row r="269" spans="1:11" s="56" customFormat="1" ht="15.75" customHeight="1">
      <c r="A269" s="54"/>
      <c r="B269" s="54"/>
      <c r="C269" s="596"/>
      <c r="D269" s="597">
        <v>137.1</v>
      </c>
      <c r="E269" s="598" t="s">
        <v>197</v>
      </c>
      <c r="F269" s="599">
        <v>0.1</v>
      </c>
      <c r="G269" s="600"/>
      <c r="H269" s="55"/>
      <c r="I269" s="1"/>
      <c r="J269" s="220" t="s">
        <v>3144</v>
      </c>
      <c r="K269" s="1"/>
    </row>
    <row r="270" spans="1:11" s="56" customFormat="1" ht="15.75" customHeight="1">
      <c r="A270" s="54"/>
      <c r="B270" s="54"/>
      <c r="C270" s="596"/>
      <c r="D270" s="597">
        <v>137.19999999999999</v>
      </c>
      <c r="E270" s="598" t="s">
        <v>365</v>
      </c>
      <c r="F270" s="599">
        <v>0.9</v>
      </c>
      <c r="G270" s="600"/>
      <c r="H270" s="55"/>
      <c r="I270" s="1"/>
      <c r="J270" s="220" t="s">
        <v>3144</v>
      </c>
      <c r="K270" s="1"/>
    </row>
    <row r="271" spans="1:11" s="56" customFormat="1" ht="3" customHeight="1" thickBot="1">
      <c r="A271" s="54"/>
      <c r="B271" s="54"/>
      <c r="C271" s="355"/>
      <c r="D271" s="357" t="s">
        <v>200</v>
      </c>
      <c r="E271" s="80"/>
      <c r="F271" s="80"/>
      <c r="G271" s="198"/>
      <c r="H271" s="55"/>
      <c r="I271" s="1"/>
      <c r="J271" s="220"/>
      <c r="K271" s="1"/>
    </row>
    <row r="272" spans="1:11" s="56" customFormat="1" ht="15.75" customHeight="1" thickTop="1">
      <c r="A272" s="54"/>
      <c r="B272" s="54"/>
      <c r="C272" s="40"/>
      <c r="D272" s="55"/>
      <c r="E272" s="55"/>
      <c r="F272" s="62"/>
      <c r="G272" s="55"/>
      <c r="H272" s="55"/>
      <c r="I272" s="1"/>
      <c r="J272" s="220"/>
      <c r="K272" s="1"/>
    </row>
    <row r="273" spans="9:11" ht="3.9" customHeight="1">
      <c r="I273" s="1"/>
      <c r="J273" s="1"/>
      <c r="K273" s="1"/>
    </row>
    <row r="274" spans="9:11"/>
    <row r="275" spans="9:11"/>
    <row r="276" spans="9:11"/>
    <row r="277" spans="9:11"/>
    <row r="278" spans="9:11"/>
    <row r="279" spans="9:11"/>
    <row r="280" spans="9:11"/>
    <row r="281" spans="9:11"/>
    <row r="282" spans="9:11"/>
    <row r="283" spans="9:11"/>
    <row r="284" spans="9:11"/>
    <row r="285" spans="9:11"/>
    <row r="286" spans="9:11"/>
    <row r="287" spans="9:11"/>
    <row r="288" spans="9:11"/>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J19:J270">
    <cfRule type="expression" dxfId="4353" priority="59">
      <formula>AND(ROW()=CELL("ROW"),COLUMN()=CELL("COL"))</formula>
    </cfRule>
    <cfRule type="cellIs" dxfId="4352" priority="61" operator="notEqual">
      <formula>"CORRECTO"</formula>
    </cfRule>
    <cfRule type="cellIs" dxfId="4351" priority="62" operator="equal">
      <formula>"CORRECTO"</formula>
    </cfRule>
  </conditionalFormatting>
  <conditionalFormatting sqref="D19:G270">
    <cfRule type="expression" dxfId="4350" priority="67">
      <formula>IF($D19-INT($D19)=0,TRUE,FALSE)</formula>
    </cfRule>
    <cfRule type="expression" dxfId="4349" priority="87" stopIfTrue="1">
      <formula>IF($D19-INT($D19)&gt;0,TRUE,FALSE)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50468"/>
  <sheetViews>
    <sheetView showGridLines="0" zoomScale="80" zoomScaleNormal="80" zoomScaleSheetLayoutView="77" workbookViewId="0"/>
  </sheetViews>
  <sheetFormatPr baseColWidth="10" defaultColWidth="13.109375" defaultRowHeight="15.6" zeroHeight="1"/>
  <cols>
    <col min="1" max="1" width="3.44140625" style="632" bestFit="1" customWidth="1"/>
    <col min="2" max="2" width="6" style="20" customWidth="1"/>
    <col min="3" max="3" width="15.44140625" style="20" customWidth="1"/>
    <col min="4" max="4" width="26.88671875" style="20" customWidth="1"/>
    <col min="5" max="5" width="37.109375" style="20" customWidth="1"/>
    <col min="6" max="7" width="14.6640625" style="20" customWidth="1"/>
    <col min="8" max="8" width="17" style="20" customWidth="1"/>
    <col min="9" max="9" width="4.6640625" style="20" customWidth="1"/>
    <col min="10" max="10" width="32.88671875" style="20" customWidth="1"/>
    <col min="11" max="12" width="19.44140625" style="20" customWidth="1"/>
    <col min="13" max="13" width="18.88671875" style="20" customWidth="1"/>
    <col min="14" max="14" width="19.88671875" style="20" customWidth="1"/>
    <col min="15" max="15" width="28.33203125" style="20" customWidth="1"/>
    <col min="16" max="16" width="22.88671875" style="20" customWidth="1"/>
    <col min="17" max="17" width="25.33203125" style="20" customWidth="1"/>
    <col min="18" max="18" width="15.88671875" style="20" customWidth="1"/>
    <col min="19" max="19" width="18.44140625" style="20" customWidth="1"/>
    <col min="20" max="20" width="20.6640625" style="20" customWidth="1"/>
    <col min="21" max="21" width="24.44140625" style="20" customWidth="1"/>
    <col min="22" max="22" width="23" style="20" customWidth="1"/>
    <col min="23" max="16384" width="13.109375" style="20"/>
  </cols>
  <sheetData>
    <row r="1" spans="1:22" s="74" customFormat="1" ht="18">
      <c r="A1" s="629"/>
      <c r="B1" s="811" t="s">
        <v>0</v>
      </c>
      <c r="C1" s="811"/>
      <c r="D1" s="811"/>
      <c r="E1" s="811"/>
      <c r="F1" s="811"/>
      <c r="G1" s="811"/>
      <c r="H1" s="811"/>
      <c r="I1" s="811"/>
      <c r="J1" s="811"/>
      <c r="K1" s="811"/>
      <c r="L1" s="811"/>
      <c r="M1" s="811"/>
      <c r="N1" s="811"/>
      <c r="O1" s="811"/>
      <c r="P1" s="811"/>
      <c r="Q1" s="811"/>
      <c r="R1" s="811"/>
      <c r="S1" s="811"/>
      <c r="T1" s="811"/>
      <c r="U1" s="811"/>
      <c r="V1" s="811"/>
    </row>
    <row r="2" spans="1:22" s="74" customFormat="1" ht="18">
      <c r="A2" s="629"/>
      <c r="B2" s="811" t="s">
        <v>1</v>
      </c>
      <c r="C2" s="811"/>
      <c r="D2" s="811"/>
      <c r="E2" s="811"/>
      <c r="F2" s="811"/>
      <c r="G2" s="811"/>
      <c r="H2" s="811"/>
      <c r="I2" s="811"/>
      <c r="J2" s="811"/>
      <c r="K2" s="811"/>
      <c r="L2" s="811"/>
      <c r="M2" s="811"/>
      <c r="N2" s="811"/>
      <c r="O2" s="811"/>
      <c r="P2" s="811"/>
      <c r="Q2" s="811"/>
      <c r="R2" s="811"/>
      <c r="S2" s="811"/>
      <c r="T2" s="811"/>
      <c r="U2" s="811"/>
      <c r="V2" s="811"/>
    </row>
    <row r="3" spans="1:22" s="74" customFormat="1" ht="18">
      <c r="A3" s="629"/>
      <c r="B3" s="811" t="s">
        <v>2</v>
      </c>
      <c r="C3" s="811"/>
      <c r="D3" s="811"/>
      <c r="E3" s="811"/>
      <c r="F3" s="811"/>
      <c r="G3" s="811"/>
      <c r="H3" s="811"/>
      <c r="I3" s="811"/>
      <c r="J3" s="811"/>
      <c r="K3" s="811"/>
      <c r="L3" s="811"/>
      <c r="M3" s="811"/>
      <c r="N3" s="811"/>
      <c r="O3" s="811"/>
      <c r="P3" s="811"/>
      <c r="Q3" s="811"/>
      <c r="R3" s="811"/>
      <c r="S3" s="811"/>
      <c r="T3" s="811"/>
      <c r="U3" s="811"/>
      <c r="V3" s="811"/>
    </row>
    <row r="4" spans="1:22" s="74" customFormat="1" ht="18">
      <c r="A4" s="629"/>
      <c r="B4" s="811" t="s">
        <v>3</v>
      </c>
      <c r="C4" s="811"/>
      <c r="D4" s="811"/>
      <c r="E4" s="811"/>
      <c r="F4" s="811"/>
      <c r="G4" s="811"/>
      <c r="H4" s="811"/>
      <c r="I4" s="811"/>
      <c r="J4" s="811"/>
      <c r="K4" s="811"/>
      <c r="L4" s="811"/>
      <c r="M4" s="811"/>
      <c r="N4" s="811"/>
      <c r="O4" s="811"/>
      <c r="P4" s="811"/>
      <c r="Q4" s="811"/>
      <c r="R4" s="811"/>
      <c r="S4" s="811"/>
      <c r="T4" s="811"/>
      <c r="U4" s="811"/>
      <c r="V4" s="811"/>
    </row>
    <row r="5" spans="1:22" s="74" customFormat="1" ht="18">
      <c r="A5" s="629"/>
      <c r="B5" s="70"/>
      <c r="C5" s="18"/>
      <c r="D5" s="18"/>
      <c r="E5" s="71"/>
      <c r="F5" s="71"/>
      <c r="G5" s="71"/>
      <c r="H5" s="71"/>
      <c r="I5" s="71"/>
      <c r="J5" s="71"/>
      <c r="K5" s="71"/>
      <c r="L5" s="71"/>
      <c r="M5" s="72"/>
      <c r="N5" s="72"/>
      <c r="O5" s="72"/>
      <c r="P5" s="73"/>
      <c r="Q5" s="73"/>
      <c r="R5" s="73"/>
      <c r="S5" s="73"/>
      <c r="T5" s="73"/>
      <c r="U5" s="72"/>
    </row>
    <row r="6" spans="1:22" s="74" customFormat="1" ht="18">
      <c r="A6" s="629"/>
      <c r="B6" s="811" t="s">
        <v>4</v>
      </c>
      <c r="C6" s="811"/>
      <c r="D6" s="811"/>
      <c r="E6" s="811"/>
      <c r="F6" s="811"/>
      <c r="G6" s="811"/>
      <c r="H6" s="811"/>
      <c r="I6" s="811"/>
      <c r="J6" s="811"/>
      <c r="K6" s="811"/>
      <c r="L6" s="811"/>
      <c r="M6" s="811"/>
      <c r="N6" s="811"/>
      <c r="O6" s="811"/>
      <c r="P6" s="811"/>
      <c r="Q6" s="811"/>
      <c r="R6" s="811"/>
      <c r="S6" s="811"/>
      <c r="T6" s="811"/>
      <c r="U6" s="811"/>
      <c r="V6" s="811"/>
    </row>
    <row r="7" spans="1:22" s="74" customFormat="1" ht="18">
      <c r="A7" s="629"/>
      <c r="B7" s="811" t="s">
        <v>5</v>
      </c>
      <c r="C7" s="811"/>
      <c r="D7" s="811"/>
      <c r="E7" s="811"/>
      <c r="F7" s="811"/>
      <c r="G7" s="811"/>
      <c r="H7" s="811"/>
      <c r="I7" s="811"/>
      <c r="J7" s="811"/>
      <c r="K7" s="811"/>
      <c r="L7" s="811"/>
      <c r="M7" s="811"/>
      <c r="N7" s="811"/>
      <c r="O7" s="811"/>
      <c r="P7" s="811"/>
      <c r="Q7" s="811"/>
      <c r="R7" s="811"/>
      <c r="S7" s="811"/>
      <c r="T7" s="811"/>
      <c r="U7" s="811"/>
      <c r="V7" s="811"/>
    </row>
    <row r="8" spans="1:22" s="74" customFormat="1" ht="18">
      <c r="A8" s="629"/>
      <c r="B8" s="70"/>
      <c r="C8" s="18"/>
      <c r="D8" s="18"/>
      <c r="E8" s="71"/>
      <c r="F8" s="71"/>
      <c r="G8" s="71"/>
      <c r="H8" s="71"/>
      <c r="I8" s="71"/>
      <c r="J8" s="71"/>
      <c r="K8" s="71"/>
      <c r="L8" s="71"/>
      <c r="M8" s="72"/>
      <c r="N8" s="72"/>
      <c r="O8" s="72"/>
      <c r="P8" s="73"/>
      <c r="Q8" s="73"/>
      <c r="R8" s="73"/>
      <c r="S8" s="73"/>
      <c r="T8" s="73"/>
      <c r="U8" s="72"/>
    </row>
    <row r="9" spans="1:22" s="74" customFormat="1" ht="18">
      <c r="A9" s="629"/>
      <c r="B9" s="811" t="s">
        <v>1417</v>
      </c>
      <c r="C9" s="811"/>
      <c r="D9" s="811"/>
      <c r="E9" s="811"/>
      <c r="F9" s="811"/>
      <c r="G9" s="811"/>
      <c r="H9" s="811"/>
      <c r="I9" s="811"/>
      <c r="J9" s="811"/>
      <c r="K9" s="811"/>
      <c r="L9" s="811"/>
      <c r="M9" s="811"/>
      <c r="N9" s="811"/>
      <c r="O9" s="811"/>
      <c r="P9" s="811"/>
      <c r="Q9" s="811"/>
      <c r="R9" s="811"/>
      <c r="S9" s="811"/>
      <c r="T9" s="811"/>
      <c r="U9" s="811"/>
      <c r="V9" s="811"/>
    </row>
    <row r="10" spans="1:22" s="74" customFormat="1" ht="18">
      <c r="A10" s="629"/>
      <c r="B10" s="70"/>
      <c r="C10" s="75"/>
      <c r="D10" s="75"/>
      <c r="E10" s="71"/>
      <c r="F10" s="71"/>
      <c r="G10" s="71"/>
      <c r="H10" s="71"/>
      <c r="I10" s="71"/>
      <c r="J10" s="71"/>
      <c r="K10" s="71"/>
      <c r="L10" s="71"/>
      <c r="M10" s="72"/>
      <c r="N10" s="72"/>
      <c r="O10" s="72"/>
      <c r="P10" s="71"/>
      <c r="Q10" s="71"/>
      <c r="R10" s="71"/>
      <c r="S10" s="71"/>
      <c r="T10" s="71"/>
      <c r="U10" s="72"/>
    </row>
    <row r="11" spans="1:22" s="74" customFormat="1" ht="24.75" customHeight="1">
      <c r="A11" s="629"/>
      <c r="B11" s="812" t="s">
        <v>1410</v>
      </c>
      <c r="C11" s="812"/>
      <c r="D11" s="812"/>
      <c r="E11" s="812"/>
      <c r="F11" s="812"/>
      <c r="G11" s="812"/>
      <c r="H11" s="812"/>
      <c r="I11" s="812"/>
      <c r="J11" s="812"/>
      <c r="K11" s="812"/>
      <c r="L11" s="812"/>
      <c r="M11" s="812"/>
      <c r="N11" s="812"/>
      <c r="O11" s="812"/>
      <c r="P11" s="812"/>
      <c r="Q11" s="812"/>
      <c r="R11" s="812"/>
      <c r="S11" s="812"/>
      <c r="T11" s="812"/>
      <c r="U11" s="812"/>
      <c r="V11" s="812"/>
    </row>
    <row r="12" spans="1:22" s="74" customFormat="1" ht="18">
      <c r="A12" s="629"/>
      <c r="B12" s="70"/>
      <c r="C12" s="75"/>
      <c r="D12" s="75"/>
      <c r="E12" s="71"/>
      <c r="F12" s="71"/>
      <c r="G12" s="71"/>
      <c r="H12" s="71"/>
      <c r="I12" s="71"/>
      <c r="J12" s="71"/>
      <c r="K12" s="71"/>
      <c r="L12" s="71"/>
      <c r="M12" s="72"/>
      <c r="N12" s="72"/>
      <c r="O12" s="72"/>
      <c r="P12" s="71"/>
      <c r="Q12" s="71"/>
      <c r="R12" s="71"/>
      <c r="S12" s="71"/>
      <c r="T12" s="71"/>
      <c r="U12" s="72"/>
    </row>
    <row r="13" spans="1:22" s="74" customFormat="1" ht="26.25" customHeight="1">
      <c r="A13" s="629"/>
      <c r="B13" s="813" t="s">
        <v>366</v>
      </c>
      <c r="C13" s="813"/>
      <c r="D13" s="813"/>
      <c r="E13" s="813"/>
      <c r="F13" s="813"/>
      <c r="G13" s="813"/>
      <c r="H13" s="813"/>
      <c r="I13" s="813"/>
      <c r="J13" s="813"/>
      <c r="K13" s="813"/>
      <c r="L13" s="813"/>
      <c r="M13" s="813"/>
      <c r="N13" s="813"/>
      <c r="O13" s="813"/>
      <c r="P13" s="813"/>
      <c r="Q13" s="813"/>
      <c r="R13" s="813"/>
      <c r="S13" s="813"/>
      <c r="T13" s="813"/>
      <c r="U13" s="813"/>
      <c r="V13" s="813"/>
    </row>
    <row r="14" spans="1:22" s="74" customFormat="1" ht="18">
      <c r="A14" s="629"/>
      <c r="B14" s="813" t="s">
        <v>367</v>
      </c>
      <c r="C14" s="813"/>
      <c r="D14" s="813"/>
      <c r="E14" s="813"/>
      <c r="F14" s="813"/>
      <c r="G14" s="813"/>
      <c r="H14" s="813"/>
      <c r="I14" s="813"/>
      <c r="J14" s="813"/>
      <c r="K14" s="813"/>
      <c r="L14" s="813"/>
      <c r="M14" s="813"/>
      <c r="N14" s="813"/>
      <c r="O14" s="813"/>
      <c r="P14" s="813"/>
      <c r="Q14" s="813"/>
      <c r="R14" s="813"/>
      <c r="S14" s="813"/>
      <c r="T14" s="813"/>
      <c r="U14" s="813"/>
      <c r="V14" s="813"/>
    </row>
    <row r="15" spans="1:22" s="459" customFormat="1" ht="14.4" thickBot="1">
      <c r="A15" s="630"/>
      <c r="B15" s="455"/>
      <c r="C15" s="455"/>
      <c r="D15" s="455"/>
      <c r="E15" s="456"/>
      <c r="F15" s="456"/>
      <c r="G15" s="456"/>
      <c r="H15" s="456"/>
      <c r="I15" s="456"/>
      <c r="J15" s="456"/>
      <c r="K15" s="456"/>
      <c r="L15" s="456"/>
      <c r="M15" s="457"/>
      <c r="N15" s="457"/>
      <c r="O15" s="457"/>
      <c r="P15" s="458"/>
      <c r="Q15" s="458"/>
      <c r="R15" s="458"/>
      <c r="S15" s="458"/>
      <c r="T15" s="458"/>
    </row>
    <row r="16" spans="1:22" s="19" customFormat="1" ht="26.25" customHeight="1">
      <c r="A16" s="630"/>
      <c r="C16" s="22"/>
      <c r="H16" s="23"/>
      <c r="P16" s="461" t="s">
        <v>368</v>
      </c>
      <c r="Q16" s="461" t="s">
        <v>369</v>
      </c>
      <c r="R16" s="462" t="s">
        <v>370</v>
      </c>
    </row>
    <row r="17" spans="1:22" s="19" customFormat="1" ht="26.25" customHeight="1" thickBot="1">
      <c r="A17" s="630"/>
      <c r="B17" s="24"/>
      <c r="C17" s="25"/>
      <c r="D17" s="24"/>
      <c r="E17" s="24"/>
      <c r="F17" s="24"/>
      <c r="G17" s="23"/>
      <c r="H17" s="23"/>
      <c r="P17" s="463">
        <v>0.5</v>
      </c>
      <c r="Q17" s="464">
        <v>29221</v>
      </c>
      <c r="R17" s="465">
        <v>45376</v>
      </c>
    </row>
    <row r="18" spans="1:22" s="19" customFormat="1" ht="13.8">
      <c r="A18" s="630"/>
      <c r="C18" s="22"/>
      <c r="G18" s="23"/>
      <c r="H18" s="23"/>
    </row>
    <row r="19" spans="1:22" s="459" customFormat="1" ht="13.8">
      <c r="A19" s="631"/>
      <c r="B19" s="460">
        <v>2</v>
      </c>
      <c r="C19" s="460">
        <v>3</v>
      </c>
      <c r="D19" s="460">
        <v>4</v>
      </c>
      <c r="E19" s="460">
        <v>5</v>
      </c>
      <c r="F19" s="460">
        <v>6</v>
      </c>
      <c r="G19" s="460">
        <v>7</v>
      </c>
      <c r="H19" s="460">
        <v>8</v>
      </c>
      <c r="I19" s="460">
        <v>9</v>
      </c>
      <c r="J19" s="460">
        <v>10</v>
      </c>
      <c r="K19" s="460">
        <v>11</v>
      </c>
      <c r="L19" s="460">
        <v>12</v>
      </c>
      <c r="M19" s="460">
        <v>13</v>
      </c>
      <c r="N19" s="460">
        <v>14</v>
      </c>
      <c r="O19" s="460">
        <v>15</v>
      </c>
      <c r="P19" s="460">
        <v>16</v>
      </c>
      <c r="Q19" s="460">
        <v>17</v>
      </c>
      <c r="R19" s="460">
        <v>18</v>
      </c>
      <c r="S19" s="460">
        <v>19</v>
      </c>
      <c r="T19" s="460">
        <v>20</v>
      </c>
      <c r="U19" s="460">
        <v>21</v>
      </c>
      <c r="V19" s="460">
        <v>22</v>
      </c>
    </row>
    <row r="20" spans="1:22" ht="24.9" customHeight="1"/>
    <row r="21" spans="1:22" s="32" customFormat="1" ht="24" thickBot="1">
      <c r="A21" s="633">
        <v>1</v>
      </c>
      <c r="B21" s="761" t="s">
        <v>371</v>
      </c>
      <c r="C21" s="761"/>
      <c r="D21" s="761"/>
      <c r="E21" s="26">
        <v>4</v>
      </c>
      <c r="F21" s="27" t="s">
        <v>105</v>
      </c>
      <c r="G21" s="28"/>
      <c r="H21" s="28"/>
      <c r="I21" s="27"/>
      <c r="J21" s="27"/>
      <c r="K21" s="27"/>
      <c r="L21" s="27"/>
      <c r="M21" s="29"/>
      <c r="N21" s="29"/>
      <c r="O21" s="28"/>
      <c r="P21" s="28"/>
      <c r="Q21" s="30"/>
      <c r="R21" s="30"/>
      <c r="S21" s="30"/>
      <c r="T21" s="30"/>
      <c r="U21" s="31"/>
    </row>
    <row r="22" spans="1:22" s="19" customFormat="1" ht="24.75" customHeight="1">
      <c r="A22" s="630"/>
      <c r="B22" s="762" t="s">
        <v>372</v>
      </c>
      <c r="C22" s="466" t="s">
        <v>373</v>
      </c>
      <c r="D22" s="467" t="s">
        <v>374</v>
      </c>
      <c r="E22" s="467"/>
      <c r="F22" s="467" t="s">
        <v>375</v>
      </c>
      <c r="G22" s="468"/>
      <c r="H22" s="752" t="s">
        <v>376</v>
      </c>
      <c r="I22" s="803" t="s">
        <v>377</v>
      </c>
      <c r="J22" s="752" t="s">
        <v>378</v>
      </c>
      <c r="K22" s="752" t="s">
        <v>379</v>
      </c>
      <c r="L22" s="752" t="s">
        <v>380</v>
      </c>
      <c r="M22" s="752" t="s">
        <v>381</v>
      </c>
      <c r="N22" s="753" t="s">
        <v>382</v>
      </c>
      <c r="O22" s="754"/>
      <c r="P22" s="755" t="s">
        <v>383</v>
      </c>
      <c r="Q22" s="756"/>
      <c r="R22" s="746" t="s">
        <v>384</v>
      </c>
      <c r="S22" s="747"/>
      <c r="T22" s="798" t="s">
        <v>385</v>
      </c>
      <c r="U22" s="799"/>
      <c r="V22" s="800"/>
    </row>
    <row r="23" spans="1:22" s="19" customFormat="1" ht="73.5" customHeight="1">
      <c r="A23" s="630"/>
      <c r="B23" s="763"/>
      <c r="C23" s="469" t="s">
        <v>386</v>
      </c>
      <c r="D23" s="470" t="s">
        <v>101</v>
      </c>
      <c r="E23" s="470" t="s">
        <v>387</v>
      </c>
      <c r="F23" s="470" t="s">
        <v>388</v>
      </c>
      <c r="G23" s="471" t="s">
        <v>389</v>
      </c>
      <c r="H23" s="738"/>
      <c r="I23" s="804"/>
      <c r="J23" s="738"/>
      <c r="K23" s="738"/>
      <c r="L23" s="738"/>
      <c r="M23" s="738"/>
      <c r="N23" s="469" t="s">
        <v>390</v>
      </c>
      <c r="O23" s="470" t="s">
        <v>391</v>
      </c>
      <c r="P23" s="801"/>
      <c r="Q23" s="802"/>
      <c r="R23" s="748"/>
      <c r="S23" s="749"/>
      <c r="T23" s="472" t="s">
        <v>392</v>
      </c>
      <c r="U23" s="473" t="s">
        <v>393</v>
      </c>
      <c r="V23" s="474" t="s">
        <v>394</v>
      </c>
    </row>
    <row r="24" spans="1:22" s="19" customFormat="1" ht="26.25" customHeight="1">
      <c r="A24" s="630"/>
      <c r="B24" s="400"/>
      <c r="C24" s="401">
        <v>3</v>
      </c>
      <c r="D24" s="401">
        <v>4</v>
      </c>
      <c r="E24" s="401">
        <v>5</v>
      </c>
      <c r="F24" s="401">
        <v>6</v>
      </c>
      <c r="G24" s="401">
        <v>7</v>
      </c>
      <c r="H24" s="401">
        <v>8</v>
      </c>
      <c r="I24" s="401">
        <v>9</v>
      </c>
      <c r="J24" s="401">
        <v>10</v>
      </c>
      <c r="K24" s="401">
        <v>11</v>
      </c>
      <c r="L24" s="401">
        <v>12</v>
      </c>
      <c r="M24" s="401">
        <v>13</v>
      </c>
      <c r="N24" s="401">
        <v>14</v>
      </c>
      <c r="O24" s="401">
        <v>15</v>
      </c>
      <c r="P24" s="402">
        <v>16</v>
      </c>
      <c r="Q24" s="403">
        <v>17</v>
      </c>
      <c r="R24" s="402">
        <v>18</v>
      </c>
      <c r="S24" s="403">
        <v>19</v>
      </c>
      <c r="T24" s="404">
        <v>20</v>
      </c>
      <c r="U24" s="210">
        <v>21</v>
      </c>
      <c r="V24" s="405">
        <v>22</v>
      </c>
    </row>
    <row r="25" spans="1:22" s="33" customFormat="1" ht="50.1" customHeight="1">
      <c r="A25" s="634" t="s">
        <v>1423</v>
      </c>
      <c r="B25" s="406">
        <v>1</v>
      </c>
      <c r="C25" s="394" t="s">
        <v>425</v>
      </c>
      <c r="D25" s="394" t="s">
        <v>426</v>
      </c>
      <c r="E25" s="394" t="s">
        <v>427</v>
      </c>
      <c r="F25" s="394" t="s">
        <v>48</v>
      </c>
      <c r="G25" s="386">
        <v>0.5</v>
      </c>
      <c r="H25" s="543" t="s">
        <v>396</v>
      </c>
      <c r="I25" s="392">
        <v>2</v>
      </c>
      <c r="J25" s="393" t="s">
        <v>210</v>
      </c>
      <c r="K25" s="430">
        <v>38338</v>
      </c>
      <c r="L25" s="430">
        <v>40296</v>
      </c>
      <c r="M25" s="387">
        <v>10895.16</v>
      </c>
      <c r="N25" s="428">
        <v>5447.58</v>
      </c>
      <c r="O25" s="212">
        <v>5447.58</v>
      </c>
      <c r="P25" s="732" t="s">
        <v>428</v>
      </c>
      <c r="Q25" s="733"/>
      <c r="R25" s="750" t="s">
        <v>429</v>
      </c>
      <c r="S25" s="751"/>
      <c r="T25" s="389" t="s">
        <v>396</v>
      </c>
      <c r="U25" s="390">
        <v>11</v>
      </c>
      <c r="V25" s="391" t="s">
        <v>396</v>
      </c>
    </row>
    <row r="26" spans="1:22" s="33" customFormat="1" ht="50.1" customHeight="1">
      <c r="A26" s="634" t="s">
        <v>1424</v>
      </c>
      <c r="B26" s="406">
        <v>2</v>
      </c>
      <c r="C26" s="394" t="s">
        <v>430</v>
      </c>
      <c r="D26" s="394" t="s">
        <v>431</v>
      </c>
      <c r="E26" s="394" t="s">
        <v>432</v>
      </c>
      <c r="F26" s="394" t="s">
        <v>48</v>
      </c>
      <c r="G26" s="386">
        <v>0.5</v>
      </c>
      <c r="H26" s="543" t="s">
        <v>396</v>
      </c>
      <c r="I26" s="392">
        <v>2</v>
      </c>
      <c r="J26" s="393" t="s">
        <v>210</v>
      </c>
      <c r="K26" s="430">
        <v>35450</v>
      </c>
      <c r="L26" s="430">
        <v>35728</v>
      </c>
      <c r="M26" s="387">
        <v>3179.58</v>
      </c>
      <c r="N26" s="428">
        <v>1589.79</v>
      </c>
      <c r="O26" s="212">
        <v>1589.79</v>
      </c>
      <c r="P26" s="732" t="s">
        <v>433</v>
      </c>
      <c r="Q26" s="733"/>
      <c r="R26" s="750" t="s">
        <v>434</v>
      </c>
      <c r="S26" s="751"/>
      <c r="T26" s="389" t="s">
        <v>396</v>
      </c>
      <c r="U26" s="390">
        <v>19</v>
      </c>
      <c r="V26" s="391" t="s">
        <v>396</v>
      </c>
    </row>
    <row r="27" spans="1:22" s="33" customFormat="1" ht="24.9" customHeight="1">
      <c r="A27" s="634" t="s">
        <v>1425</v>
      </c>
      <c r="B27" s="406" t="s">
        <v>1418</v>
      </c>
      <c r="C27" s="394"/>
      <c r="D27" s="394"/>
      <c r="E27" s="394"/>
      <c r="F27" s="394"/>
      <c r="G27" s="386"/>
      <c r="H27" s="543"/>
      <c r="I27" s="392"/>
      <c r="J27" s="393" t="s">
        <v>1418</v>
      </c>
      <c r="K27" s="430"/>
      <c r="L27" s="430"/>
      <c r="M27" s="387"/>
      <c r="N27" s="428" t="s">
        <v>1418</v>
      </c>
      <c r="O27" s="212" t="s">
        <v>1418</v>
      </c>
      <c r="P27" s="732"/>
      <c r="Q27" s="733"/>
      <c r="R27" s="750"/>
      <c r="S27" s="751"/>
      <c r="T27" s="389"/>
      <c r="U27" s="390"/>
      <c r="V27" s="391"/>
    </row>
    <row r="28" spans="1:22" s="33" customFormat="1" ht="24.9" customHeight="1">
      <c r="A28" s="634" t="s">
        <v>1426</v>
      </c>
      <c r="B28" s="406" t="s">
        <v>1418</v>
      </c>
      <c r="C28" s="394"/>
      <c r="D28" s="394"/>
      <c r="E28" s="394"/>
      <c r="F28" s="394"/>
      <c r="G28" s="386"/>
      <c r="H28" s="543"/>
      <c r="I28" s="392"/>
      <c r="J28" s="393" t="s">
        <v>1418</v>
      </c>
      <c r="K28" s="430"/>
      <c r="L28" s="430"/>
      <c r="M28" s="387"/>
      <c r="N28" s="428" t="s">
        <v>1418</v>
      </c>
      <c r="O28" s="212" t="s">
        <v>1418</v>
      </c>
      <c r="P28" s="732"/>
      <c r="Q28" s="733"/>
      <c r="R28" s="750"/>
      <c r="S28" s="751"/>
      <c r="T28" s="389"/>
      <c r="U28" s="390"/>
      <c r="V28" s="391"/>
    </row>
    <row r="29" spans="1:22" s="33" customFormat="1" ht="24.9" customHeight="1">
      <c r="A29" s="634" t="s">
        <v>1427</v>
      </c>
      <c r="B29" s="406" t="s">
        <v>1418</v>
      </c>
      <c r="C29" s="394"/>
      <c r="D29" s="394"/>
      <c r="E29" s="394"/>
      <c r="F29" s="394"/>
      <c r="G29" s="386"/>
      <c r="H29" s="543"/>
      <c r="I29" s="392"/>
      <c r="J29" s="393" t="s">
        <v>1418</v>
      </c>
      <c r="K29" s="430"/>
      <c r="L29" s="430"/>
      <c r="M29" s="387"/>
      <c r="N29" s="428" t="s">
        <v>1418</v>
      </c>
      <c r="O29" s="212" t="s">
        <v>1418</v>
      </c>
      <c r="P29" s="732"/>
      <c r="Q29" s="733"/>
      <c r="R29" s="750"/>
      <c r="S29" s="751"/>
      <c r="T29" s="389"/>
      <c r="U29" s="390"/>
      <c r="V29" s="391"/>
    </row>
    <row r="30" spans="1:22" s="33" customFormat="1" ht="24.9" customHeight="1">
      <c r="A30" s="634" t="s">
        <v>1428</v>
      </c>
      <c r="B30" s="406" t="s">
        <v>1418</v>
      </c>
      <c r="C30" s="394"/>
      <c r="D30" s="394"/>
      <c r="E30" s="394"/>
      <c r="F30" s="394"/>
      <c r="G30" s="386"/>
      <c r="H30" s="543"/>
      <c r="I30" s="392"/>
      <c r="J30" s="393" t="s">
        <v>1418</v>
      </c>
      <c r="K30" s="430"/>
      <c r="L30" s="430"/>
      <c r="M30" s="387"/>
      <c r="N30" s="428" t="s">
        <v>1418</v>
      </c>
      <c r="O30" s="212" t="s">
        <v>1418</v>
      </c>
      <c r="P30" s="732"/>
      <c r="Q30" s="733"/>
      <c r="R30" s="750"/>
      <c r="S30" s="751"/>
      <c r="T30" s="389"/>
      <c r="U30" s="390"/>
      <c r="V30" s="391"/>
    </row>
    <row r="31" spans="1:22" s="33" customFormat="1" ht="24.9" customHeight="1">
      <c r="A31" s="634" t="s">
        <v>1429</v>
      </c>
      <c r="B31" s="406" t="s">
        <v>1418</v>
      </c>
      <c r="C31" s="394"/>
      <c r="D31" s="394"/>
      <c r="E31" s="394"/>
      <c r="F31" s="394"/>
      <c r="G31" s="386"/>
      <c r="H31" s="543"/>
      <c r="I31" s="392"/>
      <c r="J31" s="393" t="s">
        <v>1418</v>
      </c>
      <c r="K31" s="430"/>
      <c r="L31" s="430"/>
      <c r="M31" s="387"/>
      <c r="N31" s="428" t="s">
        <v>1418</v>
      </c>
      <c r="O31" s="212" t="s">
        <v>1418</v>
      </c>
      <c r="P31" s="732"/>
      <c r="Q31" s="733"/>
      <c r="R31" s="750"/>
      <c r="S31" s="751"/>
      <c r="T31" s="389"/>
      <c r="U31" s="390"/>
      <c r="V31" s="391"/>
    </row>
    <row r="32" spans="1:22" s="33" customFormat="1" ht="24.9" customHeight="1">
      <c r="A32" s="634" t="s">
        <v>1430</v>
      </c>
      <c r="B32" s="406" t="s">
        <v>1418</v>
      </c>
      <c r="C32" s="394"/>
      <c r="D32" s="394"/>
      <c r="E32" s="394"/>
      <c r="F32" s="394"/>
      <c r="G32" s="386"/>
      <c r="H32" s="543"/>
      <c r="I32" s="392"/>
      <c r="J32" s="393" t="s">
        <v>1418</v>
      </c>
      <c r="K32" s="430"/>
      <c r="L32" s="430"/>
      <c r="M32" s="388"/>
      <c r="N32" s="428" t="s">
        <v>1418</v>
      </c>
      <c r="O32" s="212" t="s">
        <v>1418</v>
      </c>
      <c r="P32" s="732"/>
      <c r="Q32" s="733"/>
      <c r="R32" s="750"/>
      <c r="S32" s="751"/>
      <c r="T32" s="389"/>
      <c r="U32" s="390"/>
      <c r="V32" s="391"/>
    </row>
    <row r="33" spans="1:22" s="33" customFormat="1" ht="24.9" customHeight="1">
      <c r="A33" s="634" t="s">
        <v>1431</v>
      </c>
      <c r="B33" s="406" t="s">
        <v>1418</v>
      </c>
      <c r="C33" s="394"/>
      <c r="D33" s="394"/>
      <c r="E33" s="394"/>
      <c r="F33" s="394"/>
      <c r="G33" s="386"/>
      <c r="H33" s="543"/>
      <c r="I33" s="392"/>
      <c r="J33" s="393" t="s">
        <v>1418</v>
      </c>
      <c r="K33" s="430"/>
      <c r="L33" s="430"/>
      <c r="M33" s="388"/>
      <c r="N33" s="428" t="s">
        <v>1418</v>
      </c>
      <c r="O33" s="212" t="s">
        <v>1418</v>
      </c>
      <c r="P33" s="732"/>
      <c r="Q33" s="733"/>
      <c r="R33" s="750"/>
      <c r="S33" s="751"/>
      <c r="T33" s="389"/>
      <c r="U33" s="390"/>
      <c r="V33" s="391"/>
    </row>
    <row r="34" spans="1:22" s="33" customFormat="1" ht="24.9" customHeight="1" thickBot="1">
      <c r="A34" s="634" t="s">
        <v>1432</v>
      </c>
      <c r="B34" s="410" t="s">
        <v>1418</v>
      </c>
      <c r="C34" s="395"/>
      <c r="D34" s="395"/>
      <c r="E34" s="395"/>
      <c r="F34" s="395"/>
      <c r="G34" s="396"/>
      <c r="H34" s="544"/>
      <c r="I34" s="397"/>
      <c r="J34" s="398" t="s">
        <v>1418</v>
      </c>
      <c r="K34" s="431"/>
      <c r="L34" s="431"/>
      <c r="M34" s="399"/>
      <c r="N34" s="428" t="s">
        <v>1418</v>
      </c>
      <c r="O34" s="212" t="s">
        <v>1418</v>
      </c>
      <c r="P34" s="732"/>
      <c r="Q34" s="733"/>
      <c r="R34" s="750"/>
      <c r="S34" s="751"/>
      <c r="T34" s="389"/>
      <c r="U34" s="390"/>
      <c r="V34" s="391"/>
    </row>
    <row r="35" spans="1:22" s="19" customFormat="1" ht="12" customHeight="1">
      <c r="A35" s="634"/>
      <c r="B35" s="34"/>
      <c r="C35" s="35"/>
      <c r="D35" s="35"/>
      <c r="E35" s="35"/>
      <c r="F35" s="35"/>
      <c r="G35" s="35"/>
      <c r="H35" s="407"/>
      <c r="I35" s="35"/>
      <c r="J35" s="35"/>
      <c r="K35" s="35"/>
      <c r="L35" s="35"/>
      <c r="M35" s="35"/>
      <c r="N35" s="35"/>
      <c r="O35" s="211"/>
      <c r="P35" s="35"/>
      <c r="Q35" s="35"/>
      <c r="R35" s="211"/>
      <c r="S35" s="35"/>
      <c r="T35" s="35"/>
      <c r="U35" s="36"/>
      <c r="V35" s="37"/>
    </row>
    <row r="36" spans="1:22" s="19" customFormat="1" ht="17.25" customHeight="1" thickBot="1">
      <c r="A36" s="634" t="s">
        <v>1433</v>
      </c>
      <c r="B36" s="475"/>
      <c r="C36" s="476"/>
      <c r="D36" s="476"/>
      <c r="E36" s="476"/>
      <c r="F36" s="476"/>
      <c r="G36" s="476"/>
      <c r="H36" s="476"/>
      <c r="I36" s="476"/>
      <c r="J36" s="476"/>
      <c r="K36" s="476"/>
      <c r="L36" s="476"/>
      <c r="M36" s="476"/>
      <c r="N36" s="414" t="s">
        <v>398</v>
      </c>
      <c r="O36" s="415">
        <v>3518.6849999999999</v>
      </c>
      <c r="P36" s="423"/>
      <c r="Q36" s="423"/>
      <c r="R36" s="424"/>
      <c r="S36" s="424"/>
      <c r="T36" s="425"/>
      <c r="U36" s="426"/>
      <c r="V36" s="427"/>
    </row>
    <row r="37" spans="1:22" ht="17.25" customHeight="1">
      <c r="B37" s="38"/>
      <c r="C37" s="38"/>
      <c r="D37" s="38"/>
      <c r="E37" s="38"/>
      <c r="F37" s="38"/>
      <c r="G37" s="39"/>
      <c r="H37" s="39"/>
      <c r="I37" s="39"/>
      <c r="J37" s="39"/>
      <c r="K37" s="39"/>
      <c r="L37" s="39"/>
      <c r="M37" s="39"/>
      <c r="N37" s="39"/>
      <c r="O37" s="39"/>
      <c r="P37" s="39"/>
      <c r="Q37" s="39"/>
      <c r="R37" s="39"/>
      <c r="S37" s="39"/>
      <c r="T37" s="39"/>
      <c r="U37" s="39"/>
      <c r="V37" s="39"/>
    </row>
    <row r="38" spans="1:22" s="19" customFormat="1" ht="16.5" customHeight="1" thickBot="1">
      <c r="A38" s="630"/>
      <c r="B38" s="764" t="s">
        <v>399</v>
      </c>
      <c r="C38" s="764"/>
      <c r="D38" s="764"/>
      <c r="E38" s="764"/>
      <c r="F38" s="764"/>
      <c r="G38" s="764"/>
      <c r="H38" s="764"/>
      <c r="I38" s="764"/>
      <c r="J38" s="764"/>
      <c r="K38" s="764"/>
      <c r="L38" s="764"/>
      <c r="M38" s="764"/>
      <c r="N38" s="764"/>
      <c r="O38" s="764"/>
      <c r="P38" s="764"/>
      <c r="Q38" s="764"/>
      <c r="R38" s="764"/>
      <c r="S38" s="764"/>
      <c r="T38" s="764"/>
      <c r="U38" s="764"/>
      <c r="V38" s="764"/>
    </row>
    <row r="39" spans="1:22" s="22" customFormat="1" ht="22.5" customHeight="1">
      <c r="A39" s="635" t="s">
        <v>1434</v>
      </c>
      <c r="B39" s="765" t="s">
        <v>400</v>
      </c>
      <c r="C39" s="768" t="s">
        <v>401</v>
      </c>
      <c r="D39" s="769"/>
      <c r="E39" s="769"/>
      <c r="F39" s="769"/>
      <c r="G39" s="769"/>
      <c r="H39" s="769"/>
      <c r="I39" s="769"/>
      <c r="J39" s="769"/>
      <c r="K39" s="769"/>
      <c r="L39" s="769"/>
      <c r="M39" s="747"/>
      <c r="N39" s="477"/>
      <c r="O39" s="478"/>
      <c r="P39" s="768" t="s">
        <v>402</v>
      </c>
      <c r="Q39" s="769"/>
      <c r="R39" s="769"/>
      <c r="S39" s="747"/>
      <c r="T39" s="746" t="s">
        <v>403</v>
      </c>
      <c r="U39" s="747"/>
      <c r="V39" s="775" t="s">
        <v>1102</v>
      </c>
    </row>
    <row r="40" spans="1:22" s="22" customFormat="1" ht="22.5" customHeight="1">
      <c r="A40" s="635" t="s">
        <v>542</v>
      </c>
      <c r="B40" s="766"/>
      <c r="C40" s="734" t="s">
        <v>404</v>
      </c>
      <c r="D40" s="735"/>
      <c r="E40" s="736"/>
      <c r="F40" s="481">
        <v>2</v>
      </c>
      <c r="G40" s="737" t="s">
        <v>405</v>
      </c>
      <c r="H40" s="738" t="s">
        <v>406</v>
      </c>
      <c r="I40" s="738"/>
      <c r="J40" s="734" t="s">
        <v>407</v>
      </c>
      <c r="K40" s="739"/>
      <c r="L40" s="482"/>
      <c r="M40" s="482"/>
      <c r="N40" s="483"/>
      <c r="O40" s="484"/>
      <c r="P40" s="770"/>
      <c r="Q40" s="771"/>
      <c r="R40" s="771"/>
      <c r="S40" s="772"/>
      <c r="T40" s="748"/>
      <c r="U40" s="749"/>
      <c r="V40" s="776"/>
    </row>
    <row r="41" spans="1:22" s="22" customFormat="1" ht="51.75" customHeight="1" thickBot="1">
      <c r="A41" s="635" t="s">
        <v>1435</v>
      </c>
      <c r="B41" s="766"/>
      <c r="C41" s="735" t="s">
        <v>408</v>
      </c>
      <c r="D41" s="736"/>
      <c r="E41" s="485" t="s">
        <v>409</v>
      </c>
      <c r="F41" s="479" t="s">
        <v>410</v>
      </c>
      <c r="G41" s="737"/>
      <c r="H41" s="738"/>
      <c r="I41" s="738"/>
      <c r="J41" s="469" t="s">
        <v>411</v>
      </c>
      <c r="K41" s="480" t="s">
        <v>412</v>
      </c>
      <c r="L41" s="486" t="s">
        <v>413</v>
      </c>
      <c r="M41" s="486"/>
      <c r="N41" s="487" t="s">
        <v>414</v>
      </c>
      <c r="O41" s="488"/>
      <c r="P41" s="421" t="s">
        <v>1436</v>
      </c>
      <c r="Q41" s="312" t="s">
        <v>415</v>
      </c>
      <c r="R41" s="313"/>
      <c r="S41" s="94">
        <v>2</v>
      </c>
      <c r="T41" s="773"/>
      <c r="U41" s="774"/>
      <c r="V41" s="777"/>
    </row>
    <row r="42" spans="1:22" s="22" customFormat="1" ht="15.75" customHeight="1">
      <c r="A42" s="635" t="s">
        <v>1437</v>
      </c>
      <c r="B42" s="766"/>
      <c r="C42" s="41">
        <v>1</v>
      </c>
      <c r="D42" s="83" t="s">
        <v>209</v>
      </c>
      <c r="E42" s="89">
        <v>0.1</v>
      </c>
      <c r="F42" s="306" t="s">
        <v>1438</v>
      </c>
      <c r="G42" s="306">
        <v>698.17</v>
      </c>
      <c r="H42" s="742" t="s">
        <v>1143</v>
      </c>
      <c r="I42" s="743"/>
      <c r="J42" s="90" t="s">
        <v>1102</v>
      </c>
      <c r="K42" s="88" t="s">
        <v>1418</v>
      </c>
      <c r="L42" s="453" t="s">
        <v>34</v>
      </c>
      <c r="M42" s="454" t="s">
        <v>1439</v>
      </c>
      <c r="N42" s="369" t="s">
        <v>396</v>
      </c>
      <c r="O42" s="778" t="s">
        <v>205</v>
      </c>
      <c r="P42" s="779"/>
      <c r="Q42" s="782">
        <v>4</v>
      </c>
      <c r="R42" s="785" t="s">
        <v>34</v>
      </c>
      <c r="S42" s="786"/>
      <c r="T42" s="746" t="s">
        <v>416</v>
      </c>
      <c r="U42" s="769"/>
      <c r="V42" s="747"/>
    </row>
    <row r="43" spans="1:22" s="22" customFormat="1" ht="15.75" customHeight="1" thickBot="1">
      <c r="A43" s="635" t="s">
        <v>1440</v>
      </c>
      <c r="B43" s="766"/>
      <c r="C43" s="41">
        <v>2</v>
      </c>
      <c r="D43" s="83" t="s">
        <v>210</v>
      </c>
      <c r="E43" s="89">
        <v>0.9</v>
      </c>
      <c r="F43" s="306">
        <v>7037.37</v>
      </c>
      <c r="G43" s="306">
        <v>698.17</v>
      </c>
      <c r="H43" s="742" t="s">
        <v>1102</v>
      </c>
      <c r="I43" s="743"/>
      <c r="J43" s="90" t="s">
        <v>1102</v>
      </c>
      <c r="K43" s="88" t="s">
        <v>1418</v>
      </c>
      <c r="L43" s="453" t="s">
        <v>34</v>
      </c>
      <c r="M43" s="454" t="s">
        <v>1439</v>
      </c>
      <c r="N43" s="369" t="s">
        <v>396</v>
      </c>
      <c r="O43" s="778"/>
      <c r="P43" s="779"/>
      <c r="Q43" s="783"/>
      <c r="R43" s="787"/>
      <c r="S43" s="788"/>
      <c r="T43" s="773"/>
      <c r="U43" s="791"/>
      <c r="V43" s="774"/>
    </row>
    <row r="44" spans="1:22" s="22" customFormat="1" ht="15.75" customHeight="1">
      <c r="A44" s="635" t="s">
        <v>1441</v>
      </c>
      <c r="B44" s="766"/>
      <c r="C44" s="41">
        <v>3</v>
      </c>
      <c r="D44" s="83" t="s">
        <v>1418</v>
      </c>
      <c r="E44" s="89" t="s">
        <v>1418</v>
      </c>
      <c r="F44" s="306" t="s">
        <v>1418</v>
      </c>
      <c r="G44" s="306" t="s">
        <v>1418</v>
      </c>
      <c r="H44" s="742" t="s">
        <v>1418</v>
      </c>
      <c r="I44" s="743"/>
      <c r="J44" s="90" t="s">
        <v>1418</v>
      </c>
      <c r="K44" s="88" t="s">
        <v>1418</v>
      </c>
      <c r="L44" s="453"/>
      <c r="M44" s="454" t="s">
        <v>1418</v>
      </c>
      <c r="N44" s="369"/>
      <c r="O44" s="780"/>
      <c r="P44" s="781"/>
      <c r="Q44" s="784"/>
      <c r="R44" s="789"/>
      <c r="S44" s="790"/>
      <c r="T44" s="244"/>
      <c r="U44" s="244"/>
      <c r="V44" s="245"/>
    </row>
    <row r="45" spans="1:22" s="22" customFormat="1" ht="15.75" customHeight="1">
      <c r="A45" s="635" t="s">
        <v>1442</v>
      </c>
      <c r="B45" s="766"/>
      <c r="C45" s="41">
        <v>4</v>
      </c>
      <c r="D45" s="83" t="s">
        <v>1418</v>
      </c>
      <c r="E45" s="89" t="s">
        <v>1418</v>
      </c>
      <c r="F45" s="306" t="s">
        <v>1418</v>
      </c>
      <c r="G45" s="306" t="s">
        <v>1418</v>
      </c>
      <c r="H45" s="742" t="s">
        <v>1418</v>
      </c>
      <c r="I45" s="743"/>
      <c r="J45" s="90" t="s">
        <v>1418</v>
      </c>
      <c r="K45" s="88" t="s">
        <v>1418</v>
      </c>
      <c r="L45" s="453"/>
      <c r="M45" s="454" t="s">
        <v>1418</v>
      </c>
      <c r="N45" s="369"/>
      <c r="O45" s="744" t="s">
        <v>417</v>
      </c>
      <c r="P45" s="734" t="s">
        <v>418</v>
      </c>
      <c r="Q45" s="735"/>
      <c r="R45" s="735"/>
      <c r="S45" s="736"/>
      <c r="T45" s="225"/>
      <c r="U45" s="225"/>
      <c r="V45" s="246"/>
    </row>
    <row r="46" spans="1:22" s="22" customFormat="1" ht="17.25" customHeight="1">
      <c r="A46" s="635" t="s">
        <v>1443</v>
      </c>
      <c r="B46" s="766"/>
      <c r="C46" s="41">
        <v>5</v>
      </c>
      <c r="D46" s="83" t="s">
        <v>1418</v>
      </c>
      <c r="E46" s="89" t="s">
        <v>1418</v>
      </c>
      <c r="F46" s="306" t="s">
        <v>1418</v>
      </c>
      <c r="G46" s="306" t="s">
        <v>1418</v>
      </c>
      <c r="H46" s="742" t="s">
        <v>1418</v>
      </c>
      <c r="I46" s="743"/>
      <c r="J46" s="90" t="s">
        <v>1418</v>
      </c>
      <c r="K46" s="88" t="s">
        <v>1418</v>
      </c>
      <c r="L46" s="453"/>
      <c r="M46" s="454" t="s">
        <v>1418</v>
      </c>
      <c r="N46" s="369"/>
      <c r="O46" s="745"/>
      <c r="P46" s="469" t="s">
        <v>419</v>
      </c>
      <c r="Q46" s="469" t="s">
        <v>420</v>
      </c>
      <c r="R46" s="738" t="s">
        <v>421</v>
      </c>
      <c r="S46" s="738"/>
      <c r="T46" s="225"/>
      <c r="U46" s="225"/>
      <c r="V46" s="246"/>
    </row>
    <row r="47" spans="1:22" s="22" customFormat="1" ht="16.5" customHeight="1" thickBot="1">
      <c r="A47" s="635" t="s">
        <v>1444</v>
      </c>
      <c r="B47" s="766"/>
      <c r="C47" s="91">
        <v>6</v>
      </c>
      <c r="D47" s="92" t="s">
        <v>1418</v>
      </c>
      <c r="E47" s="93" t="s">
        <v>1418</v>
      </c>
      <c r="F47" s="306" t="s">
        <v>1418</v>
      </c>
      <c r="G47" s="306" t="s">
        <v>1418</v>
      </c>
      <c r="H47" s="742" t="s">
        <v>1418</v>
      </c>
      <c r="I47" s="743"/>
      <c r="J47" s="90" t="s">
        <v>1418</v>
      </c>
      <c r="K47" s="88" t="s">
        <v>1418</v>
      </c>
      <c r="L47" s="453"/>
      <c r="M47" s="454" t="s">
        <v>1418</v>
      </c>
      <c r="N47" s="451"/>
      <c r="O47" s="319" t="s">
        <v>1102</v>
      </c>
      <c r="P47" s="247">
        <v>4</v>
      </c>
      <c r="Q47" s="248">
        <v>1396.3430708000001</v>
      </c>
      <c r="R47" s="792">
        <v>7037.37</v>
      </c>
      <c r="S47" s="792"/>
      <c r="T47" s="225"/>
      <c r="U47" s="225"/>
      <c r="V47" s="246"/>
    </row>
    <row r="48" spans="1:22" s="22" customFormat="1" ht="16.5" customHeight="1" thickBot="1">
      <c r="A48" s="635" t="s">
        <v>1445</v>
      </c>
      <c r="B48" s="767"/>
      <c r="C48" s="793" t="s">
        <v>422</v>
      </c>
      <c r="D48" s="794"/>
      <c r="E48" s="794"/>
      <c r="F48" s="502"/>
      <c r="G48" s="503"/>
      <c r="H48" s="795" t="s">
        <v>1102</v>
      </c>
      <c r="I48" s="796"/>
      <c r="J48" s="416" t="s">
        <v>1102</v>
      </c>
      <c r="K48" s="249" t="s">
        <v>1102</v>
      </c>
      <c r="L48" s="492"/>
      <c r="M48" s="493"/>
      <c r="N48" s="494"/>
      <c r="O48" s="797" t="s">
        <v>1418</v>
      </c>
      <c r="P48" s="797"/>
      <c r="Q48" s="797"/>
      <c r="R48" s="797"/>
      <c r="S48" s="797"/>
      <c r="T48" s="489"/>
      <c r="U48" s="490"/>
      <c r="V48" s="491"/>
    </row>
    <row r="49" spans="1:22" ht="24.9" customHeight="1"/>
    <row r="50" spans="1:22" ht="24.9" customHeight="1"/>
    <row r="51" spans="1:22" s="32" customFormat="1" ht="24" thickBot="1">
      <c r="A51" s="633">
        <v>2</v>
      </c>
      <c r="B51" s="761" t="s">
        <v>371</v>
      </c>
      <c r="C51" s="761"/>
      <c r="D51" s="761"/>
      <c r="E51" s="26">
        <v>6</v>
      </c>
      <c r="F51" s="27" t="s">
        <v>106</v>
      </c>
      <c r="G51" s="28"/>
      <c r="H51" s="28"/>
      <c r="I51" s="27"/>
      <c r="J51" s="27"/>
      <c r="K51" s="27"/>
      <c r="L51" s="27"/>
      <c r="M51" s="29"/>
      <c r="N51" s="29"/>
      <c r="O51" s="28"/>
      <c r="P51" s="28"/>
      <c r="Q51" s="30"/>
      <c r="R51" s="30"/>
      <c r="S51" s="30"/>
      <c r="T51" s="30"/>
      <c r="U51" s="31"/>
    </row>
    <row r="52" spans="1:22" s="19" customFormat="1" ht="24.75" customHeight="1">
      <c r="A52" s="630"/>
      <c r="B52" s="762" t="s">
        <v>372</v>
      </c>
      <c r="C52" s="466" t="s">
        <v>373</v>
      </c>
      <c r="D52" s="467" t="s">
        <v>374</v>
      </c>
      <c r="E52" s="467"/>
      <c r="F52" s="467" t="s">
        <v>375</v>
      </c>
      <c r="G52" s="468"/>
      <c r="H52" s="752" t="s">
        <v>376</v>
      </c>
      <c r="I52" s="803" t="s">
        <v>377</v>
      </c>
      <c r="J52" s="752" t="s">
        <v>378</v>
      </c>
      <c r="K52" s="752" t="s">
        <v>379</v>
      </c>
      <c r="L52" s="752" t="s">
        <v>380</v>
      </c>
      <c r="M52" s="752" t="s">
        <v>381</v>
      </c>
      <c r="N52" s="753" t="s">
        <v>382</v>
      </c>
      <c r="O52" s="754"/>
      <c r="P52" s="755" t="s">
        <v>383</v>
      </c>
      <c r="Q52" s="756"/>
      <c r="R52" s="746" t="s">
        <v>384</v>
      </c>
      <c r="S52" s="747"/>
      <c r="T52" s="798" t="s">
        <v>385</v>
      </c>
      <c r="U52" s="799"/>
      <c r="V52" s="800"/>
    </row>
    <row r="53" spans="1:22" s="19" customFormat="1" ht="73.5" customHeight="1">
      <c r="A53" s="630"/>
      <c r="B53" s="763"/>
      <c r="C53" s="469" t="s">
        <v>386</v>
      </c>
      <c r="D53" s="470" t="s">
        <v>101</v>
      </c>
      <c r="E53" s="470" t="s">
        <v>387</v>
      </c>
      <c r="F53" s="470" t="s">
        <v>388</v>
      </c>
      <c r="G53" s="471" t="s">
        <v>389</v>
      </c>
      <c r="H53" s="738"/>
      <c r="I53" s="804"/>
      <c r="J53" s="738"/>
      <c r="K53" s="738"/>
      <c r="L53" s="738"/>
      <c r="M53" s="738"/>
      <c r="N53" s="469" t="s">
        <v>390</v>
      </c>
      <c r="O53" s="470" t="s">
        <v>391</v>
      </c>
      <c r="P53" s="801"/>
      <c r="Q53" s="802"/>
      <c r="R53" s="748"/>
      <c r="S53" s="749"/>
      <c r="T53" s="472" t="s">
        <v>392</v>
      </c>
      <c r="U53" s="473" t="s">
        <v>393</v>
      </c>
      <c r="V53" s="474" t="s">
        <v>394</v>
      </c>
    </row>
    <row r="54" spans="1:22" s="19" customFormat="1" ht="26.25" customHeight="1">
      <c r="A54" s="630"/>
      <c r="B54" s="400"/>
      <c r="C54" s="401">
        <v>3</v>
      </c>
      <c r="D54" s="401">
        <v>4</v>
      </c>
      <c r="E54" s="401">
        <v>5</v>
      </c>
      <c r="F54" s="401">
        <v>6</v>
      </c>
      <c r="G54" s="401">
        <v>7</v>
      </c>
      <c r="H54" s="401">
        <v>8</v>
      </c>
      <c r="I54" s="401">
        <v>9</v>
      </c>
      <c r="J54" s="401">
        <v>10</v>
      </c>
      <c r="K54" s="401">
        <v>11</v>
      </c>
      <c r="L54" s="401">
        <v>12</v>
      </c>
      <c r="M54" s="401">
        <v>13</v>
      </c>
      <c r="N54" s="401">
        <v>14</v>
      </c>
      <c r="O54" s="401">
        <v>15</v>
      </c>
      <c r="P54" s="402">
        <v>16</v>
      </c>
      <c r="Q54" s="403">
        <v>17</v>
      </c>
      <c r="R54" s="402">
        <v>18</v>
      </c>
      <c r="S54" s="403">
        <v>19</v>
      </c>
      <c r="T54" s="404">
        <v>20</v>
      </c>
      <c r="U54" s="210">
        <v>21</v>
      </c>
      <c r="V54" s="405">
        <v>22</v>
      </c>
    </row>
    <row r="55" spans="1:22" s="33" customFormat="1" ht="50.1" customHeight="1">
      <c r="A55" s="634" t="s">
        <v>1446</v>
      </c>
      <c r="B55" s="406">
        <v>1</v>
      </c>
      <c r="C55" s="394" t="s">
        <v>436</v>
      </c>
      <c r="D55" s="394" t="s">
        <v>51</v>
      </c>
      <c r="E55" s="394" t="s">
        <v>437</v>
      </c>
      <c r="F55" s="394" t="s">
        <v>48</v>
      </c>
      <c r="G55" s="386">
        <v>1</v>
      </c>
      <c r="H55" s="543" t="s">
        <v>396</v>
      </c>
      <c r="I55" s="392">
        <v>1</v>
      </c>
      <c r="J55" s="393" t="s">
        <v>211</v>
      </c>
      <c r="K55" s="430">
        <v>43445</v>
      </c>
      <c r="L55" s="430">
        <v>44254</v>
      </c>
      <c r="M55" s="387">
        <v>4630.1000000000004</v>
      </c>
      <c r="N55" s="428">
        <v>4630.1000000000004</v>
      </c>
      <c r="O55" s="212">
        <v>4630.1000000000004</v>
      </c>
      <c r="P55" s="732" t="s">
        <v>53</v>
      </c>
      <c r="Q55" s="733"/>
      <c r="R55" s="750" t="s">
        <v>438</v>
      </c>
      <c r="S55" s="751"/>
      <c r="T55" s="389" t="s">
        <v>396</v>
      </c>
      <c r="U55" s="390">
        <v>53</v>
      </c>
      <c r="V55" s="391" t="s">
        <v>396</v>
      </c>
    </row>
    <row r="56" spans="1:22" s="33" customFormat="1" ht="24.9" customHeight="1">
      <c r="A56" s="634" t="s">
        <v>1447</v>
      </c>
      <c r="B56" s="406" t="s">
        <v>1418</v>
      </c>
      <c r="C56" s="394"/>
      <c r="D56" s="394"/>
      <c r="E56" s="394"/>
      <c r="F56" s="394"/>
      <c r="G56" s="386"/>
      <c r="H56" s="543"/>
      <c r="I56" s="392"/>
      <c r="J56" s="393" t="s">
        <v>1418</v>
      </c>
      <c r="K56" s="430"/>
      <c r="L56" s="430"/>
      <c r="M56" s="387"/>
      <c r="N56" s="428" t="s">
        <v>1418</v>
      </c>
      <c r="O56" s="212" t="s">
        <v>1418</v>
      </c>
      <c r="P56" s="732"/>
      <c r="Q56" s="733"/>
      <c r="R56" s="750"/>
      <c r="S56" s="751"/>
      <c r="T56" s="389"/>
      <c r="U56" s="390"/>
      <c r="V56" s="391"/>
    </row>
    <row r="57" spans="1:22" s="33" customFormat="1" ht="24.9" customHeight="1">
      <c r="A57" s="634" t="s">
        <v>1448</v>
      </c>
      <c r="B57" s="406" t="s">
        <v>1418</v>
      </c>
      <c r="C57" s="394"/>
      <c r="D57" s="394"/>
      <c r="E57" s="394"/>
      <c r="F57" s="394"/>
      <c r="G57" s="386"/>
      <c r="H57" s="543"/>
      <c r="I57" s="392"/>
      <c r="J57" s="393" t="s">
        <v>1418</v>
      </c>
      <c r="K57" s="430"/>
      <c r="L57" s="430"/>
      <c r="M57" s="387"/>
      <c r="N57" s="428" t="s">
        <v>1418</v>
      </c>
      <c r="O57" s="212" t="s">
        <v>1418</v>
      </c>
      <c r="P57" s="732"/>
      <c r="Q57" s="733"/>
      <c r="R57" s="750"/>
      <c r="S57" s="751"/>
      <c r="T57" s="389"/>
      <c r="U57" s="390"/>
      <c r="V57" s="391"/>
    </row>
    <row r="58" spans="1:22" s="33" customFormat="1" ht="24.9" customHeight="1">
      <c r="A58" s="634" t="s">
        <v>1449</v>
      </c>
      <c r="B58" s="406" t="s">
        <v>1418</v>
      </c>
      <c r="C58" s="394"/>
      <c r="D58" s="394"/>
      <c r="E58" s="394"/>
      <c r="F58" s="394"/>
      <c r="G58" s="386"/>
      <c r="H58" s="543"/>
      <c r="I58" s="392"/>
      <c r="J58" s="393" t="s">
        <v>1418</v>
      </c>
      <c r="K58" s="430"/>
      <c r="L58" s="430"/>
      <c r="M58" s="387"/>
      <c r="N58" s="428" t="s">
        <v>1418</v>
      </c>
      <c r="O58" s="212" t="s">
        <v>1418</v>
      </c>
      <c r="P58" s="732"/>
      <c r="Q58" s="733"/>
      <c r="R58" s="750"/>
      <c r="S58" s="751"/>
      <c r="T58" s="389"/>
      <c r="U58" s="390"/>
      <c r="V58" s="391"/>
    </row>
    <row r="59" spans="1:22" s="33" customFormat="1" ht="24.9" customHeight="1">
      <c r="A59" s="634" t="s">
        <v>1450</v>
      </c>
      <c r="B59" s="406" t="s">
        <v>1418</v>
      </c>
      <c r="C59" s="394"/>
      <c r="D59" s="394"/>
      <c r="E59" s="394"/>
      <c r="F59" s="394"/>
      <c r="G59" s="386"/>
      <c r="H59" s="543"/>
      <c r="I59" s="392"/>
      <c r="J59" s="393" t="s">
        <v>1418</v>
      </c>
      <c r="K59" s="430"/>
      <c r="L59" s="430"/>
      <c r="M59" s="387"/>
      <c r="N59" s="428" t="s">
        <v>1418</v>
      </c>
      <c r="O59" s="212" t="s">
        <v>1418</v>
      </c>
      <c r="P59" s="732"/>
      <c r="Q59" s="733"/>
      <c r="R59" s="750"/>
      <c r="S59" s="751"/>
      <c r="T59" s="389"/>
      <c r="U59" s="390"/>
      <c r="V59" s="391"/>
    </row>
    <row r="60" spans="1:22" s="33" customFormat="1" ht="24.9" customHeight="1">
      <c r="A60" s="634" t="s">
        <v>1451</v>
      </c>
      <c r="B60" s="406" t="s">
        <v>1418</v>
      </c>
      <c r="C60" s="394"/>
      <c r="D60" s="394"/>
      <c r="E60" s="394"/>
      <c r="F60" s="394"/>
      <c r="G60" s="386"/>
      <c r="H60" s="543"/>
      <c r="I60" s="392"/>
      <c r="J60" s="393" t="s">
        <v>1418</v>
      </c>
      <c r="K60" s="430"/>
      <c r="L60" s="430"/>
      <c r="M60" s="388"/>
      <c r="N60" s="428" t="s">
        <v>1418</v>
      </c>
      <c r="O60" s="212" t="s">
        <v>1418</v>
      </c>
      <c r="P60" s="732"/>
      <c r="Q60" s="733"/>
      <c r="R60" s="750"/>
      <c r="S60" s="751"/>
      <c r="T60" s="389"/>
      <c r="U60" s="390"/>
      <c r="V60" s="391"/>
    </row>
    <row r="61" spans="1:22" s="33" customFormat="1" ht="24.9" customHeight="1">
      <c r="A61" s="634" t="s">
        <v>1452</v>
      </c>
      <c r="B61" s="406" t="s">
        <v>1418</v>
      </c>
      <c r="C61" s="394"/>
      <c r="D61" s="394"/>
      <c r="E61" s="394"/>
      <c r="F61" s="394"/>
      <c r="G61" s="386"/>
      <c r="H61" s="543"/>
      <c r="I61" s="392"/>
      <c r="J61" s="393" t="s">
        <v>1418</v>
      </c>
      <c r="K61" s="430"/>
      <c r="L61" s="430"/>
      <c r="M61" s="388"/>
      <c r="N61" s="428" t="s">
        <v>1418</v>
      </c>
      <c r="O61" s="212" t="s">
        <v>1418</v>
      </c>
      <c r="P61" s="732"/>
      <c r="Q61" s="733"/>
      <c r="R61" s="750"/>
      <c r="S61" s="751"/>
      <c r="T61" s="389"/>
      <c r="U61" s="390"/>
      <c r="V61" s="391"/>
    </row>
    <row r="62" spans="1:22" s="33" customFormat="1" ht="24.9" customHeight="1" thickBot="1">
      <c r="A62" s="634" t="s">
        <v>1453</v>
      </c>
      <c r="B62" s="410" t="s">
        <v>1418</v>
      </c>
      <c r="C62" s="395"/>
      <c r="D62" s="395"/>
      <c r="E62" s="395"/>
      <c r="F62" s="395"/>
      <c r="G62" s="396"/>
      <c r="H62" s="544"/>
      <c r="I62" s="397"/>
      <c r="J62" s="398" t="s">
        <v>1418</v>
      </c>
      <c r="K62" s="431"/>
      <c r="L62" s="431"/>
      <c r="M62" s="399"/>
      <c r="N62" s="428" t="s">
        <v>1418</v>
      </c>
      <c r="O62" s="212" t="s">
        <v>1418</v>
      </c>
      <c r="P62" s="732"/>
      <c r="Q62" s="733"/>
      <c r="R62" s="750"/>
      <c r="S62" s="751"/>
      <c r="T62" s="389"/>
      <c r="U62" s="390"/>
      <c r="V62" s="391"/>
    </row>
    <row r="63" spans="1:22" s="19" customFormat="1" ht="12" customHeight="1">
      <c r="A63" s="634"/>
      <c r="B63" s="34"/>
      <c r="C63" s="35"/>
      <c r="D63" s="35"/>
      <c r="E63" s="35"/>
      <c r="F63" s="35"/>
      <c r="G63" s="35"/>
      <c r="H63" s="407"/>
      <c r="I63" s="35"/>
      <c r="J63" s="35"/>
      <c r="K63" s="35"/>
      <c r="L63" s="35"/>
      <c r="M63" s="35"/>
      <c r="N63" s="35"/>
      <c r="O63" s="211"/>
      <c r="P63" s="35"/>
      <c r="Q63" s="35"/>
      <c r="R63" s="211"/>
      <c r="S63" s="35"/>
      <c r="T63" s="35"/>
      <c r="U63" s="36"/>
      <c r="V63" s="37"/>
    </row>
    <row r="64" spans="1:22" s="19" customFormat="1" ht="17.25" customHeight="1" thickBot="1">
      <c r="A64" s="634" t="s">
        <v>1454</v>
      </c>
      <c r="B64" s="475"/>
      <c r="C64" s="476"/>
      <c r="D64" s="476"/>
      <c r="E64" s="476"/>
      <c r="F64" s="476"/>
      <c r="G64" s="476"/>
      <c r="H64" s="476"/>
      <c r="I64" s="476"/>
      <c r="J64" s="476"/>
      <c r="K64" s="476"/>
      <c r="L64" s="476"/>
      <c r="M64" s="476"/>
      <c r="N64" s="414" t="s">
        <v>398</v>
      </c>
      <c r="O64" s="415">
        <v>4630.1000000000004</v>
      </c>
      <c r="P64" s="423"/>
      <c r="Q64" s="423"/>
      <c r="R64" s="424"/>
      <c r="S64" s="424"/>
      <c r="T64" s="425"/>
      <c r="U64" s="426"/>
      <c r="V64" s="427"/>
    </row>
    <row r="65" spans="1:22" ht="17.25" customHeight="1">
      <c r="B65" s="38"/>
      <c r="C65" s="38"/>
      <c r="D65" s="38"/>
      <c r="E65" s="38"/>
      <c r="F65" s="38"/>
      <c r="G65" s="39"/>
      <c r="H65" s="39"/>
      <c r="I65" s="39"/>
      <c r="J65" s="39"/>
      <c r="K65" s="39"/>
      <c r="L65" s="39"/>
      <c r="M65" s="39"/>
      <c r="N65" s="39"/>
      <c r="O65" s="39"/>
      <c r="P65" s="39"/>
      <c r="Q65" s="39"/>
      <c r="R65" s="39"/>
      <c r="S65" s="39"/>
      <c r="T65" s="39"/>
      <c r="U65" s="39"/>
      <c r="V65" s="39"/>
    </row>
    <row r="66" spans="1:22" s="19" customFormat="1" ht="16.5" customHeight="1" thickBot="1">
      <c r="A66" s="630"/>
      <c r="B66" s="764" t="s">
        <v>399</v>
      </c>
      <c r="C66" s="764"/>
      <c r="D66" s="764"/>
      <c r="E66" s="764"/>
      <c r="F66" s="764"/>
      <c r="G66" s="764"/>
      <c r="H66" s="764"/>
      <c r="I66" s="764"/>
      <c r="J66" s="764"/>
      <c r="K66" s="764"/>
      <c r="L66" s="764"/>
      <c r="M66" s="764"/>
      <c r="N66" s="764"/>
      <c r="O66" s="764"/>
      <c r="P66" s="764"/>
      <c r="Q66" s="764"/>
      <c r="R66" s="764"/>
      <c r="S66" s="764"/>
      <c r="T66" s="764"/>
      <c r="U66" s="764"/>
      <c r="V66" s="764"/>
    </row>
    <row r="67" spans="1:22" s="22" customFormat="1" ht="22.5" customHeight="1">
      <c r="A67" s="635" t="s">
        <v>1455</v>
      </c>
      <c r="B67" s="765" t="s">
        <v>400</v>
      </c>
      <c r="C67" s="768" t="s">
        <v>401</v>
      </c>
      <c r="D67" s="769"/>
      <c r="E67" s="769"/>
      <c r="F67" s="769"/>
      <c r="G67" s="769"/>
      <c r="H67" s="769"/>
      <c r="I67" s="769"/>
      <c r="J67" s="769"/>
      <c r="K67" s="769"/>
      <c r="L67" s="769"/>
      <c r="M67" s="747"/>
      <c r="N67" s="477"/>
      <c r="O67" s="478"/>
      <c r="P67" s="768" t="s">
        <v>402</v>
      </c>
      <c r="Q67" s="769"/>
      <c r="R67" s="769"/>
      <c r="S67" s="747"/>
      <c r="T67" s="746" t="s">
        <v>403</v>
      </c>
      <c r="U67" s="747"/>
      <c r="V67" s="775" t="s">
        <v>1102</v>
      </c>
    </row>
    <row r="68" spans="1:22" s="22" customFormat="1" ht="22.5" customHeight="1">
      <c r="A68" s="635" t="s">
        <v>1456</v>
      </c>
      <c r="B68" s="766"/>
      <c r="C68" s="734" t="s">
        <v>404</v>
      </c>
      <c r="D68" s="735"/>
      <c r="E68" s="736"/>
      <c r="F68" s="481">
        <v>2</v>
      </c>
      <c r="G68" s="737" t="s">
        <v>405</v>
      </c>
      <c r="H68" s="738" t="s">
        <v>406</v>
      </c>
      <c r="I68" s="738"/>
      <c r="J68" s="734" t="s">
        <v>407</v>
      </c>
      <c r="K68" s="739"/>
      <c r="L68" s="482"/>
      <c r="M68" s="482"/>
      <c r="N68" s="483"/>
      <c r="O68" s="484"/>
      <c r="P68" s="770"/>
      <c r="Q68" s="771"/>
      <c r="R68" s="771"/>
      <c r="S68" s="772"/>
      <c r="T68" s="748"/>
      <c r="U68" s="749"/>
      <c r="V68" s="776"/>
    </row>
    <row r="69" spans="1:22" s="22" customFormat="1" ht="51.75" customHeight="1" thickBot="1">
      <c r="A69" s="635" t="s">
        <v>1457</v>
      </c>
      <c r="B69" s="766"/>
      <c r="C69" s="735" t="s">
        <v>408</v>
      </c>
      <c r="D69" s="736"/>
      <c r="E69" s="485" t="s">
        <v>409</v>
      </c>
      <c r="F69" s="479" t="s">
        <v>410</v>
      </c>
      <c r="G69" s="737"/>
      <c r="H69" s="738"/>
      <c r="I69" s="738"/>
      <c r="J69" s="469" t="s">
        <v>411</v>
      </c>
      <c r="K69" s="480" t="s">
        <v>412</v>
      </c>
      <c r="L69" s="486" t="s">
        <v>413</v>
      </c>
      <c r="M69" s="486"/>
      <c r="N69" s="487" t="s">
        <v>414</v>
      </c>
      <c r="O69" s="488"/>
      <c r="P69" s="421" t="s">
        <v>1436</v>
      </c>
      <c r="Q69" s="312" t="s">
        <v>415</v>
      </c>
      <c r="R69" s="313"/>
      <c r="S69" s="94">
        <v>1</v>
      </c>
      <c r="T69" s="773"/>
      <c r="U69" s="774"/>
      <c r="V69" s="777"/>
    </row>
    <row r="70" spans="1:22" s="22" customFormat="1" ht="15.75" customHeight="1">
      <c r="A70" s="635" t="s">
        <v>1458</v>
      </c>
      <c r="B70" s="766"/>
      <c r="C70" s="41">
        <v>1</v>
      </c>
      <c r="D70" s="83" t="s">
        <v>211</v>
      </c>
      <c r="E70" s="89">
        <v>0.9</v>
      </c>
      <c r="F70" s="306">
        <v>4630.1000000000004</v>
      </c>
      <c r="G70" s="306">
        <v>698.17</v>
      </c>
      <c r="H70" s="742" t="s">
        <v>1102</v>
      </c>
      <c r="I70" s="743"/>
      <c r="J70" s="90" t="s">
        <v>1102</v>
      </c>
      <c r="K70" s="88" t="s">
        <v>1418</v>
      </c>
      <c r="L70" s="453" t="s">
        <v>1361</v>
      </c>
      <c r="M70" s="454" t="s">
        <v>1459</v>
      </c>
      <c r="N70" s="369" t="s">
        <v>396</v>
      </c>
      <c r="O70" s="778" t="s">
        <v>205</v>
      </c>
      <c r="P70" s="779"/>
      <c r="Q70" s="782">
        <v>6</v>
      </c>
      <c r="R70" s="785" t="s">
        <v>1361</v>
      </c>
      <c r="S70" s="786"/>
      <c r="T70" s="746" t="s">
        <v>416</v>
      </c>
      <c r="U70" s="769"/>
      <c r="V70" s="747"/>
    </row>
    <row r="71" spans="1:22" s="22" customFormat="1" ht="15.75" customHeight="1" thickBot="1">
      <c r="A71" s="635" t="s">
        <v>1460</v>
      </c>
      <c r="B71" s="766"/>
      <c r="C71" s="41">
        <v>2</v>
      </c>
      <c r="D71" s="83" t="s">
        <v>212</v>
      </c>
      <c r="E71" s="89">
        <v>0.1</v>
      </c>
      <c r="F71" s="306" t="s">
        <v>1438</v>
      </c>
      <c r="G71" s="306">
        <v>698.17</v>
      </c>
      <c r="H71" s="742" t="s">
        <v>1143</v>
      </c>
      <c r="I71" s="743"/>
      <c r="J71" s="90" t="s">
        <v>1102</v>
      </c>
      <c r="K71" s="88" t="s">
        <v>1418</v>
      </c>
      <c r="L71" s="453" t="s">
        <v>34</v>
      </c>
      <c r="M71" s="454" t="s">
        <v>1439</v>
      </c>
      <c r="N71" s="369" t="s">
        <v>396</v>
      </c>
      <c r="O71" s="778"/>
      <c r="P71" s="779"/>
      <c r="Q71" s="783"/>
      <c r="R71" s="787"/>
      <c r="S71" s="788"/>
      <c r="T71" s="773"/>
      <c r="U71" s="791"/>
      <c r="V71" s="774"/>
    </row>
    <row r="72" spans="1:22" s="22" customFormat="1" ht="15.75" customHeight="1">
      <c r="A72" s="635" t="s">
        <v>1461</v>
      </c>
      <c r="B72" s="766"/>
      <c r="C72" s="41">
        <v>3</v>
      </c>
      <c r="D72" s="83" t="s">
        <v>1418</v>
      </c>
      <c r="E72" s="89" t="s">
        <v>1418</v>
      </c>
      <c r="F72" s="306" t="s">
        <v>1418</v>
      </c>
      <c r="G72" s="306" t="s">
        <v>1418</v>
      </c>
      <c r="H72" s="742" t="s">
        <v>1418</v>
      </c>
      <c r="I72" s="743"/>
      <c r="J72" s="90" t="s">
        <v>1418</v>
      </c>
      <c r="K72" s="88" t="s">
        <v>1418</v>
      </c>
      <c r="L72" s="453"/>
      <c r="M72" s="454" t="s">
        <v>1418</v>
      </c>
      <c r="N72" s="369"/>
      <c r="O72" s="780"/>
      <c r="P72" s="781"/>
      <c r="Q72" s="784"/>
      <c r="R72" s="789"/>
      <c r="S72" s="790"/>
      <c r="T72" s="244"/>
      <c r="U72" s="244"/>
      <c r="V72" s="245"/>
    </row>
    <row r="73" spans="1:22" s="22" customFormat="1" ht="15.75" customHeight="1">
      <c r="A73" s="635" t="s">
        <v>1462</v>
      </c>
      <c r="B73" s="766"/>
      <c r="C73" s="41">
        <v>4</v>
      </c>
      <c r="D73" s="83" t="s">
        <v>1418</v>
      </c>
      <c r="E73" s="89" t="s">
        <v>1418</v>
      </c>
      <c r="F73" s="306" t="s">
        <v>1418</v>
      </c>
      <c r="G73" s="306" t="s">
        <v>1418</v>
      </c>
      <c r="H73" s="742" t="s">
        <v>1418</v>
      </c>
      <c r="I73" s="743"/>
      <c r="J73" s="90" t="s">
        <v>1418</v>
      </c>
      <c r="K73" s="88" t="s">
        <v>1418</v>
      </c>
      <c r="L73" s="453"/>
      <c r="M73" s="454" t="s">
        <v>1418</v>
      </c>
      <c r="N73" s="369"/>
      <c r="O73" s="744" t="s">
        <v>417</v>
      </c>
      <c r="P73" s="734" t="s">
        <v>418</v>
      </c>
      <c r="Q73" s="735"/>
      <c r="R73" s="735"/>
      <c r="S73" s="736"/>
      <c r="T73" s="225"/>
      <c r="U73" s="225"/>
      <c r="V73" s="246"/>
    </row>
    <row r="74" spans="1:22" s="22" customFormat="1" ht="17.25" customHeight="1">
      <c r="A74" s="635" t="s">
        <v>1463</v>
      </c>
      <c r="B74" s="766"/>
      <c r="C74" s="41">
        <v>5</v>
      </c>
      <c r="D74" s="83" t="s">
        <v>1418</v>
      </c>
      <c r="E74" s="89" t="s">
        <v>1418</v>
      </c>
      <c r="F74" s="306" t="s">
        <v>1418</v>
      </c>
      <c r="G74" s="306" t="s">
        <v>1418</v>
      </c>
      <c r="H74" s="742" t="s">
        <v>1418</v>
      </c>
      <c r="I74" s="743"/>
      <c r="J74" s="90" t="s">
        <v>1418</v>
      </c>
      <c r="K74" s="88" t="s">
        <v>1418</v>
      </c>
      <c r="L74" s="453"/>
      <c r="M74" s="454" t="s">
        <v>1418</v>
      </c>
      <c r="N74" s="369"/>
      <c r="O74" s="745"/>
      <c r="P74" s="469" t="s">
        <v>419</v>
      </c>
      <c r="Q74" s="469" t="s">
        <v>420</v>
      </c>
      <c r="R74" s="738" t="s">
        <v>421</v>
      </c>
      <c r="S74" s="738"/>
      <c r="T74" s="225"/>
      <c r="U74" s="225"/>
      <c r="V74" s="246"/>
    </row>
    <row r="75" spans="1:22" s="22" customFormat="1" ht="16.5" customHeight="1" thickBot="1">
      <c r="A75" s="635" t="s">
        <v>1464</v>
      </c>
      <c r="B75" s="766"/>
      <c r="C75" s="91">
        <v>6</v>
      </c>
      <c r="D75" s="92" t="s">
        <v>1418</v>
      </c>
      <c r="E75" s="93" t="s">
        <v>1418</v>
      </c>
      <c r="F75" s="306" t="s">
        <v>1418</v>
      </c>
      <c r="G75" s="306" t="s">
        <v>1418</v>
      </c>
      <c r="H75" s="742" t="s">
        <v>1418</v>
      </c>
      <c r="I75" s="743"/>
      <c r="J75" s="90" t="s">
        <v>1418</v>
      </c>
      <c r="K75" s="88" t="s">
        <v>1418</v>
      </c>
      <c r="L75" s="453"/>
      <c r="M75" s="454" t="s">
        <v>1418</v>
      </c>
      <c r="N75" s="451"/>
      <c r="O75" s="319" t="s">
        <v>1102</v>
      </c>
      <c r="P75" s="247">
        <v>4</v>
      </c>
      <c r="Q75" s="248">
        <v>1396.3430708000001</v>
      </c>
      <c r="R75" s="792">
        <v>4630.1000000000004</v>
      </c>
      <c r="S75" s="792"/>
      <c r="T75" s="225"/>
      <c r="U75" s="225"/>
      <c r="V75" s="246"/>
    </row>
    <row r="76" spans="1:22" s="22" customFormat="1" ht="16.5" customHeight="1" thickBot="1">
      <c r="A76" s="635" t="s">
        <v>1465</v>
      </c>
      <c r="B76" s="767"/>
      <c r="C76" s="793" t="s">
        <v>422</v>
      </c>
      <c r="D76" s="794"/>
      <c r="E76" s="794"/>
      <c r="F76" s="502"/>
      <c r="G76" s="503"/>
      <c r="H76" s="795" t="s">
        <v>1102</v>
      </c>
      <c r="I76" s="796"/>
      <c r="J76" s="416" t="s">
        <v>1102</v>
      </c>
      <c r="K76" s="249" t="s">
        <v>1102</v>
      </c>
      <c r="L76" s="492"/>
      <c r="M76" s="493"/>
      <c r="N76" s="494"/>
      <c r="O76" s="797" t="s">
        <v>1418</v>
      </c>
      <c r="P76" s="797"/>
      <c r="Q76" s="797"/>
      <c r="R76" s="797"/>
      <c r="S76" s="797"/>
      <c r="T76" s="489"/>
      <c r="U76" s="490"/>
      <c r="V76" s="491"/>
    </row>
    <row r="77" spans="1:22" ht="24.9" customHeight="1"/>
    <row r="78" spans="1:22" ht="24.9" customHeight="1"/>
    <row r="79" spans="1:22" s="32" customFormat="1" ht="24" thickBot="1">
      <c r="A79" s="633">
        <v>3</v>
      </c>
      <c r="B79" s="761" t="s">
        <v>371</v>
      </c>
      <c r="C79" s="761"/>
      <c r="D79" s="761"/>
      <c r="E79" s="26">
        <v>9</v>
      </c>
      <c r="F79" s="27" t="s">
        <v>107</v>
      </c>
      <c r="G79" s="28"/>
      <c r="H79" s="28"/>
      <c r="I79" s="27"/>
      <c r="J79" s="27"/>
      <c r="K79" s="27"/>
      <c r="L79" s="27"/>
      <c r="M79" s="29"/>
      <c r="N79" s="29"/>
      <c r="O79" s="28"/>
      <c r="P79" s="28"/>
      <c r="Q79" s="30"/>
      <c r="R79" s="30"/>
      <c r="S79" s="30"/>
      <c r="T79" s="30"/>
      <c r="U79" s="31"/>
    </row>
    <row r="80" spans="1:22" s="19" customFormat="1" ht="24.75" customHeight="1">
      <c r="A80" s="630"/>
      <c r="B80" s="762" t="s">
        <v>372</v>
      </c>
      <c r="C80" s="466" t="s">
        <v>373</v>
      </c>
      <c r="D80" s="467" t="s">
        <v>374</v>
      </c>
      <c r="E80" s="467"/>
      <c r="F80" s="467" t="s">
        <v>375</v>
      </c>
      <c r="G80" s="468"/>
      <c r="H80" s="752" t="s">
        <v>376</v>
      </c>
      <c r="I80" s="803" t="s">
        <v>377</v>
      </c>
      <c r="J80" s="752" t="s">
        <v>378</v>
      </c>
      <c r="K80" s="752" t="s">
        <v>379</v>
      </c>
      <c r="L80" s="752" t="s">
        <v>380</v>
      </c>
      <c r="M80" s="752" t="s">
        <v>381</v>
      </c>
      <c r="N80" s="753" t="s">
        <v>382</v>
      </c>
      <c r="O80" s="754"/>
      <c r="P80" s="755" t="s">
        <v>383</v>
      </c>
      <c r="Q80" s="756"/>
      <c r="R80" s="746" t="s">
        <v>384</v>
      </c>
      <c r="S80" s="747"/>
      <c r="T80" s="798" t="s">
        <v>385</v>
      </c>
      <c r="U80" s="799"/>
      <c r="V80" s="800"/>
    </row>
    <row r="81" spans="1:22" s="19" customFormat="1" ht="73.5" customHeight="1">
      <c r="A81" s="630"/>
      <c r="B81" s="763"/>
      <c r="C81" s="469" t="s">
        <v>386</v>
      </c>
      <c r="D81" s="470" t="s">
        <v>101</v>
      </c>
      <c r="E81" s="470" t="s">
        <v>387</v>
      </c>
      <c r="F81" s="470" t="s">
        <v>388</v>
      </c>
      <c r="G81" s="471" t="s">
        <v>389</v>
      </c>
      <c r="H81" s="738"/>
      <c r="I81" s="804"/>
      <c r="J81" s="738"/>
      <c r="K81" s="738"/>
      <c r="L81" s="738"/>
      <c r="M81" s="738"/>
      <c r="N81" s="469" t="s">
        <v>390</v>
      </c>
      <c r="O81" s="470" t="s">
        <v>391</v>
      </c>
      <c r="P81" s="801"/>
      <c r="Q81" s="802"/>
      <c r="R81" s="748"/>
      <c r="S81" s="749"/>
      <c r="T81" s="472" t="s">
        <v>392</v>
      </c>
      <c r="U81" s="473" t="s">
        <v>393</v>
      </c>
      <c r="V81" s="474" t="s">
        <v>394</v>
      </c>
    </row>
    <row r="82" spans="1:22" s="19" customFormat="1" ht="26.25" customHeight="1">
      <c r="A82" s="630"/>
      <c r="B82" s="400"/>
      <c r="C82" s="401">
        <v>3</v>
      </c>
      <c r="D82" s="401">
        <v>4</v>
      </c>
      <c r="E82" s="401">
        <v>5</v>
      </c>
      <c r="F82" s="401">
        <v>6</v>
      </c>
      <c r="G82" s="401">
        <v>7</v>
      </c>
      <c r="H82" s="401">
        <v>8</v>
      </c>
      <c r="I82" s="401">
        <v>9</v>
      </c>
      <c r="J82" s="401">
        <v>10</v>
      </c>
      <c r="K82" s="401">
        <v>11</v>
      </c>
      <c r="L82" s="401">
        <v>12</v>
      </c>
      <c r="M82" s="401">
        <v>13</v>
      </c>
      <c r="N82" s="401">
        <v>14</v>
      </c>
      <c r="O82" s="401">
        <v>15</v>
      </c>
      <c r="P82" s="402">
        <v>16</v>
      </c>
      <c r="Q82" s="403">
        <v>17</v>
      </c>
      <c r="R82" s="402">
        <v>18</v>
      </c>
      <c r="S82" s="403">
        <v>19</v>
      </c>
      <c r="T82" s="404">
        <v>20</v>
      </c>
      <c r="U82" s="210">
        <v>21</v>
      </c>
      <c r="V82" s="405">
        <v>22</v>
      </c>
    </row>
    <row r="83" spans="1:22" s="33" customFormat="1" ht="50.1" customHeight="1">
      <c r="A83" s="634" t="s">
        <v>1466</v>
      </c>
      <c r="B83" s="406">
        <v>1</v>
      </c>
      <c r="C83" s="394" t="s">
        <v>423</v>
      </c>
      <c r="D83" s="394" t="s">
        <v>442</v>
      </c>
      <c r="E83" s="394" t="s">
        <v>443</v>
      </c>
      <c r="F83" s="394" t="s">
        <v>48</v>
      </c>
      <c r="G83" s="386">
        <v>0.3</v>
      </c>
      <c r="H83" s="543" t="s">
        <v>396</v>
      </c>
      <c r="I83" s="392">
        <v>2</v>
      </c>
      <c r="J83" s="393" t="s">
        <v>215</v>
      </c>
      <c r="K83" s="430">
        <v>41677</v>
      </c>
      <c r="L83" s="430">
        <v>43357</v>
      </c>
      <c r="M83" s="387">
        <v>9568.5</v>
      </c>
      <c r="N83" s="428">
        <v>2870.5499999999997</v>
      </c>
      <c r="O83" s="212">
        <v>2870.55</v>
      </c>
      <c r="P83" s="732" t="s">
        <v>444</v>
      </c>
      <c r="Q83" s="733"/>
      <c r="R83" s="750" t="s">
        <v>445</v>
      </c>
      <c r="S83" s="751"/>
      <c r="T83" s="389" t="s">
        <v>396</v>
      </c>
      <c r="U83" s="390">
        <v>37</v>
      </c>
      <c r="V83" s="391" t="s">
        <v>396</v>
      </c>
    </row>
    <row r="84" spans="1:22" s="33" customFormat="1" ht="50.1" customHeight="1">
      <c r="A84" s="634" t="s">
        <v>1467</v>
      </c>
      <c r="B84" s="406">
        <v>2</v>
      </c>
      <c r="C84" s="394" t="s">
        <v>446</v>
      </c>
      <c r="D84" s="394" t="s">
        <v>447</v>
      </c>
      <c r="E84" s="394" t="s">
        <v>448</v>
      </c>
      <c r="F84" s="394" t="s">
        <v>57</v>
      </c>
      <c r="G84" s="386">
        <v>1</v>
      </c>
      <c r="H84" s="543" t="s">
        <v>396</v>
      </c>
      <c r="I84" s="392">
        <v>1</v>
      </c>
      <c r="J84" s="393" t="s">
        <v>214</v>
      </c>
      <c r="K84" s="430">
        <v>39673</v>
      </c>
      <c r="L84" s="430">
        <v>40678</v>
      </c>
      <c r="M84" s="387">
        <v>11200.97</v>
      </c>
      <c r="N84" s="428">
        <v>11200.97</v>
      </c>
      <c r="O84" s="212"/>
      <c r="P84" s="732" t="s">
        <v>444</v>
      </c>
      <c r="Q84" s="733"/>
      <c r="R84" s="750" t="s">
        <v>450</v>
      </c>
      <c r="S84" s="751"/>
      <c r="T84" s="389" t="s">
        <v>396</v>
      </c>
      <c r="U84" s="390">
        <v>6</v>
      </c>
      <c r="V84" s="391" t="s">
        <v>396</v>
      </c>
    </row>
    <row r="85" spans="1:22" s="33" customFormat="1" ht="50.1" customHeight="1">
      <c r="A85" s="634" t="s">
        <v>1468</v>
      </c>
      <c r="B85" s="406">
        <v>3</v>
      </c>
      <c r="C85" s="394" t="s">
        <v>451</v>
      </c>
      <c r="D85" s="394" t="s">
        <v>452</v>
      </c>
      <c r="E85" s="394" t="s">
        <v>453</v>
      </c>
      <c r="F85" s="394" t="s">
        <v>454</v>
      </c>
      <c r="G85" s="386">
        <v>0.5</v>
      </c>
      <c r="H85" s="543" t="s">
        <v>396</v>
      </c>
      <c r="I85" s="392">
        <v>1</v>
      </c>
      <c r="J85" s="393" t="s">
        <v>214</v>
      </c>
      <c r="K85" s="430">
        <v>38265</v>
      </c>
      <c r="L85" s="430">
        <v>38872</v>
      </c>
      <c r="M85" s="387">
        <v>2593.3000000000002</v>
      </c>
      <c r="N85" s="428">
        <v>1296.6500000000001</v>
      </c>
      <c r="O85" s="212">
        <v>1296.6500000000001</v>
      </c>
      <c r="P85" s="732" t="s">
        <v>444</v>
      </c>
      <c r="Q85" s="733"/>
      <c r="R85" s="750" t="s">
        <v>455</v>
      </c>
      <c r="S85" s="751"/>
      <c r="T85" s="389" t="s">
        <v>396</v>
      </c>
      <c r="U85" s="390">
        <v>33</v>
      </c>
      <c r="V85" s="391" t="s">
        <v>396</v>
      </c>
    </row>
    <row r="86" spans="1:22" s="33" customFormat="1" ht="49.95" customHeight="1">
      <c r="A86" s="634" t="s">
        <v>1469</v>
      </c>
      <c r="B86" s="406">
        <v>4</v>
      </c>
      <c r="C86" s="394" t="s">
        <v>451</v>
      </c>
      <c r="D86" s="394" t="s">
        <v>447</v>
      </c>
      <c r="E86" s="394" t="s">
        <v>456</v>
      </c>
      <c r="F86" s="394" t="s">
        <v>454</v>
      </c>
      <c r="G86" s="386">
        <v>0.5</v>
      </c>
      <c r="H86" s="543" t="s">
        <v>397</v>
      </c>
      <c r="I86" s="392">
        <v>1</v>
      </c>
      <c r="J86" s="393" t="s">
        <v>214</v>
      </c>
      <c r="K86" s="430">
        <v>40200</v>
      </c>
      <c r="L86" s="430">
        <v>40939</v>
      </c>
      <c r="M86" s="387">
        <v>4723.2700000000004</v>
      </c>
      <c r="N86" s="428" t="s">
        <v>1418</v>
      </c>
      <c r="O86" s="212" t="s">
        <v>1418</v>
      </c>
      <c r="P86" s="732" t="s">
        <v>444</v>
      </c>
      <c r="Q86" s="733"/>
      <c r="R86" s="750" t="s">
        <v>1407</v>
      </c>
      <c r="S86" s="751"/>
      <c r="T86" s="389" t="s">
        <v>396</v>
      </c>
      <c r="U86" s="390">
        <v>74</v>
      </c>
      <c r="V86" s="391" t="s">
        <v>396</v>
      </c>
    </row>
    <row r="87" spans="1:22" s="33" customFormat="1" ht="24.9" customHeight="1">
      <c r="A87" s="634" t="s">
        <v>1470</v>
      </c>
      <c r="B87" s="406" t="s">
        <v>1418</v>
      </c>
      <c r="C87" s="394"/>
      <c r="D87" s="394"/>
      <c r="E87" s="394"/>
      <c r="F87" s="394"/>
      <c r="G87" s="386"/>
      <c r="H87" s="543"/>
      <c r="I87" s="392"/>
      <c r="J87" s="393" t="s">
        <v>1418</v>
      </c>
      <c r="K87" s="430"/>
      <c r="L87" s="430"/>
      <c r="M87" s="387"/>
      <c r="N87" s="428" t="s">
        <v>1418</v>
      </c>
      <c r="O87" s="212" t="s">
        <v>1418</v>
      </c>
      <c r="P87" s="732"/>
      <c r="Q87" s="733"/>
      <c r="R87" s="750"/>
      <c r="S87" s="751"/>
      <c r="T87" s="389"/>
      <c r="U87" s="390"/>
      <c r="V87" s="391"/>
    </row>
    <row r="88" spans="1:22" s="33" customFormat="1" ht="24.9" customHeight="1">
      <c r="A88" s="634" t="s">
        <v>1471</v>
      </c>
      <c r="B88" s="406" t="s">
        <v>1418</v>
      </c>
      <c r="C88" s="394"/>
      <c r="D88" s="394"/>
      <c r="E88" s="394"/>
      <c r="F88" s="394"/>
      <c r="G88" s="386"/>
      <c r="H88" s="543"/>
      <c r="I88" s="392"/>
      <c r="J88" s="393" t="s">
        <v>1418</v>
      </c>
      <c r="K88" s="430"/>
      <c r="L88" s="430"/>
      <c r="M88" s="387"/>
      <c r="N88" s="428" t="s">
        <v>1418</v>
      </c>
      <c r="O88" s="212" t="s">
        <v>1418</v>
      </c>
      <c r="P88" s="732"/>
      <c r="Q88" s="733"/>
      <c r="R88" s="750"/>
      <c r="S88" s="751"/>
      <c r="T88" s="389"/>
      <c r="U88" s="390"/>
      <c r="V88" s="391"/>
    </row>
    <row r="89" spans="1:22" s="33" customFormat="1" ht="24.9" customHeight="1">
      <c r="A89" s="634" t="s">
        <v>1472</v>
      </c>
      <c r="B89" s="406" t="s">
        <v>1418</v>
      </c>
      <c r="C89" s="394"/>
      <c r="D89" s="394"/>
      <c r="E89" s="394"/>
      <c r="F89" s="394"/>
      <c r="G89" s="386"/>
      <c r="H89" s="543"/>
      <c r="I89" s="392"/>
      <c r="J89" s="393" t="s">
        <v>1418</v>
      </c>
      <c r="K89" s="430"/>
      <c r="L89" s="430"/>
      <c r="M89" s="387"/>
      <c r="N89" s="428" t="s">
        <v>1418</v>
      </c>
      <c r="O89" s="212" t="s">
        <v>1418</v>
      </c>
      <c r="P89" s="732"/>
      <c r="Q89" s="733"/>
      <c r="R89" s="750"/>
      <c r="S89" s="751"/>
      <c r="T89" s="389"/>
      <c r="U89" s="390"/>
      <c r="V89" s="391"/>
    </row>
    <row r="90" spans="1:22" s="33" customFormat="1" ht="24.9" customHeight="1">
      <c r="A90" s="634" t="s">
        <v>1473</v>
      </c>
      <c r="B90" s="406" t="s">
        <v>1418</v>
      </c>
      <c r="C90" s="394"/>
      <c r="D90" s="394"/>
      <c r="E90" s="394"/>
      <c r="F90" s="394"/>
      <c r="G90" s="386"/>
      <c r="H90" s="543"/>
      <c r="I90" s="392"/>
      <c r="J90" s="393" t="s">
        <v>1418</v>
      </c>
      <c r="K90" s="430"/>
      <c r="L90" s="430"/>
      <c r="M90" s="388"/>
      <c r="N90" s="428" t="s">
        <v>1418</v>
      </c>
      <c r="O90" s="212" t="s">
        <v>1418</v>
      </c>
      <c r="P90" s="732"/>
      <c r="Q90" s="733"/>
      <c r="R90" s="750"/>
      <c r="S90" s="751"/>
      <c r="T90" s="389"/>
      <c r="U90" s="390"/>
      <c r="V90" s="391"/>
    </row>
    <row r="91" spans="1:22" s="33" customFormat="1" ht="24.9" customHeight="1">
      <c r="A91" s="634" t="s">
        <v>1474</v>
      </c>
      <c r="B91" s="406" t="s">
        <v>1418</v>
      </c>
      <c r="C91" s="394"/>
      <c r="D91" s="394"/>
      <c r="E91" s="394"/>
      <c r="F91" s="394"/>
      <c r="G91" s="386"/>
      <c r="H91" s="543"/>
      <c r="I91" s="392"/>
      <c r="J91" s="393" t="s">
        <v>1418</v>
      </c>
      <c r="K91" s="430"/>
      <c r="L91" s="430"/>
      <c r="M91" s="388"/>
      <c r="N91" s="428" t="s">
        <v>1418</v>
      </c>
      <c r="O91" s="212" t="s">
        <v>1418</v>
      </c>
      <c r="P91" s="732"/>
      <c r="Q91" s="733"/>
      <c r="R91" s="750"/>
      <c r="S91" s="751"/>
      <c r="T91" s="389"/>
      <c r="U91" s="390"/>
      <c r="V91" s="391"/>
    </row>
    <row r="92" spans="1:22" s="33" customFormat="1" ht="24.9" customHeight="1" thickBot="1">
      <c r="A92" s="634" t="s">
        <v>1475</v>
      </c>
      <c r="B92" s="410" t="s">
        <v>1418</v>
      </c>
      <c r="C92" s="395"/>
      <c r="D92" s="395"/>
      <c r="E92" s="395"/>
      <c r="F92" s="395"/>
      <c r="G92" s="396"/>
      <c r="H92" s="544"/>
      <c r="I92" s="397"/>
      <c r="J92" s="398" t="s">
        <v>1418</v>
      </c>
      <c r="K92" s="431"/>
      <c r="L92" s="431"/>
      <c r="M92" s="399"/>
      <c r="N92" s="428" t="s">
        <v>1418</v>
      </c>
      <c r="O92" s="212" t="s">
        <v>1418</v>
      </c>
      <c r="P92" s="732"/>
      <c r="Q92" s="733"/>
      <c r="R92" s="750"/>
      <c r="S92" s="751"/>
      <c r="T92" s="389"/>
      <c r="U92" s="390"/>
      <c r="V92" s="391"/>
    </row>
    <row r="93" spans="1:22" s="19" customFormat="1" ht="12" customHeight="1">
      <c r="A93" s="634"/>
      <c r="B93" s="34"/>
      <c r="C93" s="35"/>
      <c r="D93" s="35"/>
      <c r="E93" s="35"/>
      <c r="F93" s="35"/>
      <c r="G93" s="35"/>
      <c r="H93" s="407"/>
      <c r="I93" s="35"/>
      <c r="J93" s="35"/>
      <c r="K93" s="35"/>
      <c r="L93" s="35"/>
      <c r="M93" s="35"/>
      <c r="N93" s="35"/>
      <c r="O93" s="211"/>
      <c r="P93" s="35"/>
      <c r="Q93" s="35"/>
      <c r="R93" s="211"/>
      <c r="S93" s="35"/>
      <c r="T93" s="35"/>
      <c r="U93" s="36"/>
      <c r="V93" s="37"/>
    </row>
    <row r="94" spans="1:22" s="19" customFormat="1" ht="17.25" customHeight="1" thickBot="1">
      <c r="A94" s="634" t="s">
        <v>1476</v>
      </c>
      <c r="B94" s="475"/>
      <c r="C94" s="476"/>
      <c r="D94" s="476"/>
      <c r="E94" s="476"/>
      <c r="F94" s="476"/>
      <c r="G94" s="476"/>
      <c r="H94" s="476"/>
      <c r="I94" s="476"/>
      <c r="J94" s="476"/>
      <c r="K94" s="476"/>
      <c r="L94" s="476"/>
      <c r="M94" s="476"/>
      <c r="N94" s="414" t="s">
        <v>398</v>
      </c>
      <c r="O94" s="415">
        <v>2083.6000000000004</v>
      </c>
      <c r="P94" s="423"/>
      <c r="Q94" s="423"/>
      <c r="R94" s="424"/>
      <c r="S94" s="424"/>
      <c r="T94" s="425"/>
      <c r="U94" s="426"/>
      <c r="V94" s="427"/>
    </row>
    <row r="95" spans="1:22" ht="17.25" customHeight="1">
      <c r="B95" s="38"/>
      <c r="C95" s="38"/>
      <c r="D95" s="38"/>
      <c r="E95" s="38"/>
      <c r="F95" s="38"/>
      <c r="G95" s="39"/>
      <c r="H95" s="39"/>
      <c r="I95" s="39"/>
      <c r="J95" s="39"/>
      <c r="K95" s="39"/>
      <c r="L95" s="39"/>
      <c r="M95" s="39"/>
      <c r="N95" s="39"/>
      <c r="O95" s="39"/>
      <c r="P95" s="39"/>
      <c r="Q95" s="39"/>
      <c r="R95" s="39"/>
      <c r="S95" s="39"/>
      <c r="T95" s="39"/>
      <c r="U95" s="39"/>
      <c r="V95" s="39"/>
    </row>
    <row r="96" spans="1:22" s="19" customFormat="1" ht="16.5" customHeight="1" thickBot="1">
      <c r="A96" s="630"/>
      <c r="B96" s="764" t="s">
        <v>399</v>
      </c>
      <c r="C96" s="764"/>
      <c r="D96" s="764"/>
      <c r="E96" s="764"/>
      <c r="F96" s="764"/>
      <c r="G96" s="764"/>
      <c r="H96" s="764"/>
      <c r="I96" s="764"/>
      <c r="J96" s="764"/>
      <c r="K96" s="764"/>
      <c r="L96" s="764"/>
      <c r="M96" s="764"/>
      <c r="N96" s="764"/>
      <c r="O96" s="764"/>
      <c r="P96" s="764"/>
      <c r="Q96" s="764"/>
      <c r="R96" s="764"/>
      <c r="S96" s="764"/>
      <c r="T96" s="764"/>
      <c r="U96" s="764"/>
      <c r="V96" s="764"/>
    </row>
    <row r="97" spans="1:22" s="22" customFormat="1" ht="22.5" customHeight="1">
      <c r="A97" s="635" t="s">
        <v>1477</v>
      </c>
      <c r="B97" s="765" t="s">
        <v>400</v>
      </c>
      <c r="C97" s="768" t="s">
        <v>401</v>
      </c>
      <c r="D97" s="769"/>
      <c r="E97" s="769"/>
      <c r="F97" s="769"/>
      <c r="G97" s="769"/>
      <c r="H97" s="769"/>
      <c r="I97" s="769"/>
      <c r="J97" s="769"/>
      <c r="K97" s="769"/>
      <c r="L97" s="769"/>
      <c r="M97" s="747"/>
      <c r="N97" s="477"/>
      <c r="O97" s="478"/>
      <c r="P97" s="768" t="s">
        <v>402</v>
      </c>
      <c r="Q97" s="769"/>
      <c r="R97" s="769"/>
      <c r="S97" s="747"/>
      <c r="T97" s="746" t="s">
        <v>403</v>
      </c>
      <c r="U97" s="747"/>
      <c r="V97" s="775" t="s">
        <v>1102</v>
      </c>
    </row>
    <row r="98" spans="1:22" s="22" customFormat="1" ht="22.5" customHeight="1">
      <c r="A98" s="635" t="s">
        <v>1478</v>
      </c>
      <c r="B98" s="766"/>
      <c r="C98" s="734" t="s">
        <v>404</v>
      </c>
      <c r="D98" s="735"/>
      <c r="E98" s="736"/>
      <c r="F98" s="481">
        <v>3</v>
      </c>
      <c r="G98" s="737" t="s">
        <v>405</v>
      </c>
      <c r="H98" s="738" t="s">
        <v>406</v>
      </c>
      <c r="I98" s="738"/>
      <c r="J98" s="734" t="s">
        <v>407</v>
      </c>
      <c r="K98" s="739"/>
      <c r="L98" s="482"/>
      <c r="M98" s="482"/>
      <c r="N98" s="483"/>
      <c r="O98" s="484"/>
      <c r="P98" s="770"/>
      <c r="Q98" s="771"/>
      <c r="R98" s="771"/>
      <c r="S98" s="772"/>
      <c r="T98" s="748"/>
      <c r="U98" s="749"/>
      <c r="V98" s="776"/>
    </row>
    <row r="99" spans="1:22" s="22" customFormat="1" ht="51.75" customHeight="1" thickBot="1">
      <c r="A99" s="635" t="s">
        <v>1479</v>
      </c>
      <c r="B99" s="766"/>
      <c r="C99" s="735" t="s">
        <v>408</v>
      </c>
      <c r="D99" s="736"/>
      <c r="E99" s="485" t="s">
        <v>409</v>
      </c>
      <c r="F99" s="479" t="s">
        <v>410</v>
      </c>
      <c r="G99" s="737"/>
      <c r="H99" s="738"/>
      <c r="I99" s="738"/>
      <c r="J99" s="469" t="s">
        <v>411</v>
      </c>
      <c r="K99" s="480" t="s">
        <v>412</v>
      </c>
      <c r="L99" s="486" t="s">
        <v>413</v>
      </c>
      <c r="M99" s="486"/>
      <c r="N99" s="487" t="s">
        <v>414</v>
      </c>
      <c r="O99" s="488"/>
      <c r="P99" s="421" t="s">
        <v>1436</v>
      </c>
      <c r="Q99" s="312" t="s">
        <v>415</v>
      </c>
      <c r="R99" s="313"/>
      <c r="S99" s="94">
        <v>2</v>
      </c>
      <c r="T99" s="773"/>
      <c r="U99" s="774"/>
      <c r="V99" s="777"/>
    </row>
    <row r="100" spans="1:22" s="22" customFormat="1" ht="15.75" customHeight="1">
      <c r="A100" s="635" t="s">
        <v>1480</v>
      </c>
      <c r="B100" s="766"/>
      <c r="C100" s="41">
        <v>1</v>
      </c>
      <c r="D100" s="83" t="s">
        <v>214</v>
      </c>
      <c r="E100" s="89">
        <v>0.5</v>
      </c>
      <c r="F100" s="306">
        <v>1296.6500000000001</v>
      </c>
      <c r="G100" s="306">
        <v>698.17</v>
      </c>
      <c r="H100" s="742" t="s">
        <v>1102</v>
      </c>
      <c r="I100" s="743"/>
      <c r="J100" s="90" t="s">
        <v>1102</v>
      </c>
      <c r="K100" s="88" t="s">
        <v>1418</v>
      </c>
      <c r="L100" s="453" t="s">
        <v>34</v>
      </c>
      <c r="M100" s="454" t="s">
        <v>1439</v>
      </c>
      <c r="N100" s="369" t="s">
        <v>396</v>
      </c>
      <c r="O100" s="778" t="s">
        <v>205</v>
      </c>
      <c r="P100" s="779"/>
      <c r="Q100" s="782">
        <v>9</v>
      </c>
      <c r="R100" s="785" t="s">
        <v>1361</v>
      </c>
      <c r="S100" s="786"/>
      <c r="T100" s="746" t="s">
        <v>416</v>
      </c>
      <c r="U100" s="769"/>
      <c r="V100" s="747"/>
    </row>
    <row r="101" spans="1:22" s="22" customFormat="1" ht="15.75" customHeight="1" thickBot="1">
      <c r="A101" s="635" t="s">
        <v>1481</v>
      </c>
      <c r="B101" s="766"/>
      <c r="C101" s="41">
        <v>2</v>
      </c>
      <c r="D101" s="83" t="s">
        <v>215</v>
      </c>
      <c r="E101" s="89">
        <v>0.4</v>
      </c>
      <c r="F101" s="306">
        <v>2870.55</v>
      </c>
      <c r="G101" s="306">
        <v>698.17</v>
      </c>
      <c r="H101" s="742" t="s">
        <v>1102</v>
      </c>
      <c r="I101" s="743"/>
      <c r="J101" s="90" t="s">
        <v>1102</v>
      </c>
      <c r="K101" s="88" t="s">
        <v>1418</v>
      </c>
      <c r="L101" s="453" t="s">
        <v>1361</v>
      </c>
      <c r="M101" s="454" t="s">
        <v>1459</v>
      </c>
      <c r="N101" s="369" t="s">
        <v>396</v>
      </c>
      <c r="O101" s="778"/>
      <c r="P101" s="779"/>
      <c r="Q101" s="783"/>
      <c r="R101" s="787"/>
      <c r="S101" s="788"/>
      <c r="T101" s="773"/>
      <c r="U101" s="791"/>
      <c r="V101" s="774"/>
    </row>
    <row r="102" spans="1:22" s="22" customFormat="1" ht="15.75" customHeight="1">
      <c r="A102" s="635" t="s">
        <v>1482</v>
      </c>
      <c r="B102" s="766"/>
      <c r="C102" s="41">
        <v>3</v>
      </c>
      <c r="D102" s="83" t="s">
        <v>216</v>
      </c>
      <c r="E102" s="89">
        <v>0.1</v>
      </c>
      <c r="F102" s="306" t="s">
        <v>1438</v>
      </c>
      <c r="G102" s="306">
        <v>698.17</v>
      </c>
      <c r="H102" s="742" t="s">
        <v>1143</v>
      </c>
      <c r="I102" s="743"/>
      <c r="J102" s="90" t="s">
        <v>1102</v>
      </c>
      <c r="K102" s="88" t="s">
        <v>1418</v>
      </c>
      <c r="L102" s="453" t="s">
        <v>34</v>
      </c>
      <c r="M102" s="454" t="s">
        <v>1439</v>
      </c>
      <c r="N102" s="369" t="s">
        <v>396</v>
      </c>
      <c r="O102" s="780"/>
      <c r="P102" s="781"/>
      <c r="Q102" s="784"/>
      <c r="R102" s="789"/>
      <c r="S102" s="790"/>
      <c r="T102" s="244"/>
      <c r="U102" s="244"/>
      <c r="V102" s="245"/>
    </row>
    <row r="103" spans="1:22" s="22" customFormat="1" ht="15.75" customHeight="1">
      <c r="A103" s="635" t="s">
        <v>1483</v>
      </c>
      <c r="B103" s="766"/>
      <c r="C103" s="41">
        <v>4</v>
      </c>
      <c r="D103" s="83" t="s">
        <v>1418</v>
      </c>
      <c r="E103" s="89" t="s">
        <v>1418</v>
      </c>
      <c r="F103" s="306" t="s">
        <v>1418</v>
      </c>
      <c r="G103" s="306" t="s">
        <v>1418</v>
      </c>
      <c r="H103" s="742" t="s">
        <v>1418</v>
      </c>
      <c r="I103" s="743"/>
      <c r="J103" s="90" t="s">
        <v>1418</v>
      </c>
      <c r="K103" s="88" t="s">
        <v>1418</v>
      </c>
      <c r="L103" s="453"/>
      <c r="M103" s="454" t="s">
        <v>1418</v>
      </c>
      <c r="N103" s="369"/>
      <c r="O103" s="744" t="s">
        <v>417</v>
      </c>
      <c r="P103" s="734" t="s">
        <v>418</v>
      </c>
      <c r="Q103" s="735"/>
      <c r="R103" s="735"/>
      <c r="S103" s="736"/>
      <c r="T103" s="225"/>
      <c r="U103" s="225"/>
      <c r="V103" s="246"/>
    </row>
    <row r="104" spans="1:22" s="22" customFormat="1" ht="17.25" customHeight="1">
      <c r="A104" s="635" t="s">
        <v>1484</v>
      </c>
      <c r="B104" s="766"/>
      <c r="C104" s="41">
        <v>5</v>
      </c>
      <c r="D104" s="83" t="s">
        <v>1418</v>
      </c>
      <c r="E104" s="89" t="s">
        <v>1418</v>
      </c>
      <c r="F104" s="306" t="s">
        <v>1418</v>
      </c>
      <c r="G104" s="306" t="s">
        <v>1418</v>
      </c>
      <c r="H104" s="742" t="s">
        <v>1418</v>
      </c>
      <c r="I104" s="743"/>
      <c r="J104" s="90" t="s">
        <v>1418</v>
      </c>
      <c r="K104" s="88" t="s">
        <v>1418</v>
      </c>
      <c r="L104" s="453"/>
      <c r="M104" s="454" t="s">
        <v>1418</v>
      </c>
      <c r="N104" s="369"/>
      <c r="O104" s="745"/>
      <c r="P104" s="469" t="s">
        <v>419</v>
      </c>
      <c r="Q104" s="469" t="s">
        <v>420</v>
      </c>
      <c r="R104" s="738" t="s">
        <v>421</v>
      </c>
      <c r="S104" s="738"/>
      <c r="T104" s="225"/>
      <c r="U104" s="225"/>
      <c r="V104" s="246"/>
    </row>
    <row r="105" spans="1:22" s="22" customFormat="1" ht="16.5" customHeight="1" thickBot="1">
      <c r="A105" s="635" t="s">
        <v>1485</v>
      </c>
      <c r="B105" s="766"/>
      <c r="C105" s="91">
        <v>6</v>
      </c>
      <c r="D105" s="92" t="s">
        <v>1418</v>
      </c>
      <c r="E105" s="93" t="s">
        <v>1418</v>
      </c>
      <c r="F105" s="306" t="s">
        <v>1418</v>
      </c>
      <c r="G105" s="306" t="s">
        <v>1418</v>
      </c>
      <c r="H105" s="742" t="s">
        <v>1418</v>
      </c>
      <c r="I105" s="743"/>
      <c r="J105" s="90" t="s">
        <v>1418</v>
      </c>
      <c r="K105" s="88" t="s">
        <v>1418</v>
      </c>
      <c r="L105" s="453"/>
      <c r="M105" s="454" t="s">
        <v>1418</v>
      </c>
      <c r="N105" s="451"/>
      <c r="O105" s="319" t="s">
        <v>1102</v>
      </c>
      <c r="P105" s="247">
        <v>4</v>
      </c>
      <c r="Q105" s="248">
        <v>1396.3430708000001</v>
      </c>
      <c r="R105" s="792">
        <v>15368.169999999998</v>
      </c>
      <c r="S105" s="792"/>
      <c r="T105" s="225"/>
      <c r="U105" s="225"/>
      <c r="V105" s="246"/>
    </row>
    <row r="106" spans="1:22" s="22" customFormat="1" ht="16.5" customHeight="1" thickBot="1">
      <c r="A106" s="635" t="s">
        <v>1486</v>
      </c>
      <c r="B106" s="767"/>
      <c r="C106" s="793" t="s">
        <v>422</v>
      </c>
      <c r="D106" s="794"/>
      <c r="E106" s="794"/>
      <c r="F106" s="502"/>
      <c r="G106" s="503"/>
      <c r="H106" s="795" t="s">
        <v>1102</v>
      </c>
      <c r="I106" s="796"/>
      <c r="J106" s="416" t="s">
        <v>1102</v>
      </c>
      <c r="K106" s="249" t="s">
        <v>1102</v>
      </c>
      <c r="L106" s="492"/>
      <c r="M106" s="493"/>
      <c r="N106" s="494"/>
      <c r="O106" s="797" t="s">
        <v>1418</v>
      </c>
      <c r="P106" s="797"/>
      <c r="Q106" s="797"/>
      <c r="R106" s="797"/>
      <c r="S106" s="797"/>
      <c r="T106" s="489"/>
      <c r="U106" s="490"/>
      <c r="V106" s="491"/>
    </row>
    <row r="107" spans="1:22" ht="24.9" customHeight="1"/>
    <row r="108" spans="1:22" ht="24.9" customHeight="1"/>
    <row r="109" spans="1:22" s="32" customFormat="1" ht="24" thickBot="1">
      <c r="A109" s="633">
        <v>4</v>
      </c>
      <c r="B109" s="761" t="s">
        <v>371</v>
      </c>
      <c r="C109" s="761"/>
      <c r="D109" s="761"/>
      <c r="E109" s="26">
        <v>11</v>
      </c>
      <c r="F109" s="27" t="s">
        <v>108</v>
      </c>
      <c r="G109" s="28"/>
      <c r="H109" s="28"/>
      <c r="I109" s="27"/>
      <c r="J109" s="27"/>
      <c r="K109" s="27"/>
      <c r="L109" s="27"/>
      <c r="M109" s="29"/>
      <c r="N109" s="29"/>
      <c r="O109" s="28"/>
      <c r="P109" s="28"/>
      <c r="Q109" s="30"/>
      <c r="R109" s="30"/>
      <c r="S109" s="30"/>
      <c r="T109" s="30"/>
      <c r="U109" s="31"/>
    </row>
    <row r="110" spans="1:22" s="19" customFormat="1" ht="24.75" customHeight="1">
      <c r="A110" s="630"/>
      <c r="B110" s="762" t="s">
        <v>372</v>
      </c>
      <c r="C110" s="466" t="s">
        <v>373</v>
      </c>
      <c r="D110" s="467" t="s">
        <v>374</v>
      </c>
      <c r="E110" s="467"/>
      <c r="F110" s="467" t="s">
        <v>375</v>
      </c>
      <c r="G110" s="468"/>
      <c r="H110" s="752" t="s">
        <v>376</v>
      </c>
      <c r="I110" s="803" t="s">
        <v>377</v>
      </c>
      <c r="J110" s="752" t="s">
        <v>378</v>
      </c>
      <c r="K110" s="752" t="s">
        <v>379</v>
      </c>
      <c r="L110" s="752" t="s">
        <v>380</v>
      </c>
      <c r="M110" s="752" t="s">
        <v>381</v>
      </c>
      <c r="N110" s="753" t="s">
        <v>382</v>
      </c>
      <c r="O110" s="754"/>
      <c r="P110" s="755" t="s">
        <v>383</v>
      </c>
      <c r="Q110" s="756"/>
      <c r="R110" s="746" t="s">
        <v>384</v>
      </c>
      <c r="S110" s="747"/>
      <c r="T110" s="798" t="s">
        <v>385</v>
      </c>
      <c r="U110" s="799"/>
      <c r="V110" s="800"/>
    </row>
    <row r="111" spans="1:22" s="19" customFormat="1" ht="73.5" customHeight="1">
      <c r="A111" s="630"/>
      <c r="B111" s="763"/>
      <c r="C111" s="469" t="s">
        <v>386</v>
      </c>
      <c r="D111" s="470" t="s">
        <v>101</v>
      </c>
      <c r="E111" s="470" t="s">
        <v>387</v>
      </c>
      <c r="F111" s="470" t="s">
        <v>388</v>
      </c>
      <c r="G111" s="471" t="s">
        <v>389</v>
      </c>
      <c r="H111" s="738"/>
      <c r="I111" s="804"/>
      <c r="J111" s="738"/>
      <c r="K111" s="738"/>
      <c r="L111" s="738"/>
      <c r="M111" s="738"/>
      <c r="N111" s="469" t="s">
        <v>390</v>
      </c>
      <c r="O111" s="470" t="s">
        <v>391</v>
      </c>
      <c r="P111" s="801"/>
      <c r="Q111" s="802"/>
      <c r="R111" s="748"/>
      <c r="S111" s="749"/>
      <c r="T111" s="472" t="s">
        <v>392</v>
      </c>
      <c r="U111" s="473" t="s">
        <v>393</v>
      </c>
      <c r="V111" s="474" t="s">
        <v>394</v>
      </c>
    </row>
    <row r="112" spans="1:22" s="19" customFormat="1" ht="26.25" customHeight="1">
      <c r="A112" s="630"/>
      <c r="B112" s="400"/>
      <c r="C112" s="401">
        <v>3</v>
      </c>
      <c r="D112" s="401">
        <v>4</v>
      </c>
      <c r="E112" s="401">
        <v>5</v>
      </c>
      <c r="F112" s="401">
        <v>6</v>
      </c>
      <c r="G112" s="401">
        <v>7</v>
      </c>
      <c r="H112" s="401">
        <v>8</v>
      </c>
      <c r="I112" s="401">
        <v>9</v>
      </c>
      <c r="J112" s="401">
        <v>10</v>
      </c>
      <c r="K112" s="401">
        <v>11</v>
      </c>
      <c r="L112" s="401">
        <v>12</v>
      </c>
      <c r="M112" s="401">
        <v>13</v>
      </c>
      <c r="N112" s="401">
        <v>14</v>
      </c>
      <c r="O112" s="401">
        <v>15</v>
      </c>
      <c r="P112" s="402">
        <v>16</v>
      </c>
      <c r="Q112" s="403">
        <v>17</v>
      </c>
      <c r="R112" s="402">
        <v>18</v>
      </c>
      <c r="S112" s="403">
        <v>19</v>
      </c>
      <c r="T112" s="404">
        <v>20</v>
      </c>
      <c r="U112" s="210">
        <v>21</v>
      </c>
      <c r="V112" s="405">
        <v>22</v>
      </c>
    </row>
    <row r="113" spans="1:22" s="33" customFormat="1" ht="50.1" customHeight="1">
      <c r="A113" s="634" t="s">
        <v>1487</v>
      </c>
      <c r="B113" s="406">
        <v>1</v>
      </c>
      <c r="C113" s="394" t="s">
        <v>425</v>
      </c>
      <c r="D113" s="394" t="s">
        <v>458</v>
      </c>
      <c r="E113" s="394" t="s">
        <v>459</v>
      </c>
      <c r="F113" s="394" t="s">
        <v>57</v>
      </c>
      <c r="G113" s="386">
        <v>1</v>
      </c>
      <c r="H113" s="543" t="s">
        <v>396</v>
      </c>
      <c r="I113" s="392">
        <v>1</v>
      </c>
      <c r="J113" s="393" t="s">
        <v>217</v>
      </c>
      <c r="K113" s="430">
        <v>38859</v>
      </c>
      <c r="L113" s="430">
        <v>39813</v>
      </c>
      <c r="M113" s="387">
        <v>1372.35</v>
      </c>
      <c r="N113" s="428">
        <v>1372.35</v>
      </c>
      <c r="O113" s="212">
        <v>1372.35</v>
      </c>
      <c r="P113" s="732" t="s">
        <v>460</v>
      </c>
      <c r="Q113" s="733"/>
      <c r="R113" s="750" t="s">
        <v>461</v>
      </c>
      <c r="S113" s="751"/>
      <c r="T113" s="389" t="s">
        <v>396</v>
      </c>
      <c r="U113" s="390">
        <v>3</v>
      </c>
      <c r="V113" s="391" t="s">
        <v>396</v>
      </c>
    </row>
    <row r="114" spans="1:22" s="33" customFormat="1" ht="50.1" customHeight="1">
      <c r="A114" s="634" t="s">
        <v>1488</v>
      </c>
      <c r="B114" s="406">
        <v>2</v>
      </c>
      <c r="C114" s="394" t="s">
        <v>462</v>
      </c>
      <c r="D114" s="394"/>
      <c r="E114" s="394" t="s">
        <v>463</v>
      </c>
      <c r="F114" s="394" t="s">
        <v>57</v>
      </c>
      <c r="G114" s="386">
        <v>1</v>
      </c>
      <c r="H114" s="543" t="s">
        <v>396</v>
      </c>
      <c r="I114" s="392">
        <v>2</v>
      </c>
      <c r="J114" s="393" t="s">
        <v>218</v>
      </c>
      <c r="K114" s="430">
        <v>43489</v>
      </c>
      <c r="L114" s="430">
        <v>43743</v>
      </c>
      <c r="M114" s="387">
        <v>9102.34</v>
      </c>
      <c r="N114" s="428">
        <v>9102.34</v>
      </c>
      <c r="O114" s="212">
        <v>9102.34</v>
      </c>
      <c r="P114" s="732" t="s">
        <v>460</v>
      </c>
      <c r="Q114" s="733"/>
      <c r="R114" s="750" t="s">
        <v>464</v>
      </c>
      <c r="S114" s="751"/>
      <c r="T114" s="389" t="s">
        <v>396</v>
      </c>
      <c r="U114" s="390">
        <v>4</v>
      </c>
      <c r="V114" s="391" t="s">
        <v>396</v>
      </c>
    </row>
    <row r="115" spans="1:22" s="33" customFormat="1" ht="24.9" customHeight="1">
      <c r="A115" s="634" t="s">
        <v>1489</v>
      </c>
      <c r="B115" s="406" t="s">
        <v>1418</v>
      </c>
      <c r="C115" s="394"/>
      <c r="D115" s="394"/>
      <c r="E115" s="394"/>
      <c r="F115" s="394"/>
      <c r="G115" s="386"/>
      <c r="H115" s="543"/>
      <c r="I115" s="392"/>
      <c r="J115" s="393" t="s">
        <v>1418</v>
      </c>
      <c r="K115" s="430"/>
      <c r="L115" s="430"/>
      <c r="M115" s="387"/>
      <c r="N115" s="428" t="s">
        <v>1418</v>
      </c>
      <c r="O115" s="212" t="s">
        <v>1418</v>
      </c>
      <c r="P115" s="732"/>
      <c r="Q115" s="733"/>
      <c r="R115" s="750"/>
      <c r="S115" s="751"/>
      <c r="T115" s="389"/>
      <c r="U115" s="390"/>
      <c r="V115" s="391"/>
    </row>
    <row r="116" spans="1:22" s="33" customFormat="1" ht="24.9" customHeight="1">
      <c r="A116" s="634" t="s">
        <v>1490</v>
      </c>
      <c r="B116" s="406" t="s">
        <v>1418</v>
      </c>
      <c r="C116" s="394"/>
      <c r="D116" s="394"/>
      <c r="E116" s="394"/>
      <c r="F116" s="394"/>
      <c r="G116" s="386"/>
      <c r="H116" s="543"/>
      <c r="I116" s="392"/>
      <c r="J116" s="393" t="s">
        <v>1418</v>
      </c>
      <c r="K116" s="430"/>
      <c r="L116" s="430"/>
      <c r="M116" s="387"/>
      <c r="N116" s="428" t="s">
        <v>1418</v>
      </c>
      <c r="O116" s="212" t="s">
        <v>1418</v>
      </c>
      <c r="P116" s="732"/>
      <c r="Q116" s="733"/>
      <c r="R116" s="750"/>
      <c r="S116" s="751"/>
      <c r="T116" s="389"/>
      <c r="U116" s="390"/>
      <c r="V116" s="391"/>
    </row>
    <row r="117" spans="1:22" s="33" customFormat="1" ht="24.9" customHeight="1">
      <c r="A117" s="634" t="s">
        <v>1491</v>
      </c>
      <c r="B117" s="406" t="s">
        <v>1418</v>
      </c>
      <c r="C117" s="394"/>
      <c r="D117" s="394"/>
      <c r="E117" s="394"/>
      <c r="F117" s="394"/>
      <c r="G117" s="386"/>
      <c r="H117" s="543"/>
      <c r="I117" s="392"/>
      <c r="J117" s="393" t="s">
        <v>1418</v>
      </c>
      <c r="K117" s="430"/>
      <c r="L117" s="430"/>
      <c r="M117" s="387"/>
      <c r="N117" s="428" t="s">
        <v>1418</v>
      </c>
      <c r="O117" s="212" t="s">
        <v>1418</v>
      </c>
      <c r="P117" s="732"/>
      <c r="Q117" s="733"/>
      <c r="R117" s="750"/>
      <c r="S117" s="751"/>
      <c r="T117" s="389"/>
      <c r="U117" s="390"/>
      <c r="V117" s="391"/>
    </row>
    <row r="118" spans="1:22" s="33" customFormat="1" ht="24.9" customHeight="1">
      <c r="A118" s="634" t="s">
        <v>1492</v>
      </c>
      <c r="B118" s="406" t="s">
        <v>1418</v>
      </c>
      <c r="C118" s="394"/>
      <c r="D118" s="394"/>
      <c r="E118" s="394"/>
      <c r="F118" s="394"/>
      <c r="G118" s="386"/>
      <c r="H118" s="543"/>
      <c r="I118" s="392"/>
      <c r="J118" s="393" t="s">
        <v>1418</v>
      </c>
      <c r="K118" s="430"/>
      <c r="L118" s="430"/>
      <c r="M118" s="387"/>
      <c r="N118" s="428" t="s">
        <v>1418</v>
      </c>
      <c r="O118" s="212" t="s">
        <v>1418</v>
      </c>
      <c r="P118" s="732"/>
      <c r="Q118" s="733"/>
      <c r="R118" s="750"/>
      <c r="S118" s="751"/>
      <c r="T118" s="389"/>
      <c r="U118" s="390"/>
      <c r="V118" s="391"/>
    </row>
    <row r="119" spans="1:22" s="33" customFormat="1" ht="24.9" customHeight="1">
      <c r="A119" s="634" t="s">
        <v>1493</v>
      </c>
      <c r="B119" s="406" t="s">
        <v>1418</v>
      </c>
      <c r="C119" s="394"/>
      <c r="D119" s="394"/>
      <c r="E119" s="394"/>
      <c r="F119" s="394"/>
      <c r="G119" s="386"/>
      <c r="H119" s="543"/>
      <c r="I119" s="392"/>
      <c r="J119" s="393" t="s">
        <v>1418</v>
      </c>
      <c r="K119" s="430"/>
      <c r="L119" s="430"/>
      <c r="M119" s="387"/>
      <c r="N119" s="428" t="s">
        <v>1418</v>
      </c>
      <c r="O119" s="212" t="s">
        <v>1418</v>
      </c>
      <c r="P119" s="732"/>
      <c r="Q119" s="733"/>
      <c r="R119" s="750"/>
      <c r="S119" s="751"/>
      <c r="T119" s="389"/>
      <c r="U119" s="390"/>
      <c r="V119" s="391"/>
    </row>
    <row r="120" spans="1:22" s="33" customFormat="1" ht="24.9" customHeight="1">
      <c r="A120" s="634" t="s">
        <v>1494</v>
      </c>
      <c r="B120" s="406" t="s">
        <v>1418</v>
      </c>
      <c r="C120" s="394"/>
      <c r="D120" s="394"/>
      <c r="E120" s="394"/>
      <c r="F120" s="394"/>
      <c r="G120" s="386"/>
      <c r="H120" s="543"/>
      <c r="I120" s="392"/>
      <c r="J120" s="393" t="s">
        <v>1418</v>
      </c>
      <c r="K120" s="430"/>
      <c r="L120" s="430"/>
      <c r="M120" s="388"/>
      <c r="N120" s="428" t="s">
        <v>1418</v>
      </c>
      <c r="O120" s="212" t="s">
        <v>1418</v>
      </c>
      <c r="P120" s="732"/>
      <c r="Q120" s="733"/>
      <c r="R120" s="750"/>
      <c r="S120" s="751"/>
      <c r="T120" s="389"/>
      <c r="U120" s="390"/>
      <c r="V120" s="391"/>
    </row>
    <row r="121" spans="1:22" s="33" customFormat="1" ht="24.9" customHeight="1">
      <c r="A121" s="634" t="s">
        <v>1495</v>
      </c>
      <c r="B121" s="406" t="s">
        <v>1418</v>
      </c>
      <c r="C121" s="394"/>
      <c r="D121" s="394"/>
      <c r="E121" s="394"/>
      <c r="F121" s="394"/>
      <c r="G121" s="386"/>
      <c r="H121" s="543"/>
      <c r="I121" s="392"/>
      <c r="J121" s="393" t="s">
        <v>1418</v>
      </c>
      <c r="K121" s="430"/>
      <c r="L121" s="430"/>
      <c r="M121" s="388"/>
      <c r="N121" s="428" t="s">
        <v>1418</v>
      </c>
      <c r="O121" s="212" t="s">
        <v>1418</v>
      </c>
      <c r="P121" s="732"/>
      <c r="Q121" s="733"/>
      <c r="R121" s="750"/>
      <c r="S121" s="751"/>
      <c r="T121" s="389"/>
      <c r="U121" s="390"/>
      <c r="V121" s="391"/>
    </row>
    <row r="122" spans="1:22" s="33" customFormat="1" ht="24.9" customHeight="1" thickBot="1">
      <c r="A122" s="634" t="s">
        <v>1496</v>
      </c>
      <c r="B122" s="410" t="s">
        <v>1418</v>
      </c>
      <c r="C122" s="395"/>
      <c r="D122" s="395"/>
      <c r="E122" s="395"/>
      <c r="F122" s="395"/>
      <c r="G122" s="396"/>
      <c r="H122" s="544"/>
      <c r="I122" s="397"/>
      <c r="J122" s="398" t="s">
        <v>1418</v>
      </c>
      <c r="K122" s="431"/>
      <c r="L122" s="431"/>
      <c r="M122" s="399"/>
      <c r="N122" s="428" t="s">
        <v>1418</v>
      </c>
      <c r="O122" s="212" t="s">
        <v>1418</v>
      </c>
      <c r="P122" s="732"/>
      <c r="Q122" s="733"/>
      <c r="R122" s="750"/>
      <c r="S122" s="751"/>
      <c r="T122" s="389"/>
      <c r="U122" s="390"/>
      <c r="V122" s="391"/>
    </row>
    <row r="123" spans="1:22" s="19" customFormat="1" ht="12" customHeight="1">
      <c r="A123" s="634"/>
      <c r="B123" s="34"/>
      <c r="C123" s="35"/>
      <c r="D123" s="35"/>
      <c r="E123" s="35"/>
      <c r="F123" s="35"/>
      <c r="G123" s="35"/>
      <c r="H123" s="407"/>
      <c r="I123" s="35"/>
      <c r="J123" s="35"/>
      <c r="K123" s="35"/>
      <c r="L123" s="35"/>
      <c r="M123" s="35"/>
      <c r="N123" s="35"/>
      <c r="O123" s="211"/>
      <c r="P123" s="35"/>
      <c r="Q123" s="35"/>
      <c r="R123" s="211"/>
      <c r="S123" s="35"/>
      <c r="T123" s="35"/>
      <c r="U123" s="36"/>
      <c r="V123" s="37"/>
    </row>
    <row r="124" spans="1:22" s="19" customFormat="1" ht="17.25" customHeight="1" thickBot="1">
      <c r="A124" s="634" t="s">
        <v>1497</v>
      </c>
      <c r="B124" s="475"/>
      <c r="C124" s="476"/>
      <c r="D124" s="476"/>
      <c r="E124" s="476"/>
      <c r="F124" s="476"/>
      <c r="G124" s="476"/>
      <c r="H124" s="476"/>
      <c r="I124" s="476"/>
      <c r="J124" s="476"/>
      <c r="K124" s="476"/>
      <c r="L124" s="476"/>
      <c r="M124" s="476"/>
      <c r="N124" s="414" t="s">
        <v>398</v>
      </c>
      <c r="O124" s="415">
        <v>5237.3450000000003</v>
      </c>
      <c r="P124" s="423"/>
      <c r="Q124" s="423"/>
      <c r="R124" s="424"/>
      <c r="S124" s="424"/>
      <c r="T124" s="425"/>
      <c r="U124" s="426"/>
      <c r="V124" s="427"/>
    </row>
    <row r="125" spans="1:22" ht="17.25" customHeight="1">
      <c r="B125" s="38"/>
      <c r="C125" s="38"/>
      <c r="D125" s="38"/>
      <c r="E125" s="38"/>
      <c r="F125" s="38"/>
      <c r="G125" s="39"/>
      <c r="H125" s="39"/>
      <c r="I125" s="39"/>
      <c r="J125" s="39"/>
      <c r="K125" s="39"/>
      <c r="L125" s="39"/>
      <c r="M125" s="39"/>
      <c r="N125" s="39"/>
      <c r="O125" s="39"/>
      <c r="P125" s="39"/>
      <c r="Q125" s="39"/>
      <c r="R125" s="39"/>
      <c r="S125" s="39"/>
      <c r="T125" s="39"/>
      <c r="U125" s="39"/>
      <c r="V125" s="39"/>
    </row>
    <row r="126" spans="1:22" s="19" customFormat="1" ht="16.5" customHeight="1" thickBot="1">
      <c r="A126" s="630"/>
      <c r="B126" s="764" t="s">
        <v>399</v>
      </c>
      <c r="C126" s="764"/>
      <c r="D126" s="764"/>
      <c r="E126" s="764"/>
      <c r="F126" s="764"/>
      <c r="G126" s="764"/>
      <c r="H126" s="764"/>
      <c r="I126" s="764"/>
      <c r="J126" s="764"/>
      <c r="K126" s="764"/>
      <c r="L126" s="764"/>
      <c r="M126" s="764"/>
      <c r="N126" s="764"/>
      <c r="O126" s="764"/>
      <c r="P126" s="764"/>
      <c r="Q126" s="764"/>
      <c r="R126" s="764"/>
      <c r="S126" s="764"/>
      <c r="T126" s="764"/>
      <c r="U126" s="764"/>
      <c r="V126" s="764"/>
    </row>
    <row r="127" spans="1:22" s="22" customFormat="1" ht="22.5" customHeight="1">
      <c r="A127" s="635" t="s">
        <v>1498</v>
      </c>
      <c r="B127" s="765" t="s">
        <v>400</v>
      </c>
      <c r="C127" s="768" t="s">
        <v>401</v>
      </c>
      <c r="D127" s="769"/>
      <c r="E127" s="769"/>
      <c r="F127" s="769"/>
      <c r="G127" s="769"/>
      <c r="H127" s="769"/>
      <c r="I127" s="769"/>
      <c r="J127" s="769"/>
      <c r="K127" s="769"/>
      <c r="L127" s="769"/>
      <c r="M127" s="747"/>
      <c r="N127" s="477"/>
      <c r="O127" s="478"/>
      <c r="P127" s="768" t="s">
        <v>402</v>
      </c>
      <c r="Q127" s="769"/>
      <c r="R127" s="769"/>
      <c r="S127" s="747"/>
      <c r="T127" s="746" t="s">
        <v>403</v>
      </c>
      <c r="U127" s="747"/>
      <c r="V127" s="775" t="s">
        <v>1102</v>
      </c>
    </row>
    <row r="128" spans="1:22" s="22" customFormat="1" ht="22.5" customHeight="1">
      <c r="A128" s="635" t="s">
        <v>1499</v>
      </c>
      <c r="B128" s="766"/>
      <c r="C128" s="734" t="s">
        <v>404</v>
      </c>
      <c r="D128" s="735"/>
      <c r="E128" s="736"/>
      <c r="F128" s="481">
        <v>3</v>
      </c>
      <c r="G128" s="737" t="s">
        <v>405</v>
      </c>
      <c r="H128" s="738" t="s">
        <v>406</v>
      </c>
      <c r="I128" s="738"/>
      <c r="J128" s="734" t="s">
        <v>407</v>
      </c>
      <c r="K128" s="739"/>
      <c r="L128" s="482"/>
      <c r="M128" s="482"/>
      <c r="N128" s="483"/>
      <c r="O128" s="484"/>
      <c r="P128" s="770"/>
      <c r="Q128" s="771"/>
      <c r="R128" s="771"/>
      <c r="S128" s="772"/>
      <c r="T128" s="748"/>
      <c r="U128" s="749"/>
      <c r="V128" s="776"/>
    </row>
    <row r="129" spans="1:22" s="22" customFormat="1" ht="51.75" customHeight="1" thickBot="1">
      <c r="A129" s="635" t="s">
        <v>1500</v>
      </c>
      <c r="B129" s="766"/>
      <c r="C129" s="735" t="s">
        <v>408</v>
      </c>
      <c r="D129" s="736"/>
      <c r="E129" s="485" t="s">
        <v>409</v>
      </c>
      <c r="F129" s="479" t="s">
        <v>410</v>
      </c>
      <c r="G129" s="737"/>
      <c r="H129" s="738"/>
      <c r="I129" s="738"/>
      <c r="J129" s="469" t="s">
        <v>411</v>
      </c>
      <c r="K129" s="480" t="s">
        <v>412</v>
      </c>
      <c r="L129" s="486" t="s">
        <v>413</v>
      </c>
      <c r="M129" s="486"/>
      <c r="N129" s="487" t="s">
        <v>414</v>
      </c>
      <c r="O129" s="488"/>
      <c r="P129" s="421" t="s">
        <v>1436</v>
      </c>
      <c r="Q129" s="312" t="s">
        <v>415</v>
      </c>
      <c r="R129" s="313"/>
      <c r="S129" s="94">
        <v>2</v>
      </c>
      <c r="T129" s="773"/>
      <c r="U129" s="774"/>
      <c r="V129" s="777"/>
    </row>
    <row r="130" spans="1:22" s="22" customFormat="1" ht="15.75" customHeight="1">
      <c r="A130" s="635" t="s">
        <v>1501</v>
      </c>
      <c r="B130" s="766"/>
      <c r="C130" s="41">
        <v>1</v>
      </c>
      <c r="D130" s="83" t="s">
        <v>217</v>
      </c>
      <c r="E130" s="89">
        <v>0.5</v>
      </c>
      <c r="F130" s="306">
        <v>1372.35</v>
      </c>
      <c r="G130" s="306">
        <v>698.17</v>
      </c>
      <c r="H130" s="742" t="s">
        <v>1102</v>
      </c>
      <c r="I130" s="743"/>
      <c r="J130" s="90" t="s">
        <v>1102</v>
      </c>
      <c r="K130" s="88" t="s">
        <v>1418</v>
      </c>
      <c r="L130" s="453" t="s">
        <v>1361</v>
      </c>
      <c r="M130" s="454" t="s">
        <v>1459</v>
      </c>
      <c r="N130" s="369" t="s">
        <v>396</v>
      </c>
      <c r="O130" s="778" t="s">
        <v>205</v>
      </c>
      <c r="P130" s="779"/>
      <c r="Q130" s="782">
        <v>11</v>
      </c>
      <c r="R130" s="785" t="s">
        <v>1361</v>
      </c>
      <c r="S130" s="786"/>
      <c r="T130" s="746" t="s">
        <v>416</v>
      </c>
      <c r="U130" s="769"/>
      <c r="V130" s="747"/>
    </row>
    <row r="131" spans="1:22" s="22" customFormat="1" ht="15.75" customHeight="1" thickBot="1">
      <c r="A131" s="635" t="s">
        <v>1502</v>
      </c>
      <c r="B131" s="766"/>
      <c r="C131" s="41">
        <v>2</v>
      </c>
      <c r="D131" s="83" t="s">
        <v>218</v>
      </c>
      <c r="E131" s="89">
        <v>0.4</v>
      </c>
      <c r="F131" s="306">
        <v>9102.34</v>
      </c>
      <c r="G131" s="306">
        <v>698.17</v>
      </c>
      <c r="H131" s="742" t="s">
        <v>1102</v>
      </c>
      <c r="I131" s="743"/>
      <c r="J131" s="90" t="s">
        <v>1102</v>
      </c>
      <c r="K131" s="88" t="s">
        <v>1418</v>
      </c>
      <c r="L131" s="453" t="s">
        <v>34</v>
      </c>
      <c r="M131" s="454" t="s">
        <v>1439</v>
      </c>
      <c r="N131" s="369" t="s">
        <v>396</v>
      </c>
      <c r="O131" s="778"/>
      <c r="P131" s="779"/>
      <c r="Q131" s="783"/>
      <c r="R131" s="787"/>
      <c r="S131" s="788"/>
      <c r="T131" s="773"/>
      <c r="U131" s="791"/>
      <c r="V131" s="774"/>
    </row>
    <row r="132" spans="1:22" s="22" customFormat="1" ht="15.75" customHeight="1">
      <c r="A132" s="635" t="s">
        <v>1503</v>
      </c>
      <c r="B132" s="766"/>
      <c r="C132" s="41">
        <v>3</v>
      </c>
      <c r="D132" s="83" t="s">
        <v>219</v>
      </c>
      <c r="E132" s="89">
        <v>0.1</v>
      </c>
      <c r="F132" s="306" t="s">
        <v>1438</v>
      </c>
      <c r="G132" s="306">
        <v>698.17</v>
      </c>
      <c r="H132" s="742" t="s">
        <v>1143</v>
      </c>
      <c r="I132" s="743"/>
      <c r="J132" s="90" t="s">
        <v>1102</v>
      </c>
      <c r="K132" s="88" t="s">
        <v>1418</v>
      </c>
      <c r="L132" s="453" t="s">
        <v>1361</v>
      </c>
      <c r="M132" s="454" t="s">
        <v>1459</v>
      </c>
      <c r="N132" s="369" t="s">
        <v>396</v>
      </c>
      <c r="O132" s="780"/>
      <c r="P132" s="781"/>
      <c r="Q132" s="784"/>
      <c r="R132" s="789"/>
      <c r="S132" s="790"/>
      <c r="T132" s="244"/>
      <c r="U132" s="244"/>
      <c r="V132" s="245"/>
    </row>
    <row r="133" spans="1:22" s="22" customFormat="1" ht="15.75" customHeight="1">
      <c r="A133" s="635" t="s">
        <v>1504</v>
      </c>
      <c r="B133" s="766"/>
      <c r="C133" s="41">
        <v>4</v>
      </c>
      <c r="D133" s="83" t="s">
        <v>1418</v>
      </c>
      <c r="E133" s="89" t="s">
        <v>1418</v>
      </c>
      <c r="F133" s="306" t="s">
        <v>1418</v>
      </c>
      <c r="G133" s="306" t="s">
        <v>1418</v>
      </c>
      <c r="H133" s="742" t="s">
        <v>1418</v>
      </c>
      <c r="I133" s="743"/>
      <c r="J133" s="90" t="s">
        <v>1418</v>
      </c>
      <c r="K133" s="88" t="s">
        <v>1418</v>
      </c>
      <c r="L133" s="453"/>
      <c r="M133" s="454" t="s">
        <v>1418</v>
      </c>
      <c r="N133" s="369"/>
      <c r="O133" s="744" t="s">
        <v>417</v>
      </c>
      <c r="P133" s="734" t="s">
        <v>418</v>
      </c>
      <c r="Q133" s="735"/>
      <c r="R133" s="735"/>
      <c r="S133" s="736"/>
      <c r="T133" s="225"/>
      <c r="U133" s="225"/>
      <c r="V133" s="246"/>
    </row>
    <row r="134" spans="1:22" s="22" customFormat="1" ht="17.25" customHeight="1">
      <c r="A134" s="635" t="s">
        <v>1505</v>
      </c>
      <c r="B134" s="766"/>
      <c r="C134" s="41">
        <v>5</v>
      </c>
      <c r="D134" s="83" t="s">
        <v>1418</v>
      </c>
      <c r="E134" s="89" t="s">
        <v>1418</v>
      </c>
      <c r="F134" s="306" t="s">
        <v>1418</v>
      </c>
      <c r="G134" s="306" t="s">
        <v>1418</v>
      </c>
      <c r="H134" s="742" t="s">
        <v>1418</v>
      </c>
      <c r="I134" s="743"/>
      <c r="J134" s="90" t="s">
        <v>1418</v>
      </c>
      <c r="K134" s="88" t="s">
        <v>1418</v>
      </c>
      <c r="L134" s="453"/>
      <c r="M134" s="454" t="s">
        <v>1418</v>
      </c>
      <c r="N134" s="369"/>
      <c r="O134" s="745"/>
      <c r="P134" s="469" t="s">
        <v>419</v>
      </c>
      <c r="Q134" s="469" t="s">
        <v>420</v>
      </c>
      <c r="R134" s="738" t="s">
        <v>421</v>
      </c>
      <c r="S134" s="738"/>
      <c r="T134" s="225"/>
      <c r="U134" s="225"/>
      <c r="V134" s="246"/>
    </row>
    <row r="135" spans="1:22" s="22" customFormat="1" ht="16.5" customHeight="1" thickBot="1">
      <c r="A135" s="635" t="s">
        <v>1506</v>
      </c>
      <c r="B135" s="766"/>
      <c r="C135" s="91">
        <v>6</v>
      </c>
      <c r="D135" s="92" t="s">
        <v>1418</v>
      </c>
      <c r="E135" s="93" t="s">
        <v>1418</v>
      </c>
      <c r="F135" s="306" t="s">
        <v>1418</v>
      </c>
      <c r="G135" s="306" t="s">
        <v>1418</v>
      </c>
      <c r="H135" s="742" t="s">
        <v>1418</v>
      </c>
      <c r="I135" s="743"/>
      <c r="J135" s="90" t="s">
        <v>1418</v>
      </c>
      <c r="K135" s="88" t="s">
        <v>1418</v>
      </c>
      <c r="L135" s="453"/>
      <c r="M135" s="454" t="s">
        <v>1418</v>
      </c>
      <c r="N135" s="451"/>
      <c r="O135" s="319" t="s">
        <v>1102</v>
      </c>
      <c r="P135" s="247">
        <v>4</v>
      </c>
      <c r="Q135" s="248">
        <v>1396.3430708000001</v>
      </c>
      <c r="R135" s="792">
        <v>10474.69</v>
      </c>
      <c r="S135" s="792"/>
      <c r="T135" s="225"/>
      <c r="U135" s="225"/>
      <c r="V135" s="246"/>
    </row>
    <row r="136" spans="1:22" s="22" customFormat="1" ht="16.5" customHeight="1" thickBot="1">
      <c r="A136" s="635" t="s">
        <v>1507</v>
      </c>
      <c r="B136" s="767"/>
      <c r="C136" s="793" t="s">
        <v>422</v>
      </c>
      <c r="D136" s="794"/>
      <c r="E136" s="794"/>
      <c r="F136" s="502"/>
      <c r="G136" s="503"/>
      <c r="H136" s="795" t="s">
        <v>1102</v>
      </c>
      <c r="I136" s="796"/>
      <c r="J136" s="416" t="s">
        <v>1102</v>
      </c>
      <c r="K136" s="249" t="s">
        <v>1102</v>
      </c>
      <c r="L136" s="492"/>
      <c r="M136" s="493"/>
      <c r="N136" s="494"/>
      <c r="O136" s="797" t="s">
        <v>1418</v>
      </c>
      <c r="P136" s="797"/>
      <c r="Q136" s="797"/>
      <c r="R136" s="797"/>
      <c r="S136" s="797"/>
      <c r="T136" s="489"/>
      <c r="U136" s="490"/>
      <c r="V136" s="491"/>
    </row>
    <row r="137" spans="1:22" ht="24.9" customHeight="1"/>
    <row r="138" spans="1:22" ht="24.9" customHeight="1"/>
    <row r="139" spans="1:22" s="32" customFormat="1" ht="24" thickBot="1">
      <c r="A139" s="633">
        <v>5</v>
      </c>
      <c r="B139" s="761" t="s">
        <v>371</v>
      </c>
      <c r="C139" s="761"/>
      <c r="D139" s="761"/>
      <c r="E139" s="26">
        <v>12</v>
      </c>
      <c r="F139" s="27" t="s">
        <v>109</v>
      </c>
      <c r="G139" s="28"/>
      <c r="H139" s="28"/>
      <c r="I139" s="27"/>
      <c r="J139" s="27"/>
      <c r="K139" s="27"/>
      <c r="L139" s="27"/>
      <c r="M139" s="29"/>
      <c r="N139" s="29"/>
      <c r="O139" s="28"/>
      <c r="P139" s="28"/>
      <c r="Q139" s="30"/>
      <c r="R139" s="30"/>
      <c r="S139" s="30"/>
      <c r="T139" s="30"/>
      <c r="U139" s="31"/>
    </row>
    <row r="140" spans="1:22" s="19" customFormat="1" ht="24.75" customHeight="1">
      <c r="A140" s="630"/>
      <c r="B140" s="762" t="s">
        <v>372</v>
      </c>
      <c r="C140" s="466" t="s">
        <v>373</v>
      </c>
      <c r="D140" s="467" t="s">
        <v>374</v>
      </c>
      <c r="E140" s="467"/>
      <c r="F140" s="467" t="s">
        <v>375</v>
      </c>
      <c r="G140" s="468"/>
      <c r="H140" s="752" t="s">
        <v>376</v>
      </c>
      <c r="I140" s="803" t="s">
        <v>377</v>
      </c>
      <c r="J140" s="752" t="s">
        <v>378</v>
      </c>
      <c r="K140" s="752" t="s">
        <v>379</v>
      </c>
      <c r="L140" s="752" t="s">
        <v>380</v>
      </c>
      <c r="M140" s="752" t="s">
        <v>381</v>
      </c>
      <c r="N140" s="753" t="s">
        <v>382</v>
      </c>
      <c r="O140" s="754"/>
      <c r="P140" s="755" t="s">
        <v>383</v>
      </c>
      <c r="Q140" s="756"/>
      <c r="R140" s="746" t="s">
        <v>384</v>
      </c>
      <c r="S140" s="747"/>
      <c r="T140" s="798" t="s">
        <v>385</v>
      </c>
      <c r="U140" s="799"/>
      <c r="V140" s="800"/>
    </row>
    <row r="141" spans="1:22" s="19" customFormat="1" ht="73.5" customHeight="1">
      <c r="A141" s="630"/>
      <c r="B141" s="763"/>
      <c r="C141" s="469" t="s">
        <v>386</v>
      </c>
      <c r="D141" s="470" t="s">
        <v>101</v>
      </c>
      <c r="E141" s="470" t="s">
        <v>387</v>
      </c>
      <c r="F141" s="470" t="s">
        <v>388</v>
      </c>
      <c r="G141" s="471" t="s">
        <v>389</v>
      </c>
      <c r="H141" s="738"/>
      <c r="I141" s="804"/>
      <c r="J141" s="738"/>
      <c r="K141" s="738"/>
      <c r="L141" s="738"/>
      <c r="M141" s="738"/>
      <c r="N141" s="469" t="s">
        <v>390</v>
      </c>
      <c r="O141" s="470" t="s">
        <v>391</v>
      </c>
      <c r="P141" s="801"/>
      <c r="Q141" s="802"/>
      <c r="R141" s="748"/>
      <c r="S141" s="749"/>
      <c r="T141" s="472" t="s">
        <v>392</v>
      </c>
      <c r="U141" s="473" t="s">
        <v>393</v>
      </c>
      <c r="V141" s="474" t="s">
        <v>394</v>
      </c>
    </row>
    <row r="142" spans="1:22" s="19" customFormat="1" ht="26.25" customHeight="1">
      <c r="A142" s="630"/>
      <c r="B142" s="400"/>
      <c r="C142" s="401">
        <v>3</v>
      </c>
      <c r="D142" s="401">
        <v>4</v>
      </c>
      <c r="E142" s="401">
        <v>5</v>
      </c>
      <c r="F142" s="401">
        <v>6</v>
      </c>
      <c r="G142" s="401">
        <v>7</v>
      </c>
      <c r="H142" s="401">
        <v>8</v>
      </c>
      <c r="I142" s="401">
        <v>9</v>
      </c>
      <c r="J142" s="401">
        <v>10</v>
      </c>
      <c r="K142" s="401">
        <v>11</v>
      </c>
      <c r="L142" s="401">
        <v>12</v>
      </c>
      <c r="M142" s="401">
        <v>13</v>
      </c>
      <c r="N142" s="401">
        <v>14</v>
      </c>
      <c r="O142" s="401">
        <v>15</v>
      </c>
      <c r="P142" s="402">
        <v>16</v>
      </c>
      <c r="Q142" s="403">
        <v>17</v>
      </c>
      <c r="R142" s="402">
        <v>18</v>
      </c>
      <c r="S142" s="403">
        <v>19</v>
      </c>
      <c r="T142" s="404">
        <v>20</v>
      </c>
      <c r="U142" s="210">
        <v>21</v>
      </c>
      <c r="V142" s="405">
        <v>22</v>
      </c>
    </row>
    <row r="143" spans="1:22" s="33" customFormat="1" ht="50.1" customHeight="1">
      <c r="A143" s="634" t="s">
        <v>1508</v>
      </c>
      <c r="B143" s="406">
        <v>1</v>
      </c>
      <c r="C143" s="394" t="s">
        <v>465</v>
      </c>
      <c r="D143" s="394" t="s">
        <v>466</v>
      </c>
      <c r="E143" s="394" t="s">
        <v>467</v>
      </c>
      <c r="F143" s="394" t="s">
        <v>48</v>
      </c>
      <c r="G143" s="386">
        <v>0.96</v>
      </c>
      <c r="H143" s="543" t="s">
        <v>396</v>
      </c>
      <c r="I143" s="392" t="s">
        <v>57</v>
      </c>
      <c r="J143" s="393" t="s">
        <v>109</v>
      </c>
      <c r="K143" s="430">
        <v>40967</v>
      </c>
      <c r="L143" s="430">
        <v>42307</v>
      </c>
      <c r="M143" s="387">
        <v>3029.39</v>
      </c>
      <c r="N143" s="428">
        <v>2908.2143999999998</v>
      </c>
      <c r="O143" s="212">
        <v>2908.2143999999998</v>
      </c>
      <c r="P143" s="732" t="s">
        <v>468</v>
      </c>
      <c r="Q143" s="733"/>
      <c r="R143" s="750" t="s">
        <v>469</v>
      </c>
      <c r="S143" s="751"/>
      <c r="T143" s="389" t="s">
        <v>396</v>
      </c>
      <c r="U143" s="390">
        <v>60</v>
      </c>
      <c r="V143" s="391" t="s">
        <v>396</v>
      </c>
    </row>
    <row r="144" spans="1:22" s="33" customFormat="1" ht="50.1" customHeight="1">
      <c r="A144" s="634" t="s">
        <v>1509</v>
      </c>
      <c r="B144" s="406">
        <v>2</v>
      </c>
      <c r="C144" s="394" t="s">
        <v>470</v>
      </c>
      <c r="D144" s="394" t="s">
        <v>471</v>
      </c>
      <c r="E144" s="394" t="s">
        <v>472</v>
      </c>
      <c r="F144" s="394" t="s">
        <v>57</v>
      </c>
      <c r="G144" s="386">
        <v>1</v>
      </c>
      <c r="H144" s="543" t="s">
        <v>396</v>
      </c>
      <c r="I144" s="392" t="s">
        <v>57</v>
      </c>
      <c r="J144" s="393" t="s">
        <v>109</v>
      </c>
      <c r="K144" s="430">
        <v>44529</v>
      </c>
      <c r="L144" s="430">
        <v>45031</v>
      </c>
      <c r="M144" s="387">
        <v>1320.68</v>
      </c>
      <c r="N144" s="428">
        <v>1320.68</v>
      </c>
      <c r="O144" s="212">
        <v>1320.68</v>
      </c>
      <c r="P144" s="732" t="s">
        <v>473</v>
      </c>
      <c r="Q144" s="733"/>
      <c r="R144" s="750" t="s">
        <v>109</v>
      </c>
      <c r="S144" s="751"/>
      <c r="T144" s="389" t="s">
        <v>396</v>
      </c>
      <c r="U144" s="390">
        <v>103</v>
      </c>
      <c r="V144" s="391" t="s">
        <v>396</v>
      </c>
    </row>
    <row r="145" spans="1:22" s="33" customFormat="1" ht="24.9" customHeight="1">
      <c r="A145" s="634" t="s">
        <v>1510</v>
      </c>
      <c r="B145" s="406" t="s">
        <v>1418</v>
      </c>
      <c r="C145" s="394"/>
      <c r="D145" s="394"/>
      <c r="E145" s="394"/>
      <c r="F145" s="394"/>
      <c r="G145" s="386"/>
      <c r="H145" s="543"/>
      <c r="I145" s="392"/>
      <c r="J145" s="393" t="s">
        <v>1418</v>
      </c>
      <c r="K145" s="430"/>
      <c r="L145" s="430"/>
      <c r="M145" s="387"/>
      <c r="N145" s="428" t="s">
        <v>1418</v>
      </c>
      <c r="O145" s="212" t="s">
        <v>1418</v>
      </c>
      <c r="P145" s="732"/>
      <c r="Q145" s="733"/>
      <c r="R145" s="750"/>
      <c r="S145" s="751"/>
      <c r="T145" s="389"/>
      <c r="U145" s="390"/>
      <c r="V145" s="391"/>
    </row>
    <row r="146" spans="1:22" s="33" customFormat="1" ht="24.9" customHeight="1">
      <c r="A146" s="634" t="s">
        <v>1511</v>
      </c>
      <c r="B146" s="406" t="s">
        <v>1418</v>
      </c>
      <c r="C146" s="394"/>
      <c r="D146" s="394"/>
      <c r="E146" s="394"/>
      <c r="F146" s="394"/>
      <c r="G146" s="386"/>
      <c r="H146" s="543"/>
      <c r="I146" s="392"/>
      <c r="J146" s="393" t="s">
        <v>1418</v>
      </c>
      <c r="K146" s="430"/>
      <c r="L146" s="430"/>
      <c r="M146" s="388"/>
      <c r="N146" s="428" t="s">
        <v>1418</v>
      </c>
      <c r="O146" s="212" t="s">
        <v>1418</v>
      </c>
      <c r="P146" s="732"/>
      <c r="Q146" s="733"/>
      <c r="R146" s="750"/>
      <c r="S146" s="751"/>
      <c r="T146" s="389"/>
      <c r="U146" s="390"/>
      <c r="V146" s="391"/>
    </row>
    <row r="147" spans="1:22" s="33" customFormat="1" ht="24.9" customHeight="1">
      <c r="A147" s="634" t="s">
        <v>1512</v>
      </c>
      <c r="B147" s="406" t="s">
        <v>1418</v>
      </c>
      <c r="C147" s="394"/>
      <c r="D147" s="394"/>
      <c r="E147" s="394"/>
      <c r="F147" s="394"/>
      <c r="G147" s="386"/>
      <c r="H147" s="543"/>
      <c r="I147" s="392"/>
      <c r="J147" s="393" t="s">
        <v>1418</v>
      </c>
      <c r="K147" s="430"/>
      <c r="L147" s="430"/>
      <c r="M147" s="388"/>
      <c r="N147" s="428" t="s">
        <v>1418</v>
      </c>
      <c r="O147" s="212" t="s">
        <v>1418</v>
      </c>
      <c r="P147" s="732"/>
      <c r="Q147" s="733"/>
      <c r="R147" s="750"/>
      <c r="S147" s="751"/>
      <c r="T147" s="389"/>
      <c r="U147" s="390"/>
      <c r="V147" s="391"/>
    </row>
    <row r="148" spans="1:22" s="33" customFormat="1" ht="24.9" customHeight="1" thickBot="1">
      <c r="A148" s="634" t="s">
        <v>1513</v>
      </c>
      <c r="B148" s="410" t="s">
        <v>1418</v>
      </c>
      <c r="C148" s="395"/>
      <c r="D148" s="395"/>
      <c r="E148" s="395"/>
      <c r="F148" s="395"/>
      <c r="G148" s="396"/>
      <c r="H148" s="544"/>
      <c r="I148" s="397"/>
      <c r="J148" s="398" t="s">
        <v>1418</v>
      </c>
      <c r="K148" s="431"/>
      <c r="L148" s="431"/>
      <c r="M148" s="399"/>
      <c r="N148" s="428" t="s">
        <v>1418</v>
      </c>
      <c r="O148" s="212" t="s">
        <v>1418</v>
      </c>
      <c r="P148" s="732"/>
      <c r="Q148" s="733"/>
      <c r="R148" s="750"/>
      <c r="S148" s="751"/>
      <c r="T148" s="389"/>
      <c r="U148" s="390"/>
      <c r="V148" s="391"/>
    </row>
    <row r="149" spans="1:22" s="19" customFormat="1" ht="12" customHeight="1">
      <c r="A149" s="634"/>
      <c r="B149" s="34"/>
      <c r="C149" s="35"/>
      <c r="D149" s="35"/>
      <c r="E149" s="35"/>
      <c r="F149" s="35"/>
      <c r="G149" s="35"/>
      <c r="H149" s="407"/>
      <c r="I149" s="35"/>
      <c r="J149" s="35"/>
      <c r="K149" s="35"/>
      <c r="L149" s="35"/>
      <c r="M149" s="35"/>
      <c r="N149" s="35"/>
      <c r="O149" s="211"/>
      <c r="P149" s="35"/>
      <c r="Q149" s="35"/>
      <c r="R149" s="211"/>
      <c r="S149" s="35"/>
      <c r="T149" s="35"/>
      <c r="U149" s="36"/>
      <c r="V149" s="37"/>
    </row>
    <row r="150" spans="1:22" s="19" customFormat="1" ht="17.25" customHeight="1" thickBot="1">
      <c r="A150" s="634" t="s">
        <v>1514</v>
      </c>
      <c r="B150" s="475"/>
      <c r="C150" s="476"/>
      <c r="D150" s="476"/>
      <c r="E150" s="476"/>
      <c r="F150" s="476"/>
      <c r="G150" s="476"/>
      <c r="H150" s="476"/>
      <c r="I150" s="476"/>
      <c r="J150" s="476"/>
      <c r="K150" s="476"/>
      <c r="L150" s="476"/>
      <c r="M150" s="476"/>
      <c r="N150" s="414" t="s">
        <v>398</v>
      </c>
      <c r="O150" s="415">
        <v>2114.4472000000001</v>
      </c>
      <c r="P150" s="423"/>
      <c r="Q150" s="423"/>
      <c r="R150" s="424"/>
      <c r="S150" s="424"/>
      <c r="T150" s="425"/>
      <c r="U150" s="426"/>
      <c r="V150" s="427"/>
    </row>
    <row r="151" spans="1:22" ht="17.25" customHeight="1">
      <c r="B151" s="38"/>
      <c r="C151" s="38"/>
      <c r="D151" s="38"/>
      <c r="E151" s="38"/>
      <c r="F151" s="38"/>
      <c r="G151" s="39"/>
      <c r="H151" s="39"/>
      <c r="I151" s="39"/>
      <c r="J151" s="39"/>
      <c r="K151" s="39"/>
      <c r="L151" s="39"/>
      <c r="M151" s="39"/>
      <c r="N151" s="39"/>
      <c r="O151" s="39"/>
      <c r="P151" s="39"/>
      <c r="Q151" s="39"/>
      <c r="R151" s="39"/>
      <c r="S151" s="39"/>
      <c r="T151" s="39"/>
      <c r="U151" s="39"/>
      <c r="V151" s="39"/>
    </row>
    <row r="152" spans="1:22" s="19" customFormat="1" ht="16.5" customHeight="1" thickBot="1">
      <c r="A152" s="630"/>
      <c r="B152" s="764" t="s">
        <v>399</v>
      </c>
      <c r="C152" s="764"/>
      <c r="D152" s="764"/>
      <c r="E152" s="764"/>
      <c r="F152" s="764"/>
      <c r="G152" s="764"/>
      <c r="H152" s="764"/>
      <c r="I152" s="764"/>
      <c r="J152" s="764"/>
      <c r="K152" s="764"/>
      <c r="L152" s="764"/>
      <c r="M152" s="764"/>
      <c r="N152" s="764"/>
      <c r="O152" s="764"/>
      <c r="P152" s="764"/>
      <c r="Q152" s="764"/>
      <c r="R152" s="764"/>
      <c r="S152" s="764"/>
      <c r="T152" s="764"/>
      <c r="U152" s="764"/>
      <c r="V152" s="764"/>
    </row>
    <row r="153" spans="1:22" s="22" customFormat="1" ht="22.5" customHeight="1">
      <c r="A153" s="635" t="s">
        <v>1515</v>
      </c>
      <c r="B153" s="765" t="s">
        <v>400</v>
      </c>
      <c r="C153" s="768" t="s">
        <v>401</v>
      </c>
      <c r="D153" s="769"/>
      <c r="E153" s="769"/>
      <c r="F153" s="769"/>
      <c r="G153" s="769"/>
      <c r="H153" s="769"/>
      <c r="I153" s="769"/>
      <c r="J153" s="769"/>
      <c r="K153" s="769"/>
      <c r="L153" s="769"/>
      <c r="M153" s="747"/>
      <c r="N153" s="477"/>
      <c r="O153" s="478"/>
      <c r="P153" s="768" t="s">
        <v>402</v>
      </c>
      <c r="Q153" s="769"/>
      <c r="R153" s="769"/>
      <c r="S153" s="747"/>
      <c r="T153" s="746" t="s">
        <v>403</v>
      </c>
      <c r="U153" s="747"/>
      <c r="V153" s="775" t="s">
        <v>1102</v>
      </c>
    </row>
    <row r="154" spans="1:22" s="22" customFormat="1" ht="22.5" customHeight="1">
      <c r="A154" s="635" t="s">
        <v>1516</v>
      </c>
      <c r="B154" s="766"/>
      <c r="C154" s="734" t="s">
        <v>404</v>
      </c>
      <c r="D154" s="735"/>
      <c r="E154" s="736"/>
      <c r="F154" s="481">
        <v>1</v>
      </c>
      <c r="G154" s="737" t="s">
        <v>405</v>
      </c>
      <c r="H154" s="738" t="s">
        <v>406</v>
      </c>
      <c r="I154" s="738"/>
      <c r="J154" s="734" t="s">
        <v>407</v>
      </c>
      <c r="K154" s="739"/>
      <c r="L154" s="482"/>
      <c r="M154" s="482"/>
      <c r="N154" s="483"/>
      <c r="O154" s="484"/>
      <c r="P154" s="770"/>
      <c r="Q154" s="771"/>
      <c r="R154" s="771"/>
      <c r="S154" s="772"/>
      <c r="T154" s="748"/>
      <c r="U154" s="749"/>
      <c r="V154" s="776"/>
    </row>
    <row r="155" spans="1:22" s="22" customFormat="1" ht="51.75" customHeight="1" thickBot="1">
      <c r="A155" s="635" t="s">
        <v>1517</v>
      </c>
      <c r="B155" s="766"/>
      <c r="C155" s="735" t="s">
        <v>408</v>
      </c>
      <c r="D155" s="736"/>
      <c r="E155" s="485" t="s">
        <v>409</v>
      </c>
      <c r="F155" s="479" t="s">
        <v>410</v>
      </c>
      <c r="G155" s="737"/>
      <c r="H155" s="738"/>
      <c r="I155" s="738"/>
      <c r="J155" s="469" t="s">
        <v>411</v>
      </c>
      <c r="K155" s="480" t="s">
        <v>412</v>
      </c>
      <c r="L155" s="486" t="s">
        <v>413</v>
      </c>
      <c r="M155" s="486"/>
      <c r="N155" s="487" t="s">
        <v>414</v>
      </c>
      <c r="O155" s="488"/>
      <c r="P155" s="421" t="s">
        <v>1436</v>
      </c>
      <c r="Q155" s="312" t="s">
        <v>415</v>
      </c>
      <c r="R155" s="313"/>
      <c r="S155" s="94">
        <v>2</v>
      </c>
      <c r="T155" s="773"/>
      <c r="U155" s="774"/>
      <c r="V155" s="777"/>
    </row>
    <row r="156" spans="1:22" s="22" customFormat="1" ht="15.75" customHeight="1">
      <c r="A156" s="635" t="s">
        <v>1518</v>
      </c>
      <c r="B156" s="766"/>
      <c r="C156" s="41">
        <v>1</v>
      </c>
      <c r="D156" s="83" t="s">
        <v>1418</v>
      </c>
      <c r="E156" s="89" t="s">
        <v>1418</v>
      </c>
      <c r="F156" s="306" t="s">
        <v>1418</v>
      </c>
      <c r="G156" s="306" t="s">
        <v>1418</v>
      </c>
      <c r="H156" s="742" t="s">
        <v>1418</v>
      </c>
      <c r="I156" s="743"/>
      <c r="J156" s="90" t="s">
        <v>1418</v>
      </c>
      <c r="K156" s="88" t="s">
        <v>1418</v>
      </c>
      <c r="L156" s="453" t="s">
        <v>1361</v>
      </c>
      <c r="M156" s="454" t="s">
        <v>1459</v>
      </c>
      <c r="N156" s="369" t="s">
        <v>396</v>
      </c>
      <c r="O156" s="778" t="s">
        <v>205</v>
      </c>
      <c r="P156" s="779"/>
      <c r="Q156" s="782">
        <v>12</v>
      </c>
      <c r="R156" s="785" t="s">
        <v>1361</v>
      </c>
      <c r="S156" s="786"/>
      <c r="T156" s="746" t="s">
        <v>416</v>
      </c>
      <c r="U156" s="769"/>
      <c r="V156" s="747"/>
    </row>
    <row r="157" spans="1:22" s="22" customFormat="1" ht="15.75" customHeight="1" thickBot="1">
      <c r="A157" s="635" t="s">
        <v>1519</v>
      </c>
      <c r="B157" s="766"/>
      <c r="C157" s="41">
        <v>2</v>
      </c>
      <c r="D157" s="83" t="s">
        <v>1418</v>
      </c>
      <c r="E157" s="89" t="s">
        <v>1418</v>
      </c>
      <c r="F157" s="306" t="s">
        <v>1418</v>
      </c>
      <c r="G157" s="306" t="s">
        <v>1418</v>
      </c>
      <c r="H157" s="742" t="s">
        <v>1418</v>
      </c>
      <c r="I157" s="743"/>
      <c r="J157" s="90" t="s">
        <v>1418</v>
      </c>
      <c r="K157" s="88" t="s">
        <v>1418</v>
      </c>
      <c r="L157" s="453"/>
      <c r="M157" s="454" t="s">
        <v>1418</v>
      </c>
      <c r="N157" s="369" t="s">
        <v>396</v>
      </c>
      <c r="O157" s="778"/>
      <c r="P157" s="779"/>
      <c r="Q157" s="783"/>
      <c r="R157" s="787"/>
      <c r="S157" s="788"/>
      <c r="T157" s="773"/>
      <c r="U157" s="791"/>
      <c r="V157" s="774"/>
    </row>
    <row r="158" spans="1:22" s="22" customFormat="1" ht="15.75" customHeight="1">
      <c r="A158" s="635" t="s">
        <v>1520</v>
      </c>
      <c r="B158" s="766"/>
      <c r="C158" s="41">
        <v>3</v>
      </c>
      <c r="D158" s="83" t="s">
        <v>1418</v>
      </c>
      <c r="E158" s="89" t="s">
        <v>1418</v>
      </c>
      <c r="F158" s="306" t="s">
        <v>1418</v>
      </c>
      <c r="G158" s="306" t="s">
        <v>1418</v>
      </c>
      <c r="H158" s="742" t="s">
        <v>1418</v>
      </c>
      <c r="I158" s="743"/>
      <c r="J158" s="90" t="s">
        <v>1418</v>
      </c>
      <c r="K158" s="88" t="s">
        <v>1418</v>
      </c>
      <c r="L158" s="453"/>
      <c r="M158" s="454" t="s">
        <v>1418</v>
      </c>
      <c r="N158" s="369"/>
      <c r="O158" s="780"/>
      <c r="P158" s="781"/>
      <c r="Q158" s="784"/>
      <c r="R158" s="789"/>
      <c r="S158" s="790"/>
      <c r="T158" s="244"/>
      <c r="U158" s="244"/>
      <c r="V158" s="245"/>
    </row>
    <row r="159" spans="1:22" s="22" customFormat="1" ht="15.75" customHeight="1">
      <c r="A159" s="635" t="s">
        <v>1521</v>
      </c>
      <c r="B159" s="766"/>
      <c r="C159" s="41">
        <v>4</v>
      </c>
      <c r="D159" s="83" t="s">
        <v>1418</v>
      </c>
      <c r="E159" s="89" t="s">
        <v>1418</v>
      </c>
      <c r="F159" s="306" t="s">
        <v>1418</v>
      </c>
      <c r="G159" s="306" t="s">
        <v>1418</v>
      </c>
      <c r="H159" s="742" t="s">
        <v>1418</v>
      </c>
      <c r="I159" s="743"/>
      <c r="J159" s="90" t="s">
        <v>1418</v>
      </c>
      <c r="K159" s="88" t="s">
        <v>1418</v>
      </c>
      <c r="L159" s="453"/>
      <c r="M159" s="454" t="s">
        <v>1418</v>
      </c>
      <c r="N159" s="369"/>
      <c r="O159" s="744" t="s">
        <v>417</v>
      </c>
      <c r="P159" s="734" t="s">
        <v>418</v>
      </c>
      <c r="Q159" s="735"/>
      <c r="R159" s="735"/>
      <c r="S159" s="736"/>
      <c r="T159" s="225"/>
      <c r="U159" s="225"/>
      <c r="V159" s="246"/>
    </row>
    <row r="160" spans="1:22" s="22" customFormat="1" ht="17.25" customHeight="1">
      <c r="A160" s="635" t="s">
        <v>1522</v>
      </c>
      <c r="B160" s="766"/>
      <c r="C160" s="41">
        <v>5</v>
      </c>
      <c r="D160" s="83" t="s">
        <v>1418</v>
      </c>
      <c r="E160" s="89" t="s">
        <v>1418</v>
      </c>
      <c r="F160" s="306" t="s">
        <v>1418</v>
      </c>
      <c r="G160" s="306" t="s">
        <v>1418</v>
      </c>
      <c r="H160" s="742" t="s">
        <v>1418</v>
      </c>
      <c r="I160" s="743"/>
      <c r="J160" s="90" t="s">
        <v>1418</v>
      </c>
      <c r="K160" s="88" t="s">
        <v>1418</v>
      </c>
      <c r="L160" s="453"/>
      <c r="M160" s="454" t="s">
        <v>1418</v>
      </c>
      <c r="N160" s="369"/>
      <c r="O160" s="745"/>
      <c r="P160" s="469" t="s">
        <v>419</v>
      </c>
      <c r="Q160" s="469" t="s">
        <v>420</v>
      </c>
      <c r="R160" s="738" t="s">
        <v>421</v>
      </c>
      <c r="S160" s="738"/>
      <c r="T160" s="225"/>
      <c r="U160" s="225"/>
      <c r="V160" s="246"/>
    </row>
    <row r="161" spans="1:22" s="22" customFormat="1" ht="16.5" customHeight="1" thickBot="1">
      <c r="A161" s="635" t="s">
        <v>1523</v>
      </c>
      <c r="B161" s="766"/>
      <c r="C161" s="91">
        <v>6</v>
      </c>
      <c r="D161" s="92" t="s">
        <v>1418</v>
      </c>
      <c r="E161" s="93" t="s">
        <v>1418</v>
      </c>
      <c r="F161" s="306" t="s">
        <v>1418</v>
      </c>
      <c r="G161" s="306" t="s">
        <v>1418</v>
      </c>
      <c r="H161" s="742" t="s">
        <v>1418</v>
      </c>
      <c r="I161" s="743"/>
      <c r="J161" s="90" t="s">
        <v>1418</v>
      </c>
      <c r="K161" s="88" t="s">
        <v>1418</v>
      </c>
      <c r="L161" s="453"/>
      <c r="M161" s="454" t="s">
        <v>1418</v>
      </c>
      <c r="N161" s="451"/>
      <c r="O161" s="319" t="s">
        <v>1102</v>
      </c>
      <c r="P161" s="247">
        <v>4</v>
      </c>
      <c r="Q161" s="248">
        <v>1396.3430708000001</v>
      </c>
      <c r="R161" s="792">
        <v>4228.8944000000001</v>
      </c>
      <c r="S161" s="792"/>
      <c r="T161" s="225"/>
      <c r="U161" s="225"/>
      <c r="V161" s="246"/>
    </row>
    <row r="162" spans="1:22" s="22" customFormat="1" ht="16.5" customHeight="1" thickBot="1">
      <c r="A162" s="635" t="s">
        <v>1524</v>
      </c>
      <c r="B162" s="767"/>
      <c r="C162" s="793" t="s">
        <v>422</v>
      </c>
      <c r="D162" s="794"/>
      <c r="E162" s="794"/>
      <c r="F162" s="502"/>
      <c r="G162" s="503"/>
      <c r="H162" s="795" t="s">
        <v>1418</v>
      </c>
      <c r="I162" s="796"/>
      <c r="J162" s="416" t="s">
        <v>1418</v>
      </c>
      <c r="K162" s="249" t="s">
        <v>1102</v>
      </c>
      <c r="L162" s="492"/>
      <c r="M162" s="493"/>
      <c r="N162" s="494"/>
      <c r="O162" s="797" t="s">
        <v>1418</v>
      </c>
      <c r="P162" s="797"/>
      <c r="Q162" s="797"/>
      <c r="R162" s="797"/>
      <c r="S162" s="797"/>
      <c r="T162" s="489"/>
      <c r="U162" s="490"/>
      <c r="V162" s="491"/>
    </row>
    <row r="163" spans="1:22" ht="24.9" customHeight="1"/>
    <row r="164" spans="1:22" ht="24.9" customHeight="1"/>
    <row r="165" spans="1:22" s="32" customFormat="1" ht="24" thickBot="1">
      <c r="A165" s="633">
        <v>6</v>
      </c>
      <c r="B165" s="761" t="s">
        <v>371</v>
      </c>
      <c r="C165" s="761"/>
      <c r="D165" s="761"/>
      <c r="E165" s="26">
        <v>17</v>
      </c>
      <c r="F165" s="27" t="s">
        <v>110</v>
      </c>
      <c r="G165" s="28"/>
      <c r="H165" s="28"/>
      <c r="I165" s="27"/>
      <c r="J165" s="27"/>
      <c r="K165" s="27"/>
      <c r="L165" s="27"/>
      <c r="M165" s="29"/>
      <c r="N165" s="29"/>
      <c r="O165" s="28"/>
      <c r="P165" s="28"/>
      <c r="Q165" s="30"/>
      <c r="R165" s="30"/>
      <c r="S165" s="30"/>
      <c r="T165" s="30"/>
      <c r="U165" s="31"/>
    </row>
    <row r="166" spans="1:22" s="19" customFormat="1" ht="24.75" customHeight="1">
      <c r="A166" s="630"/>
      <c r="B166" s="762" t="s">
        <v>372</v>
      </c>
      <c r="C166" s="466" t="s">
        <v>373</v>
      </c>
      <c r="D166" s="467" t="s">
        <v>374</v>
      </c>
      <c r="E166" s="467"/>
      <c r="F166" s="467" t="s">
        <v>375</v>
      </c>
      <c r="G166" s="468"/>
      <c r="H166" s="752" t="s">
        <v>376</v>
      </c>
      <c r="I166" s="803" t="s">
        <v>377</v>
      </c>
      <c r="J166" s="752" t="s">
        <v>378</v>
      </c>
      <c r="K166" s="752" t="s">
        <v>379</v>
      </c>
      <c r="L166" s="752" t="s">
        <v>380</v>
      </c>
      <c r="M166" s="752" t="s">
        <v>381</v>
      </c>
      <c r="N166" s="753" t="s">
        <v>382</v>
      </c>
      <c r="O166" s="754"/>
      <c r="P166" s="755" t="s">
        <v>383</v>
      </c>
      <c r="Q166" s="756"/>
      <c r="R166" s="746" t="s">
        <v>384</v>
      </c>
      <c r="S166" s="747"/>
      <c r="T166" s="798" t="s">
        <v>385</v>
      </c>
      <c r="U166" s="799"/>
      <c r="V166" s="800"/>
    </row>
    <row r="167" spans="1:22" s="19" customFormat="1" ht="73.5" customHeight="1">
      <c r="A167" s="630"/>
      <c r="B167" s="763"/>
      <c r="C167" s="469" t="s">
        <v>386</v>
      </c>
      <c r="D167" s="470" t="s">
        <v>101</v>
      </c>
      <c r="E167" s="470" t="s">
        <v>387</v>
      </c>
      <c r="F167" s="470" t="s">
        <v>388</v>
      </c>
      <c r="G167" s="471" t="s">
        <v>389</v>
      </c>
      <c r="H167" s="738"/>
      <c r="I167" s="804"/>
      <c r="J167" s="738"/>
      <c r="K167" s="738"/>
      <c r="L167" s="738"/>
      <c r="M167" s="738"/>
      <c r="N167" s="469" t="s">
        <v>390</v>
      </c>
      <c r="O167" s="470" t="s">
        <v>391</v>
      </c>
      <c r="P167" s="801"/>
      <c r="Q167" s="802"/>
      <c r="R167" s="748"/>
      <c r="S167" s="749"/>
      <c r="T167" s="472" t="s">
        <v>392</v>
      </c>
      <c r="U167" s="473" t="s">
        <v>393</v>
      </c>
      <c r="V167" s="474" t="s">
        <v>394</v>
      </c>
    </row>
    <row r="168" spans="1:22" s="19" customFormat="1" ht="26.25" customHeight="1">
      <c r="A168" s="630"/>
      <c r="B168" s="400"/>
      <c r="C168" s="401">
        <v>3</v>
      </c>
      <c r="D168" s="401">
        <v>4</v>
      </c>
      <c r="E168" s="401">
        <v>5</v>
      </c>
      <c r="F168" s="401">
        <v>6</v>
      </c>
      <c r="G168" s="401">
        <v>7</v>
      </c>
      <c r="H168" s="401">
        <v>8</v>
      </c>
      <c r="I168" s="401">
        <v>9</v>
      </c>
      <c r="J168" s="401">
        <v>10</v>
      </c>
      <c r="K168" s="401">
        <v>11</v>
      </c>
      <c r="L168" s="401">
        <v>12</v>
      </c>
      <c r="M168" s="401">
        <v>13</v>
      </c>
      <c r="N168" s="401">
        <v>14</v>
      </c>
      <c r="O168" s="401">
        <v>15</v>
      </c>
      <c r="P168" s="402">
        <v>16</v>
      </c>
      <c r="Q168" s="403">
        <v>17</v>
      </c>
      <c r="R168" s="402">
        <v>18</v>
      </c>
      <c r="S168" s="403">
        <v>19</v>
      </c>
      <c r="T168" s="404">
        <v>20</v>
      </c>
      <c r="U168" s="210">
        <v>21</v>
      </c>
      <c r="V168" s="405">
        <v>22</v>
      </c>
    </row>
    <row r="169" spans="1:22" s="33" customFormat="1" ht="50.1" customHeight="1">
      <c r="A169" s="634" t="s">
        <v>1525</v>
      </c>
      <c r="B169" s="406">
        <v>1</v>
      </c>
      <c r="C169" s="394" t="s">
        <v>475</v>
      </c>
      <c r="D169" s="394" t="s">
        <v>476</v>
      </c>
      <c r="E169" s="394" t="s">
        <v>477</v>
      </c>
      <c r="F169" s="394" t="s">
        <v>57</v>
      </c>
      <c r="G169" s="386">
        <v>1</v>
      </c>
      <c r="H169" s="543" t="s">
        <v>396</v>
      </c>
      <c r="I169" s="392">
        <v>1</v>
      </c>
      <c r="J169" s="393" t="s">
        <v>220</v>
      </c>
      <c r="K169" s="430">
        <v>38859</v>
      </c>
      <c r="L169" s="430">
        <v>39073</v>
      </c>
      <c r="M169" s="387">
        <v>714</v>
      </c>
      <c r="N169" s="428">
        <v>714</v>
      </c>
      <c r="O169" s="212">
        <v>714</v>
      </c>
      <c r="P169" s="732"/>
      <c r="Q169" s="733"/>
      <c r="R169" s="750"/>
      <c r="S169" s="751"/>
      <c r="T169" s="389" t="s">
        <v>396</v>
      </c>
      <c r="U169" s="390">
        <v>5</v>
      </c>
      <c r="V169" s="391" t="s">
        <v>396</v>
      </c>
    </row>
    <row r="170" spans="1:22" s="33" customFormat="1" ht="50.1" customHeight="1">
      <c r="A170" s="634" t="s">
        <v>1526</v>
      </c>
      <c r="B170" s="406">
        <v>2</v>
      </c>
      <c r="C170" s="394" t="s">
        <v>475</v>
      </c>
      <c r="D170" s="394" t="s">
        <v>478</v>
      </c>
      <c r="E170" s="394" t="s">
        <v>479</v>
      </c>
      <c r="F170" s="394" t="s">
        <v>454</v>
      </c>
      <c r="G170" s="386">
        <v>0.5</v>
      </c>
      <c r="H170" s="543" t="s">
        <v>396</v>
      </c>
      <c r="I170" s="392">
        <v>1</v>
      </c>
      <c r="J170" s="393" t="s">
        <v>220</v>
      </c>
      <c r="K170" s="430">
        <v>39210</v>
      </c>
      <c r="L170" s="430">
        <v>39844</v>
      </c>
      <c r="M170" s="387">
        <v>2453.61</v>
      </c>
      <c r="N170" s="428">
        <v>1226.8050000000001</v>
      </c>
      <c r="O170" s="212">
        <v>1226.8050000000001</v>
      </c>
      <c r="P170" s="732"/>
      <c r="Q170" s="733"/>
      <c r="R170" s="750"/>
      <c r="S170" s="751"/>
      <c r="T170" s="389" t="s">
        <v>396</v>
      </c>
      <c r="U170" s="390">
        <v>16</v>
      </c>
      <c r="V170" s="391" t="s">
        <v>396</v>
      </c>
    </row>
    <row r="171" spans="1:22" s="33" customFormat="1" ht="50.1" customHeight="1">
      <c r="A171" s="634" t="s">
        <v>1527</v>
      </c>
      <c r="B171" s="406">
        <v>3</v>
      </c>
      <c r="C171" s="394" t="s">
        <v>480</v>
      </c>
      <c r="D171" s="394" t="s">
        <v>481</v>
      </c>
      <c r="E171" s="394" t="s">
        <v>482</v>
      </c>
      <c r="F171" s="394" t="s">
        <v>48</v>
      </c>
      <c r="G171" s="386">
        <v>0.4</v>
      </c>
      <c r="H171" s="543" t="s">
        <v>396</v>
      </c>
      <c r="I171" s="392">
        <v>1</v>
      </c>
      <c r="J171" s="393" t="s">
        <v>220</v>
      </c>
      <c r="K171" s="430">
        <v>42751</v>
      </c>
      <c r="L171" s="430">
        <v>43449</v>
      </c>
      <c r="M171" s="387">
        <v>1997.13</v>
      </c>
      <c r="N171" s="428">
        <v>798.85200000000009</v>
      </c>
      <c r="O171" s="212">
        <v>798.85199999999998</v>
      </c>
      <c r="P171" s="732"/>
      <c r="Q171" s="733"/>
      <c r="R171" s="750"/>
      <c r="S171" s="751"/>
      <c r="T171" s="389" t="s">
        <v>396</v>
      </c>
      <c r="U171" s="390">
        <v>109</v>
      </c>
      <c r="V171" s="391" t="s">
        <v>396</v>
      </c>
    </row>
    <row r="172" spans="1:22" s="33" customFormat="1" ht="50.1" customHeight="1">
      <c r="A172" s="634" t="s">
        <v>1528</v>
      </c>
      <c r="B172" s="406">
        <v>4</v>
      </c>
      <c r="C172" s="394" t="s">
        <v>483</v>
      </c>
      <c r="D172" s="394" t="s">
        <v>484</v>
      </c>
      <c r="E172" s="394" t="s">
        <v>485</v>
      </c>
      <c r="F172" s="394" t="s">
        <v>48</v>
      </c>
      <c r="G172" s="386">
        <v>0.35</v>
      </c>
      <c r="H172" s="543" t="s">
        <v>396</v>
      </c>
      <c r="I172" s="392">
        <v>1</v>
      </c>
      <c r="J172" s="393" t="s">
        <v>220</v>
      </c>
      <c r="K172" s="430">
        <v>42369</v>
      </c>
      <c r="L172" s="430">
        <v>43646</v>
      </c>
      <c r="M172" s="387">
        <v>2961.95</v>
      </c>
      <c r="N172" s="428">
        <v>1036.6824999999999</v>
      </c>
      <c r="O172" s="212">
        <v>1036.6824999999999</v>
      </c>
      <c r="P172" s="732"/>
      <c r="Q172" s="733"/>
      <c r="R172" s="750"/>
      <c r="S172" s="751"/>
      <c r="T172" s="389" t="s">
        <v>396</v>
      </c>
      <c r="U172" s="390">
        <v>118</v>
      </c>
      <c r="V172" s="391" t="s">
        <v>396</v>
      </c>
    </row>
    <row r="173" spans="1:22" s="33" customFormat="1" ht="50.1" customHeight="1">
      <c r="A173" s="634" t="s">
        <v>1529</v>
      </c>
      <c r="B173" s="406">
        <v>5</v>
      </c>
      <c r="C173" s="394" t="s">
        <v>486</v>
      </c>
      <c r="D173" s="394" t="s">
        <v>487</v>
      </c>
      <c r="E173" s="394" t="s">
        <v>488</v>
      </c>
      <c r="F173" s="394" t="s">
        <v>57</v>
      </c>
      <c r="G173" s="386">
        <v>1</v>
      </c>
      <c r="H173" s="543" t="s">
        <v>396</v>
      </c>
      <c r="I173" s="392">
        <v>2</v>
      </c>
      <c r="J173" s="393" t="s">
        <v>221</v>
      </c>
      <c r="K173" s="430">
        <v>37793</v>
      </c>
      <c r="L173" s="430">
        <v>38744</v>
      </c>
      <c r="M173" s="387">
        <v>7157.77</v>
      </c>
      <c r="N173" s="428">
        <v>7157.77</v>
      </c>
      <c r="O173" s="212">
        <v>7157.77</v>
      </c>
      <c r="P173" s="732"/>
      <c r="Q173" s="733"/>
      <c r="R173" s="750"/>
      <c r="S173" s="751"/>
      <c r="T173" s="389" t="s">
        <v>396</v>
      </c>
      <c r="U173" s="390">
        <v>13</v>
      </c>
      <c r="V173" s="391" t="s">
        <v>396</v>
      </c>
    </row>
    <row r="174" spans="1:22" s="33" customFormat="1" ht="50.1" customHeight="1" thickBot="1">
      <c r="A174" s="634" t="s">
        <v>1530</v>
      </c>
      <c r="B174" s="406">
        <v>6</v>
      </c>
      <c r="C174" s="395" t="s">
        <v>491</v>
      </c>
      <c r="D174" s="395" t="s">
        <v>492</v>
      </c>
      <c r="E174" s="395" t="s">
        <v>493</v>
      </c>
      <c r="F174" s="395" t="s">
        <v>48</v>
      </c>
      <c r="G174" s="396">
        <v>0.4</v>
      </c>
      <c r="H174" s="544" t="s">
        <v>396</v>
      </c>
      <c r="I174" s="397">
        <v>2</v>
      </c>
      <c r="J174" s="398" t="s">
        <v>221</v>
      </c>
      <c r="K174" s="431">
        <v>41156</v>
      </c>
      <c r="L174" s="431">
        <v>42323</v>
      </c>
      <c r="M174" s="627">
        <v>5229.83</v>
      </c>
      <c r="N174" s="428">
        <v>2091.9320000000002</v>
      </c>
      <c r="O174" s="212">
        <v>2091.9319999999998</v>
      </c>
      <c r="P174" s="732"/>
      <c r="Q174" s="733"/>
      <c r="R174" s="750"/>
      <c r="S174" s="751"/>
      <c r="T174" s="389" t="s">
        <v>396</v>
      </c>
      <c r="U174" s="390">
        <v>16</v>
      </c>
      <c r="V174" s="391" t="s">
        <v>396</v>
      </c>
    </row>
    <row r="175" spans="1:22" s="19" customFormat="1" ht="12" customHeight="1">
      <c r="A175" s="634"/>
      <c r="B175" s="34"/>
      <c r="C175" s="35"/>
      <c r="D175" s="35"/>
      <c r="E175" s="35"/>
      <c r="F175" s="35"/>
      <c r="G175" s="35"/>
      <c r="H175" s="407"/>
      <c r="I175" s="35"/>
      <c r="J175" s="35"/>
      <c r="K175" s="35"/>
      <c r="L175" s="35"/>
      <c r="M175" s="35"/>
      <c r="N175" s="35"/>
      <c r="O175" s="211"/>
      <c r="P175" s="35"/>
      <c r="Q175" s="35"/>
      <c r="R175" s="211"/>
      <c r="S175" s="35"/>
      <c r="T175" s="35"/>
      <c r="U175" s="36"/>
      <c r="V175" s="37"/>
    </row>
    <row r="176" spans="1:22" s="19" customFormat="1" ht="17.25" customHeight="1" thickBot="1">
      <c r="A176" s="634" t="s">
        <v>1531</v>
      </c>
      <c r="B176" s="475"/>
      <c r="C176" s="476"/>
      <c r="D176" s="476"/>
      <c r="E176" s="476"/>
      <c r="F176" s="476"/>
      <c r="G176" s="476"/>
      <c r="H176" s="476"/>
      <c r="I176" s="476"/>
      <c r="J176" s="476"/>
      <c r="K176" s="476"/>
      <c r="L176" s="476"/>
      <c r="M176" s="476"/>
      <c r="N176" s="414" t="s">
        <v>398</v>
      </c>
      <c r="O176" s="415">
        <v>2171.0069166666667</v>
      </c>
      <c r="P176" s="423"/>
      <c r="Q176" s="423"/>
      <c r="R176" s="424"/>
      <c r="S176" s="424"/>
      <c r="T176" s="425"/>
      <c r="U176" s="426"/>
      <c r="V176" s="427"/>
    </row>
    <row r="177" spans="1:22" ht="17.25" customHeight="1">
      <c r="B177" s="38"/>
      <c r="C177" s="38"/>
      <c r="D177" s="38"/>
      <c r="E177" s="38"/>
      <c r="F177" s="38"/>
      <c r="G177" s="39"/>
      <c r="H177" s="39"/>
      <c r="I177" s="39"/>
      <c r="J177" s="39"/>
      <c r="K177" s="39"/>
      <c r="L177" s="39"/>
      <c r="M177" s="39"/>
      <c r="N177" s="39"/>
      <c r="O177" s="39"/>
      <c r="P177" s="39"/>
      <c r="Q177" s="39"/>
      <c r="R177" s="39"/>
      <c r="S177" s="39"/>
      <c r="T177" s="39"/>
      <c r="U177" s="39"/>
      <c r="V177" s="39"/>
    </row>
    <row r="178" spans="1:22" s="19" customFormat="1" ht="16.5" customHeight="1" thickBot="1">
      <c r="A178" s="630"/>
      <c r="B178" s="764" t="s">
        <v>399</v>
      </c>
      <c r="C178" s="764"/>
      <c r="D178" s="764"/>
      <c r="E178" s="764"/>
      <c r="F178" s="764"/>
      <c r="G178" s="764"/>
      <c r="H178" s="764"/>
      <c r="I178" s="764"/>
      <c r="J178" s="764"/>
      <c r="K178" s="764"/>
      <c r="L178" s="764"/>
      <c r="M178" s="764"/>
      <c r="N178" s="764"/>
      <c r="O178" s="764"/>
      <c r="P178" s="764"/>
      <c r="Q178" s="764"/>
      <c r="R178" s="764"/>
      <c r="S178" s="764"/>
      <c r="T178" s="764"/>
      <c r="U178" s="764"/>
      <c r="V178" s="764"/>
    </row>
    <row r="179" spans="1:22" s="22" customFormat="1" ht="22.5" customHeight="1">
      <c r="A179" s="635" t="s">
        <v>1532</v>
      </c>
      <c r="B179" s="765" t="s">
        <v>400</v>
      </c>
      <c r="C179" s="768" t="s">
        <v>401</v>
      </c>
      <c r="D179" s="769"/>
      <c r="E179" s="769"/>
      <c r="F179" s="769"/>
      <c r="G179" s="769"/>
      <c r="H179" s="769"/>
      <c r="I179" s="769"/>
      <c r="J179" s="769"/>
      <c r="K179" s="769"/>
      <c r="L179" s="769"/>
      <c r="M179" s="747"/>
      <c r="N179" s="477"/>
      <c r="O179" s="478"/>
      <c r="P179" s="768" t="s">
        <v>402</v>
      </c>
      <c r="Q179" s="769"/>
      <c r="R179" s="769"/>
      <c r="S179" s="747"/>
      <c r="T179" s="746" t="s">
        <v>403</v>
      </c>
      <c r="U179" s="747"/>
      <c r="V179" s="775" t="s">
        <v>1102</v>
      </c>
    </row>
    <row r="180" spans="1:22" s="22" customFormat="1" ht="22.5" customHeight="1">
      <c r="A180" s="635" t="s">
        <v>1533</v>
      </c>
      <c r="B180" s="766"/>
      <c r="C180" s="734" t="s">
        <v>404</v>
      </c>
      <c r="D180" s="735"/>
      <c r="E180" s="736"/>
      <c r="F180" s="481">
        <v>2</v>
      </c>
      <c r="G180" s="737" t="s">
        <v>405</v>
      </c>
      <c r="H180" s="738" t="s">
        <v>406</v>
      </c>
      <c r="I180" s="738"/>
      <c r="J180" s="734" t="s">
        <v>407</v>
      </c>
      <c r="K180" s="739"/>
      <c r="L180" s="482"/>
      <c r="M180" s="482"/>
      <c r="N180" s="483"/>
      <c r="O180" s="484"/>
      <c r="P180" s="770"/>
      <c r="Q180" s="771"/>
      <c r="R180" s="771"/>
      <c r="S180" s="772"/>
      <c r="T180" s="748"/>
      <c r="U180" s="749"/>
      <c r="V180" s="776"/>
    </row>
    <row r="181" spans="1:22" s="22" customFormat="1" ht="51.75" customHeight="1" thickBot="1">
      <c r="A181" s="635" t="s">
        <v>1534</v>
      </c>
      <c r="B181" s="766"/>
      <c r="C181" s="735" t="s">
        <v>408</v>
      </c>
      <c r="D181" s="736"/>
      <c r="E181" s="485" t="s">
        <v>409</v>
      </c>
      <c r="F181" s="479" t="s">
        <v>410</v>
      </c>
      <c r="G181" s="737"/>
      <c r="H181" s="738"/>
      <c r="I181" s="738"/>
      <c r="J181" s="469" t="s">
        <v>411</v>
      </c>
      <c r="K181" s="480" t="s">
        <v>412</v>
      </c>
      <c r="L181" s="486" t="s">
        <v>413</v>
      </c>
      <c r="M181" s="486"/>
      <c r="N181" s="487" t="s">
        <v>414</v>
      </c>
      <c r="O181" s="488"/>
      <c r="P181" s="421" t="s">
        <v>1436</v>
      </c>
      <c r="Q181" s="312" t="s">
        <v>415</v>
      </c>
      <c r="R181" s="313"/>
      <c r="S181" s="94">
        <v>6</v>
      </c>
      <c r="T181" s="773"/>
      <c r="U181" s="774"/>
      <c r="V181" s="777"/>
    </row>
    <row r="182" spans="1:22" s="22" customFormat="1" ht="15.75" customHeight="1">
      <c r="A182" s="635" t="s">
        <v>1535</v>
      </c>
      <c r="B182" s="766"/>
      <c r="C182" s="41">
        <v>1</v>
      </c>
      <c r="D182" s="83" t="s">
        <v>220</v>
      </c>
      <c r="E182" s="89">
        <v>0.9</v>
      </c>
      <c r="F182" s="306">
        <v>3776.3395</v>
      </c>
      <c r="G182" s="306">
        <v>698.17</v>
      </c>
      <c r="H182" s="742" t="s">
        <v>1102</v>
      </c>
      <c r="I182" s="743"/>
      <c r="J182" s="90" t="s">
        <v>1102</v>
      </c>
      <c r="K182" s="88" t="s">
        <v>1418</v>
      </c>
      <c r="L182" s="453" t="s">
        <v>1361</v>
      </c>
      <c r="M182" s="454" t="s">
        <v>1459</v>
      </c>
      <c r="N182" s="369" t="s">
        <v>396</v>
      </c>
      <c r="O182" s="778" t="s">
        <v>205</v>
      </c>
      <c r="P182" s="779"/>
      <c r="Q182" s="782">
        <v>17</v>
      </c>
      <c r="R182" s="785" t="s">
        <v>1361</v>
      </c>
      <c r="S182" s="786"/>
      <c r="T182" s="746" t="s">
        <v>416</v>
      </c>
      <c r="U182" s="769"/>
      <c r="V182" s="747"/>
    </row>
    <row r="183" spans="1:22" s="22" customFormat="1" ht="15.75" customHeight="1" thickBot="1">
      <c r="A183" s="635" t="s">
        <v>1536</v>
      </c>
      <c r="B183" s="766"/>
      <c r="C183" s="41">
        <v>2</v>
      </c>
      <c r="D183" s="83" t="s">
        <v>221</v>
      </c>
      <c r="E183" s="89">
        <v>0.1</v>
      </c>
      <c r="F183" s="306">
        <v>9249.7020000000011</v>
      </c>
      <c r="G183" s="306">
        <v>698.17</v>
      </c>
      <c r="H183" s="742" t="s">
        <v>1102</v>
      </c>
      <c r="I183" s="743"/>
      <c r="J183" s="90" t="s">
        <v>1102</v>
      </c>
      <c r="K183" s="88" t="s">
        <v>1418</v>
      </c>
      <c r="L183" s="453" t="s">
        <v>34</v>
      </c>
      <c r="M183" s="454" t="s">
        <v>1439</v>
      </c>
      <c r="N183" s="369" t="s">
        <v>396</v>
      </c>
      <c r="O183" s="778"/>
      <c r="P183" s="779"/>
      <c r="Q183" s="783"/>
      <c r="R183" s="787"/>
      <c r="S183" s="788"/>
      <c r="T183" s="773"/>
      <c r="U183" s="791"/>
      <c r="V183" s="774"/>
    </row>
    <row r="184" spans="1:22" s="22" customFormat="1" ht="15.75" customHeight="1">
      <c r="A184" s="635" t="s">
        <v>1537</v>
      </c>
      <c r="B184" s="766"/>
      <c r="C184" s="41">
        <v>3</v>
      </c>
      <c r="D184" s="83" t="s">
        <v>1418</v>
      </c>
      <c r="E184" s="89" t="s">
        <v>1418</v>
      </c>
      <c r="F184" s="306" t="s">
        <v>1418</v>
      </c>
      <c r="G184" s="306" t="s">
        <v>1418</v>
      </c>
      <c r="H184" s="742" t="s">
        <v>1418</v>
      </c>
      <c r="I184" s="743"/>
      <c r="J184" s="90" t="s">
        <v>1418</v>
      </c>
      <c r="K184" s="88" t="s">
        <v>1418</v>
      </c>
      <c r="L184" s="453"/>
      <c r="M184" s="454" t="s">
        <v>1418</v>
      </c>
      <c r="N184" s="369"/>
      <c r="O184" s="780"/>
      <c r="P184" s="781"/>
      <c r="Q184" s="784"/>
      <c r="R184" s="789"/>
      <c r="S184" s="790"/>
      <c r="T184" s="244"/>
      <c r="U184" s="244"/>
      <c r="V184" s="245"/>
    </row>
    <row r="185" spans="1:22" s="22" customFormat="1" ht="15.75" customHeight="1">
      <c r="A185" s="635" t="s">
        <v>1538</v>
      </c>
      <c r="B185" s="766"/>
      <c r="C185" s="41">
        <v>4</v>
      </c>
      <c r="D185" s="83" t="s">
        <v>1418</v>
      </c>
      <c r="E185" s="89" t="s">
        <v>1418</v>
      </c>
      <c r="F185" s="306" t="s">
        <v>1418</v>
      </c>
      <c r="G185" s="306" t="s">
        <v>1418</v>
      </c>
      <c r="H185" s="742" t="s">
        <v>1418</v>
      </c>
      <c r="I185" s="743"/>
      <c r="J185" s="90" t="s">
        <v>1418</v>
      </c>
      <c r="K185" s="88" t="s">
        <v>1418</v>
      </c>
      <c r="L185" s="453"/>
      <c r="M185" s="454" t="s">
        <v>1418</v>
      </c>
      <c r="N185" s="369"/>
      <c r="O185" s="744" t="s">
        <v>417</v>
      </c>
      <c r="P185" s="734" t="s">
        <v>418</v>
      </c>
      <c r="Q185" s="735"/>
      <c r="R185" s="735"/>
      <c r="S185" s="736"/>
      <c r="T185" s="225"/>
      <c r="U185" s="225"/>
      <c r="V185" s="246"/>
    </row>
    <row r="186" spans="1:22" s="22" customFormat="1" ht="17.25" customHeight="1">
      <c r="A186" s="635" t="s">
        <v>1539</v>
      </c>
      <c r="B186" s="766"/>
      <c r="C186" s="41">
        <v>5</v>
      </c>
      <c r="D186" s="83" t="s">
        <v>1418</v>
      </c>
      <c r="E186" s="89" t="s">
        <v>1418</v>
      </c>
      <c r="F186" s="306" t="s">
        <v>1418</v>
      </c>
      <c r="G186" s="306" t="s">
        <v>1418</v>
      </c>
      <c r="H186" s="742" t="s">
        <v>1418</v>
      </c>
      <c r="I186" s="743"/>
      <c r="J186" s="90" t="s">
        <v>1418</v>
      </c>
      <c r="K186" s="88" t="s">
        <v>1418</v>
      </c>
      <c r="L186" s="453"/>
      <c r="M186" s="454" t="s">
        <v>1418</v>
      </c>
      <c r="N186" s="369"/>
      <c r="O186" s="745"/>
      <c r="P186" s="469" t="s">
        <v>419</v>
      </c>
      <c r="Q186" s="469" t="s">
        <v>420</v>
      </c>
      <c r="R186" s="738" t="s">
        <v>421</v>
      </c>
      <c r="S186" s="738"/>
      <c r="T186" s="225"/>
      <c r="U186" s="225"/>
      <c r="V186" s="246"/>
    </row>
    <row r="187" spans="1:22" s="22" customFormat="1" ht="16.5" customHeight="1" thickBot="1">
      <c r="A187" s="635" t="s">
        <v>1540</v>
      </c>
      <c r="B187" s="766"/>
      <c r="C187" s="91">
        <v>6</v>
      </c>
      <c r="D187" s="92" t="s">
        <v>1418</v>
      </c>
      <c r="E187" s="93" t="s">
        <v>1418</v>
      </c>
      <c r="F187" s="306" t="s">
        <v>1418</v>
      </c>
      <c r="G187" s="306" t="s">
        <v>1418</v>
      </c>
      <c r="H187" s="742" t="s">
        <v>1418</v>
      </c>
      <c r="I187" s="743"/>
      <c r="J187" s="90" t="s">
        <v>1418</v>
      </c>
      <c r="K187" s="88" t="s">
        <v>1418</v>
      </c>
      <c r="L187" s="453"/>
      <c r="M187" s="454" t="s">
        <v>1418</v>
      </c>
      <c r="N187" s="451"/>
      <c r="O187" s="319" t="s">
        <v>1102</v>
      </c>
      <c r="P187" s="247">
        <v>4</v>
      </c>
      <c r="Q187" s="248">
        <v>1396.3430708000001</v>
      </c>
      <c r="R187" s="792">
        <v>13026.041500000001</v>
      </c>
      <c r="S187" s="792"/>
      <c r="T187" s="225"/>
      <c r="U187" s="225"/>
      <c r="V187" s="246"/>
    </row>
    <row r="188" spans="1:22" s="22" customFormat="1" ht="16.5" customHeight="1" thickBot="1">
      <c r="A188" s="635" t="s">
        <v>1541</v>
      </c>
      <c r="B188" s="767"/>
      <c r="C188" s="793" t="s">
        <v>422</v>
      </c>
      <c r="D188" s="794"/>
      <c r="E188" s="794"/>
      <c r="F188" s="502"/>
      <c r="G188" s="503"/>
      <c r="H188" s="795" t="s">
        <v>1102</v>
      </c>
      <c r="I188" s="796"/>
      <c r="J188" s="416" t="s">
        <v>1102</v>
      </c>
      <c r="K188" s="249" t="s">
        <v>1102</v>
      </c>
      <c r="L188" s="492"/>
      <c r="M188" s="493"/>
      <c r="N188" s="494"/>
      <c r="O188" s="797" t="s">
        <v>1418</v>
      </c>
      <c r="P188" s="797"/>
      <c r="Q188" s="797"/>
      <c r="R188" s="797"/>
      <c r="S188" s="797"/>
      <c r="T188" s="489"/>
      <c r="U188" s="490"/>
      <c r="V188" s="491"/>
    </row>
    <row r="189" spans="1:22" ht="24.9" customHeight="1"/>
    <row r="190" spans="1:22" ht="24.9" customHeight="1"/>
    <row r="191" spans="1:22" s="32" customFormat="1" ht="24" thickBot="1">
      <c r="A191" s="633">
        <v>7</v>
      </c>
      <c r="B191" s="761" t="s">
        <v>371</v>
      </c>
      <c r="C191" s="761"/>
      <c r="D191" s="761"/>
      <c r="E191" s="26">
        <v>18</v>
      </c>
      <c r="F191" s="27" t="s">
        <v>111</v>
      </c>
      <c r="G191" s="28"/>
      <c r="H191" s="28"/>
      <c r="I191" s="27"/>
      <c r="J191" s="27"/>
      <c r="K191" s="27"/>
      <c r="L191" s="27"/>
      <c r="M191" s="29"/>
      <c r="N191" s="29"/>
      <c r="O191" s="28"/>
      <c r="P191" s="28"/>
      <c r="Q191" s="30"/>
      <c r="R191" s="30"/>
      <c r="S191" s="30"/>
      <c r="T191" s="30"/>
      <c r="U191" s="31"/>
    </row>
    <row r="192" spans="1:22" s="19" customFormat="1" ht="24.75" customHeight="1">
      <c r="A192" s="630"/>
      <c r="B192" s="762" t="s">
        <v>372</v>
      </c>
      <c r="C192" s="466" t="s">
        <v>373</v>
      </c>
      <c r="D192" s="467" t="s">
        <v>374</v>
      </c>
      <c r="E192" s="467"/>
      <c r="F192" s="467" t="s">
        <v>375</v>
      </c>
      <c r="G192" s="468"/>
      <c r="H192" s="752" t="s">
        <v>376</v>
      </c>
      <c r="I192" s="803" t="s">
        <v>377</v>
      </c>
      <c r="J192" s="752" t="s">
        <v>378</v>
      </c>
      <c r="K192" s="752" t="s">
        <v>379</v>
      </c>
      <c r="L192" s="752" t="s">
        <v>380</v>
      </c>
      <c r="M192" s="752" t="s">
        <v>381</v>
      </c>
      <c r="N192" s="753" t="s">
        <v>382</v>
      </c>
      <c r="O192" s="754"/>
      <c r="P192" s="755" t="s">
        <v>383</v>
      </c>
      <c r="Q192" s="756"/>
      <c r="R192" s="746" t="s">
        <v>384</v>
      </c>
      <c r="S192" s="747"/>
      <c r="T192" s="798" t="s">
        <v>385</v>
      </c>
      <c r="U192" s="799"/>
      <c r="V192" s="800"/>
    </row>
    <row r="193" spans="1:22" s="19" customFormat="1" ht="73.5" customHeight="1">
      <c r="A193" s="630"/>
      <c r="B193" s="763"/>
      <c r="C193" s="469" t="s">
        <v>386</v>
      </c>
      <c r="D193" s="470" t="s">
        <v>101</v>
      </c>
      <c r="E193" s="470" t="s">
        <v>387</v>
      </c>
      <c r="F193" s="470" t="s">
        <v>388</v>
      </c>
      <c r="G193" s="471" t="s">
        <v>389</v>
      </c>
      <c r="H193" s="738"/>
      <c r="I193" s="804"/>
      <c r="J193" s="738"/>
      <c r="K193" s="738"/>
      <c r="L193" s="738"/>
      <c r="M193" s="738"/>
      <c r="N193" s="469" t="s">
        <v>390</v>
      </c>
      <c r="O193" s="470" t="s">
        <v>391</v>
      </c>
      <c r="P193" s="801"/>
      <c r="Q193" s="802"/>
      <c r="R193" s="748"/>
      <c r="S193" s="749"/>
      <c r="T193" s="472" t="s">
        <v>392</v>
      </c>
      <c r="U193" s="473" t="s">
        <v>393</v>
      </c>
      <c r="V193" s="474" t="s">
        <v>394</v>
      </c>
    </row>
    <row r="194" spans="1:22" s="19" customFormat="1" ht="26.25" customHeight="1">
      <c r="A194" s="630"/>
      <c r="B194" s="400"/>
      <c r="C194" s="401">
        <v>3</v>
      </c>
      <c r="D194" s="401">
        <v>4</v>
      </c>
      <c r="E194" s="401">
        <v>5</v>
      </c>
      <c r="F194" s="401">
        <v>6</v>
      </c>
      <c r="G194" s="401">
        <v>7</v>
      </c>
      <c r="H194" s="401">
        <v>8</v>
      </c>
      <c r="I194" s="401">
        <v>9</v>
      </c>
      <c r="J194" s="401">
        <v>10</v>
      </c>
      <c r="K194" s="401">
        <v>11</v>
      </c>
      <c r="L194" s="401">
        <v>12</v>
      </c>
      <c r="M194" s="401">
        <v>13</v>
      </c>
      <c r="N194" s="401">
        <v>14</v>
      </c>
      <c r="O194" s="401">
        <v>15</v>
      </c>
      <c r="P194" s="402">
        <v>16</v>
      </c>
      <c r="Q194" s="403">
        <v>17</v>
      </c>
      <c r="R194" s="402">
        <v>18</v>
      </c>
      <c r="S194" s="403">
        <v>19</v>
      </c>
      <c r="T194" s="404">
        <v>20</v>
      </c>
      <c r="U194" s="210">
        <v>21</v>
      </c>
      <c r="V194" s="405">
        <v>22</v>
      </c>
    </row>
    <row r="195" spans="1:22" s="33" customFormat="1" ht="25.35" customHeight="1">
      <c r="A195" s="634" t="s">
        <v>1542</v>
      </c>
      <c r="B195" s="728">
        <v>1</v>
      </c>
      <c r="C195" s="730" t="s">
        <v>494</v>
      </c>
      <c r="D195" s="730" t="s">
        <v>495</v>
      </c>
      <c r="E195" s="730" t="s">
        <v>496</v>
      </c>
      <c r="F195" s="730" t="s">
        <v>497</v>
      </c>
      <c r="G195" s="386">
        <v>0.02</v>
      </c>
      <c r="H195" s="757" t="s">
        <v>396</v>
      </c>
      <c r="I195" s="392">
        <v>2</v>
      </c>
      <c r="J195" s="393" t="s">
        <v>223</v>
      </c>
      <c r="K195" s="759">
        <v>41646</v>
      </c>
      <c r="L195" s="759">
        <v>42161</v>
      </c>
      <c r="M195" s="387">
        <v>3958.6</v>
      </c>
      <c r="N195" s="428">
        <v>79.171999999999997</v>
      </c>
      <c r="O195" s="212">
        <v>79.171999999999997</v>
      </c>
      <c r="P195" s="732"/>
      <c r="Q195" s="733"/>
      <c r="R195" s="750"/>
      <c r="S195" s="751"/>
      <c r="T195" s="389" t="s">
        <v>396</v>
      </c>
      <c r="U195" s="390">
        <v>15</v>
      </c>
      <c r="V195" s="391" t="s">
        <v>396</v>
      </c>
    </row>
    <row r="196" spans="1:22" s="33" customFormat="1" ht="25.35" customHeight="1">
      <c r="A196" s="634" t="s">
        <v>1543</v>
      </c>
      <c r="B196" s="729"/>
      <c r="C196" s="731"/>
      <c r="D196" s="731"/>
      <c r="E196" s="731"/>
      <c r="F196" s="731"/>
      <c r="G196" s="386">
        <v>0.7</v>
      </c>
      <c r="H196" s="758"/>
      <c r="I196" s="392">
        <v>1</v>
      </c>
      <c r="J196" s="393" t="s">
        <v>222</v>
      </c>
      <c r="K196" s="760"/>
      <c r="L196" s="760"/>
      <c r="M196" s="387">
        <v>3958.6</v>
      </c>
      <c r="N196" s="428">
        <v>2771.02</v>
      </c>
      <c r="O196" s="212">
        <v>2771.02</v>
      </c>
      <c r="P196" s="732"/>
      <c r="Q196" s="733"/>
      <c r="R196" s="750"/>
      <c r="S196" s="751"/>
      <c r="T196" s="389" t="s">
        <v>396</v>
      </c>
      <c r="U196" s="390">
        <v>16</v>
      </c>
      <c r="V196" s="391" t="s">
        <v>396</v>
      </c>
    </row>
    <row r="197" spans="1:22" s="33" customFormat="1" ht="50.1" customHeight="1">
      <c r="A197" s="634" t="s">
        <v>1544</v>
      </c>
      <c r="B197" s="406">
        <v>2</v>
      </c>
      <c r="C197" s="394" t="s">
        <v>498</v>
      </c>
      <c r="D197" s="394" t="s">
        <v>499</v>
      </c>
      <c r="E197" s="394" t="s">
        <v>500</v>
      </c>
      <c r="F197" s="394" t="s">
        <v>48</v>
      </c>
      <c r="G197" s="386">
        <v>0.95</v>
      </c>
      <c r="H197" s="543" t="s">
        <v>396</v>
      </c>
      <c r="I197" s="392">
        <v>1</v>
      </c>
      <c r="J197" s="393" t="s">
        <v>222</v>
      </c>
      <c r="K197" s="430">
        <v>38701</v>
      </c>
      <c r="L197" s="430">
        <v>39856</v>
      </c>
      <c r="M197" s="387">
        <v>3126.26</v>
      </c>
      <c r="N197" s="428">
        <v>2969.9470000000001</v>
      </c>
      <c r="O197" s="212">
        <v>2969.9470000000001</v>
      </c>
      <c r="P197" s="732"/>
      <c r="Q197" s="733"/>
      <c r="R197" s="750"/>
      <c r="S197" s="751"/>
      <c r="T197" s="389" t="s">
        <v>396</v>
      </c>
      <c r="U197" s="390">
        <v>10</v>
      </c>
      <c r="V197" s="391" t="s">
        <v>396</v>
      </c>
    </row>
    <row r="198" spans="1:22" s="33" customFormat="1" ht="24.9" customHeight="1">
      <c r="A198" s="634" t="s">
        <v>1545</v>
      </c>
      <c r="B198" s="406" t="s">
        <v>1418</v>
      </c>
      <c r="C198" s="394"/>
      <c r="D198" s="394"/>
      <c r="E198" s="394"/>
      <c r="F198" s="394"/>
      <c r="G198" s="386"/>
      <c r="H198" s="543"/>
      <c r="I198" s="392"/>
      <c r="J198" s="393" t="s">
        <v>1418</v>
      </c>
      <c r="K198" s="430"/>
      <c r="L198" s="430"/>
      <c r="M198" s="387"/>
      <c r="N198" s="428" t="s">
        <v>1418</v>
      </c>
      <c r="O198" s="212" t="s">
        <v>1418</v>
      </c>
      <c r="P198" s="732"/>
      <c r="Q198" s="733"/>
      <c r="R198" s="750"/>
      <c r="S198" s="751"/>
      <c r="T198" s="389"/>
      <c r="U198" s="390"/>
      <c r="V198" s="391"/>
    </row>
    <row r="199" spans="1:22" s="33" customFormat="1" ht="24.9" customHeight="1">
      <c r="A199" s="634" t="s">
        <v>1546</v>
      </c>
      <c r="B199" s="406" t="s">
        <v>1418</v>
      </c>
      <c r="C199" s="394"/>
      <c r="D199" s="394"/>
      <c r="E199" s="394"/>
      <c r="F199" s="394"/>
      <c r="G199" s="386"/>
      <c r="H199" s="543"/>
      <c r="I199" s="392"/>
      <c r="J199" s="393" t="s">
        <v>1418</v>
      </c>
      <c r="K199" s="430"/>
      <c r="L199" s="430"/>
      <c r="M199" s="388"/>
      <c r="N199" s="428" t="s">
        <v>1418</v>
      </c>
      <c r="O199" s="212" t="s">
        <v>1418</v>
      </c>
      <c r="P199" s="732"/>
      <c r="Q199" s="733"/>
      <c r="R199" s="750"/>
      <c r="S199" s="751"/>
      <c r="T199" s="389"/>
      <c r="U199" s="390"/>
      <c r="V199" s="391"/>
    </row>
    <row r="200" spans="1:22" s="33" customFormat="1" ht="24.9" customHeight="1">
      <c r="A200" s="634" t="s">
        <v>1547</v>
      </c>
      <c r="B200" s="406" t="s">
        <v>1418</v>
      </c>
      <c r="C200" s="394"/>
      <c r="D200" s="394"/>
      <c r="E200" s="394"/>
      <c r="F200" s="394"/>
      <c r="G200" s="386"/>
      <c r="H200" s="543"/>
      <c r="I200" s="392"/>
      <c r="J200" s="393" t="s">
        <v>1418</v>
      </c>
      <c r="K200" s="430"/>
      <c r="L200" s="430"/>
      <c r="M200" s="388"/>
      <c r="N200" s="428" t="s">
        <v>1418</v>
      </c>
      <c r="O200" s="212" t="s">
        <v>1418</v>
      </c>
      <c r="P200" s="732"/>
      <c r="Q200" s="733"/>
      <c r="R200" s="750"/>
      <c r="S200" s="751"/>
      <c r="T200" s="389"/>
      <c r="U200" s="390"/>
      <c r="V200" s="391"/>
    </row>
    <row r="201" spans="1:22" s="33" customFormat="1" ht="24.9" customHeight="1" thickBot="1">
      <c r="A201" s="634" t="s">
        <v>1548</v>
      </c>
      <c r="B201" s="410" t="s">
        <v>1418</v>
      </c>
      <c r="C201" s="395"/>
      <c r="D201" s="395"/>
      <c r="E201" s="395"/>
      <c r="F201" s="395"/>
      <c r="G201" s="396"/>
      <c r="H201" s="544"/>
      <c r="I201" s="397"/>
      <c r="J201" s="398" t="s">
        <v>1418</v>
      </c>
      <c r="K201" s="431"/>
      <c r="L201" s="431"/>
      <c r="M201" s="399"/>
      <c r="N201" s="428" t="s">
        <v>1418</v>
      </c>
      <c r="O201" s="212" t="s">
        <v>1418</v>
      </c>
      <c r="P201" s="732"/>
      <c r="Q201" s="733"/>
      <c r="R201" s="750"/>
      <c r="S201" s="751"/>
      <c r="T201" s="389"/>
      <c r="U201" s="390"/>
      <c r="V201" s="391"/>
    </row>
    <row r="202" spans="1:22" s="19" customFormat="1" ht="12" customHeight="1">
      <c r="A202" s="634"/>
      <c r="B202" s="34"/>
      <c r="C202" s="35"/>
      <c r="D202" s="35"/>
      <c r="E202" s="35"/>
      <c r="F202" s="35"/>
      <c r="G202" s="35"/>
      <c r="H202" s="407"/>
      <c r="I202" s="35"/>
      <c r="J202" s="35"/>
      <c r="K202" s="35"/>
      <c r="L202" s="35"/>
      <c r="M202" s="35"/>
      <c r="N202" s="35"/>
      <c r="O202" s="211"/>
      <c r="P202" s="35"/>
      <c r="Q202" s="35"/>
      <c r="R202" s="211"/>
      <c r="S202" s="35"/>
      <c r="T202" s="35"/>
      <c r="U202" s="36"/>
      <c r="V202" s="37"/>
    </row>
    <row r="203" spans="1:22" s="19" customFormat="1" ht="17.25" customHeight="1" thickBot="1">
      <c r="A203" s="634" t="s">
        <v>1549</v>
      </c>
      <c r="B203" s="475"/>
      <c r="C203" s="476"/>
      <c r="D203" s="476"/>
      <c r="E203" s="476"/>
      <c r="F203" s="476"/>
      <c r="G203" s="476"/>
      <c r="H203" s="476"/>
      <c r="I203" s="476"/>
      <c r="J203" s="476"/>
      <c r="K203" s="476"/>
      <c r="L203" s="476"/>
      <c r="M203" s="476"/>
      <c r="N203" s="414" t="s">
        <v>398</v>
      </c>
      <c r="O203" s="415">
        <v>2910.0695000000001</v>
      </c>
      <c r="P203" s="423"/>
      <c r="Q203" s="423"/>
      <c r="R203" s="424"/>
      <c r="S203" s="424"/>
      <c r="T203" s="425"/>
      <c r="U203" s="426"/>
      <c r="V203" s="427"/>
    </row>
    <row r="204" spans="1:22" ht="17.25" customHeight="1">
      <c r="B204" s="38"/>
      <c r="C204" s="38"/>
      <c r="D204" s="38"/>
      <c r="E204" s="38"/>
      <c r="F204" s="38"/>
      <c r="G204" s="39"/>
      <c r="H204" s="39"/>
      <c r="I204" s="39"/>
      <c r="J204" s="39"/>
      <c r="K204" s="39"/>
      <c r="L204" s="39"/>
      <c r="M204" s="39"/>
      <c r="N204" s="39"/>
      <c r="O204" s="39"/>
      <c r="P204" s="39"/>
      <c r="Q204" s="39"/>
      <c r="R204" s="39"/>
      <c r="S204" s="39"/>
      <c r="T204" s="39"/>
      <c r="U204" s="39"/>
      <c r="V204" s="39"/>
    </row>
    <row r="205" spans="1:22" s="19" customFormat="1" ht="16.5" customHeight="1" thickBot="1">
      <c r="A205" s="630"/>
      <c r="B205" s="764" t="s">
        <v>399</v>
      </c>
      <c r="C205" s="764"/>
      <c r="D205" s="764"/>
      <c r="E205" s="764"/>
      <c r="F205" s="764"/>
      <c r="G205" s="764"/>
      <c r="H205" s="764"/>
      <c r="I205" s="764"/>
      <c r="J205" s="764"/>
      <c r="K205" s="764"/>
      <c r="L205" s="764"/>
      <c r="M205" s="764"/>
      <c r="N205" s="764"/>
      <c r="O205" s="764"/>
      <c r="P205" s="764"/>
      <c r="Q205" s="764"/>
      <c r="R205" s="764"/>
      <c r="S205" s="764"/>
      <c r="T205" s="764"/>
      <c r="U205" s="764"/>
      <c r="V205" s="764"/>
    </row>
    <row r="206" spans="1:22" s="22" customFormat="1" ht="22.5" customHeight="1">
      <c r="A206" s="635" t="s">
        <v>1550</v>
      </c>
      <c r="B206" s="765" t="s">
        <v>400</v>
      </c>
      <c r="C206" s="768" t="s">
        <v>401</v>
      </c>
      <c r="D206" s="769"/>
      <c r="E206" s="769"/>
      <c r="F206" s="769"/>
      <c r="G206" s="769"/>
      <c r="H206" s="769"/>
      <c r="I206" s="769"/>
      <c r="J206" s="769"/>
      <c r="K206" s="769"/>
      <c r="L206" s="769"/>
      <c r="M206" s="747"/>
      <c r="N206" s="477"/>
      <c r="O206" s="478"/>
      <c r="P206" s="768" t="s">
        <v>402</v>
      </c>
      <c r="Q206" s="769"/>
      <c r="R206" s="769"/>
      <c r="S206" s="747"/>
      <c r="T206" s="746" t="s">
        <v>403</v>
      </c>
      <c r="U206" s="747"/>
      <c r="V206" s="775" t="s">
        <v>1102</v>
      </c>
    </row>
    <row r="207" spans="1:22" s="22" customFormat="1" ht="22.5" customHeight="1">
      <c r="A207" s="635" t="s">
        <v>1551</v>
      </c>
      <c r="B207" s="766"/>
      <c r="C207" s="734" t="s">
        <v>404</v>
      </c>
      <c r="D207" s="735"/>
      <c r="E207" s="736"/>
      <c r="F207" s="481">
        <v>2</v>
      </c>
      <c r="G207" s="737" t="s">
        <v>405</v>
      </c>
      <c r="H207" s="738" t="s">
        <v>406</v>
      </c>
      <c r="I207" s="738"/>
      <c r="J207" s="734" t="s">
        <v>407</v>
      </c>
      <c r="K207" s="739"/>
      <c r="L207" s="482"/>
      <c r="M207" s="482"/>
      <c r="N207" s="483"/>
      <c r="O207" s="484"/>
      <c r="P207" s="770"/>
      <c r="Q207" s="771"/>
      <c r="R207" s="771"/>
      <c r="S207" s="772"/>
      <c r="T207" s="748"/>
      <c r="U207" s="749"/>
      <c r="V207" s="776"/>
    </row>
    <row r="208" spans="1:22" s="22" customFormat="1" ht="51.75" customHeight="1" thickBot="1">
      <c r="A208" s="635" t="s">
        <v>1552</v>
      </c>
      <c r="B208" s="766"/>
      <c r="C208" s="735" t="s">
        <v>408</v>
      </c>
      <c r="D208" s="736"/>
      <c r="E208" s="485" t="s">
        <v>409</v>
      </c>
      <c r="F208" s="479" t="s">
        <v>410</v>
      </c>
      <c r="G208" s="737"/>
      <c r="H208" s="738"/>
      <c r="I208" s="738"/>
      <c r="J208" s="469" t="s">
        <v>411</v>
      </c>
      <c r="K208" s="480" t="s">
        <v>412</v>
      </c>
      <c r="L208" s="486" t="s">
        <v>413</v>
      </c>
      <c r="M208" s="486"/>
      <c r="N208" s="487" t="s">
        <v>414</v>
      </c>
      <c r="O208" s="488"/>
      <c r="P208" s="421" t="s">
        <v>1436</v>
      </c>
      <c r="Q208" s="312" t="s">
        <v>415</v>
      </c>
      <c r="R208" s="313"/>
      <c r="S208" s="94">
        <v>2</v>
      </c>
      <c r="T208" s="773"/>
      <c r="U208" s="774"/>
      <c r="V208" s="777"/>
    </row>
    <row r="209" spans="1:22" s="22" customFormat="1" ht="15.75" customHeight="1">
      <c r="A209" s="635" t="s">
        <v>1553</v>
      </c>
      <c r="B209" s="766"/>
      <c r="C209" s="41">
        <v>1</v>
      </c>
      <c r="D209" s="83" t="s">
        <v>222</v>
      </c>
      <c r="E209" s="89">
        <v>0.5</v>
      </c>
      <c r="F209" s="306">
        <v>5740.9670000000006</v>
      </c>
      <c r="G209" s="306">
        <v>698.17</v>
      </c>
      <c r="H209" s="742" t="s">
        <v>1102</v>
      </c>
      <c r="I209" s="743"/>
      <c r="J209" s="90" t="s">
        <v>1102</v>
      </c>
      <c r="K209" s="88" t="s">
        <v>1418</v>
      </c>
      <c r="L209" s="453" t="s">
        <v>34</v>
      </c>
      <c r="M209" s="454" t="s">
        <v>1439</v>
      </c>
      <c r="N209" s="369" t="s">
        <v>396</v>
      </c>
      <c r="O209" s="778" t="s">
        <v>205</v>
      </c>
      <c r="P209" s="779"/>
      <c r="Q209" s="782">
        <v>18</v>
      </c>
      <c r="R209" s="785" t="s">
        <v>1361</v>
      </c>
      <c r="S209" s="786"/>
      <c r="T209" s="746" t="s">
        <v>416</v>
      </c>
      <c r="U209" s="769"/>
      <c r="V209" s="747"/>
    </row>
    <row r="210" spans="1:22" s="22" customFormat="1" ht="15.75" customHeight="1" thickBot="1">
      <c r="A210" s="635" t="s">
        <v>1554</v>
      </c>
      <c r="B210" s="766"/>
      <c r="C210" s="41">
        <v>2</v>
      </c>
      <c r="D210" s="83" t="s">
        <v>223</v>
      </c>
      <c r="E210" s="89">
        <v>0.5</v>
      </c>
      <c r="F210" s="306">
        <v>79.171999999999997</v>
      </c>
      <c r="G210" s="306">
        <v>698.17</v>
      </c>
      <c r="H210" s="742" t="s">
        <v>1143</v>
      </c>
      <c r="I210" s="743"/>
      <c r="J210" s="90" t="s">
        <v>1102</v>
      </c>
      <c r="K210" s="88" t="s">
        <v>1418</v>
      </c>
      <c r="L210" s="453" t="s">
        <v>1361</v>
      </c>
      <c r="M210" s="454" t="s">
        <v>1459</v>
      </c>
      <c r="N210" s="369" t="s">
        <v>396</v>
      </c>
      <c r="O210" s="778"/>
      <c r="P210" s="779"/>
      <c r="Q210" s="783"/>
      <c r="R210" s="787"/>
      <c r="S210" s="788"/>
      <c r="T210" s="773"/>
      <c r="U210" s="791"/>
      <c r="V210" s="774"/>
    </row>
    <row r="211" spans="1:22" s="22" customFormat="1" ht="15.75" customHeight="1">
      <c r="A211" s="635" t="s">
        <v>1555</v>
      </c>
      <c r="B211" s="766"/>
      <c r="C211" s="41">
        <v>3</v>
      </c>
      <c r="D211" s="83" t="s">
        <v>1418</v>
      </c>
      <c r="E211" s="89" t="s">
        <v>1418</v>
      </c>
      <c r="F211" s="306" t="s">
        <v>1418</v>
      </c>
      <c r="G211" s="306" t="s">
        <v>1418</v>
      </c>
      <c r="H211" s="742" t="s">
        <v>1418</v>
      </c>
      <c r="I211" s="743"/>
      <c r="J211" s="90" t="s">
        <v>1418</v>
      </c>
      <c r="K211" s="88" t="s">
        <v>1418</v>
      </c>
      <c r="L211" s="453"/>
      <c r="M211" s="454" t="s">
        <v>1418</v>
      </c>
      <c r="N211" s="369"/>
      <c r="O211" s="780"/>
      <c r="P211" s="781"/>
      <c r="Q211" s="784"/>
      <c r="R211" s="789"/>
      <c r="S211" s="790"/>
      <c r="T211" s="244"/>
      <c r="U211" s="244"/>
      <c r="V211" s="245"/>
    </row>
    <row r="212" spans="1:22" s="22" customFormat="1" ht="15.75" customHeight="1">
      <c r="A212" s="635" t="s">
        <v>1556</v>
      </c>
      <c r="B212" s="766"/>
      <c r="C212" s="41">
        <v>4</v>
      </c>
      <c r="D212" s="83" t="s">
        <v>1418</v>
      </c>
      <c r="E212" s="89" t="s">
        <v>1418</v>
      </c>
      <c r="F212" s="306" t="s">
        <v>1418</v>
      </c>
      <c r="G212" s="306" t="s">
        <v>1418</v>
      </c>
      <c r="H212" s="742" t="s">
        <v>1418</v>
      </c>
      <c r="I212" s="743"/>
      <c r="J212" s="90" t="s">
        <v>1418</v>
      </c>
      <c r="K212" s="88" t="s">
        <v>1418</v>
      </c>
      <c r="L212" s="453"/>
      <c r="M212" s="454" t="s">
        <v>1418</v>
      </c>
      <c r="N212" s="369"/>
      <c r="O212" s="744" t="s">
        <v>417</v>
      </c>
      <c r="P212" s="734" t="s">
        <v>418</v>
      </c>
      <c r="Q212" s="735"/>
      <c r="R212" s="735"/>
      <c r="S212" s="736"/>
      <c r="T212" s="225"/>
      <c r="U212" s="225"/>
      <c r="V212" s="246"/>
    </row>
    <row r="213" spans="1:22" s="22" customFormat="1" ht="17.25" customHeight="1">
      <c r="A213" s="635" t="s">
        <v>1557</v>
      </c>
      <c r="B213" s="766"/>
      <c r="C213" s="41">
        <v>5</v>
      </c>
      <c r="D213" s="83" t="s">
        <v>1418</v>
      </c>
      <c r="E213" s="89" t="s">
        <v>1418</v>
      </c>
      <c r="F213" s="306" t="s">
        <v>1418</v>
      </c>
      <c r="G213" s="306" t="s">
        <v>1418</v>
      </c>
      <c r="H213" s="742" t="s">
        <v>1418</v>
      </c>
      <c r="I213" s="743"/>
      <c r="J213" s="90" t="s">
        <v>1418</v>
      </c>
      <c r="K213" s="88" t="s">
        <v>1418</v>
      </c>
      <c r="L213" s="453"/>
      <c r="M213" s="454" t="s">
        <v>1418</v>
      </c>
      <c r="N213" s="369"/>
      <c r="O213" s="745"/>
      <c r="P213" s="469" t="s">
        <v>419</v>
      </c>
      <c r="Q213" s="469" t="s">
        <v>420</v>
      </c>
      <c r="R213" s="738" t="s">
        <v>421</v>
      </c>
      <c r="S213" s="738"/>
      <c r="T213" s="225"/>
      <c r="U213" s="225"/>
      <c r="V213" s="246"/>
    </row>
    <row r="214" spans="1:22" s="22" customFormat="1" ht="16.5" customHeight="1" thickBot="1">
      <c r="A214" s="635" t="s">
        <v>1558</v>
      </c>
      <c r="B214" s="766"/>
      <c r="C214" s="91">
        <v>6</v>
      </c>
      <c r="D214" s="92" t="s">
        <v>1418</v>
      </c>
      <c r="E214" s="93" t="s">
        <v>1418</v>
      </c>
      <c r="F214" s="306" t="s">
        <v>1418</v>
      </c>
      <c r="G214" s="306" t="s">
        <v>1418</v>
      </c>
      <c r="H214" s="742" t="s">
        <v>1418</v>
      </c>
      <c r="I214" s="743"/>
      <c r="J214" s="90" t="s">
        <v>1418</v>
      </c>
      <c r="K214" s="88" t="s">
        <v>1418</v>
      </c>
      <c r="L214" s="453"/>
      <c r="M214" s="454" t="s">
        <v>1418</v>
      </c>
      <c r="N214" s="451"/>
      <c r="O214" s="319" t="s">
        <v>1102</v>
      </c>
      <c r="P214" s="247">
        <v>4</v>
      </c>
      <c r="Q214" s="248">
        <v>1396.3430708000001</v>
      </c>
      <c r="R214" s="792">
        <v>3049.1190000000001</v>
      </c>
      <c r="S214" s="792"/>
      <c r="T214" s="225"/>
      <c r="U214" s="225"/>
      <c r="V214" s="246"/>
    </row>
    <row r="215" spans="1:22" s="22" customFormat="1" ht="16.5" customHeight="1" thickBot="1">
      <c r="A215" s="635" t="s">
        <v>1559</v>
      </c>
      <c r="B215" s="767"/>
      <c r="C215" s="793" t="s">
        <v>422</v>
      </c>
      <c r="D215" s="794"/>
      <c r="E215" s="794"/>
      <c r="F215" s="502"/>
      <c r="G215" s="503"/>
      <c r="H215" s="795" t="s">
        <v>1102</v>
      </c>
      <c r="I215" s="796"/>
      <c r="J215" s="416" t="s">
        <v>1102</v>
      </c>
      <c r="K215" s="249" t="s">
        <v>1102</v>
      </c>
      <c r="L215" s="492"/>
      <c r="M215" s="493"/>
      <c r="N215" s="494"/>
      <c r="O215" s="797" t="s">
        <v>1418</v>
      </c>
      <c r="P215" s="797"/>
      <c r="Q215" s="797"/>
      <c r="R215" s="797"/>
      <c r="S215" s="797"/>
      <c r="T215" s="489"/>
      <c r="U215" s="490"/>
      <c r="V215" s="491"/>
    </row>
    <row r="216" spans="1:22" ht="24.9" customHeight="1"/>
    <row r="217" spans="1:22" ht="24.9" customHeight="1"/>
    <row r="218" spans="1:22" s="32" customFormat="1" ht="24" thickBot="1">
      <c r="A218" s="633">
        <v>8</v>
      </c>
      <c r="B218" s="761" t="s">
        <v>371</v>
      </c>
      <c r="C218" s="761"/>
      <c r="D218" s="761"/>
      <c r="E218" s="26">
        <v>19</v>
      </c>
      <c r="F218" s="27" t="s">
        <v>112</v>
      </c>
      <c r="G218" s="28"/>
      <c r="H218" s="28"/>
      <c r="I218" s="27"/>
      <c r="J218" s="27"/>
      <c r="K218" s="27"/>
      <c r="L218" s="27"/>
      <c r="M218" s="29"/>
      <c r="N218" s="29"/>
      <c r="O218" s="28"/>
      <c r="P218" s="28"/>
      <c r="Q218" s="30"/>
      <c r="R218" s="30"/>
      <c r="S218" s="30"/>
      <c r="T218" s="30"/>
      <c r="U218" s="31"/>
    </row>
    <row r="219" spans="1:22" s="19" customFormat="1" ht="24.75" customHeight="1">
      <c r="A219" s="630"/>
      <c r="B219" s="762" t="s">
        <v>372</v>
      </c>
      <c r="C219" s="466" t="s">
        <v>373</v>
      </c>
      <c r="D219" s="467" t="s">
        <v>374</v>
      </c>
      <c r="E219" s="467"/>
      <c r="F219" s="467" t="s">
        <v>375</v>
      </c>
      <c r="G219" s="468"/>
      <c r="H219" s="752" t="s">
        <v>376</v>
      </c>
      <c r="I219" s="803" t="s">
        <v>377</v>
      </c>
      <c r="J219" s="752" t="s">
        <v>378</v>
      </c>
      <c r="K219" s="752" t="s">
        <v>379</v>
      </c>
      <c r="L219" s="752" t="s">
        <v>380</v>
      </c>
      <c r="M219" s="752" t="s">
        <v>381</v>
      </c>
      <c r="N219" s="753" t="s">
        <v>382</v>
      </c>
      <c r="O219" s="754"/>
      <c r="P219" s="755" t="s">
        <v>383</v>
      </c>
      <c r="Q219" s="756"/>
      <c r="R219" s="746" t="s">
        <v>384</v>
      </c>
      <c r="S219" s="747"/>
      <c r="T219" s="798" t="s">
        <v>385</v>
      </c>
      <c r="U219" s="799"/>
      <c r="V219" s="800"/>
    </row>
    <row r="220" spans="1:22" s="19" customFormat="1" ht="73.5" customHeight="1">
      <c r="A220" s="630"/>
      <c r="B220" s="763"/>
      <c r="C220" s="469" t="s">
        <v>386</v>
      </c>
      <c r="D220" s="470" t="s">
        <v>101</v>
      </c>
      <c r="E220" s="470" t="s">
        <v>387</v>
      </c>
      <c r="F220" s="470" t="s">
        <v>388</v>
      </c>
      <c r="G220" s="471" t="s">
        <v>389</v>
      </c>
      <c r="H220" s="738"/>
      <c r="I220" s="804"/>
      <c r="J220" s="738"/>
      <c r="K220" s="738"/>
      <c r="L220" s="738"/>
      <c r="M220" s="738"/>
      <c r="N220" s="469" t="s">
        <v>390</v>
      </c>
      <c r="O220" s="470" t="s">
        <v>391</v>
      </c>
      <c r="P220" s="801"/>
      <c r="Q220" s="802"/>
      <c r="R220" s="748"/>
      <c r="S220" s="749"/>
      <c r="T220" s="472" t="s">
        <v>392</v>
      </c>
      <c r="U220" s="473" t="s">
        <v>393</v>
      </c>
      <c r="V220" s="474" t="s">
        <v>394</v>
      </c>
    </row>
    <row r="221" spans="1:22" s="19" customFormat="1" ht="26.25" customHeight="1">
      <c r="A221" s="630"/>
      <c r="B221" s="400"/>
      <c r="C221" s="401">
        <v>3</v>
      </c>
      <c r="D221" s="401">
        <v>4</v>
      </c>
      <c r="E221" s="401">
        <v>5</v>
      </c>
      <c r="F221" s="401">
        <v>6</v>
      </c>
      <c r="G221" s="401">
        <v>7</v>
      </c>
      <c r="H221" s="401">
        <v>8</v>
      </c>
      <c r="I221" s="401">
        <v>9</v>
      </c>
      <c r="J221" s="401">
        <v>10</v>
      </c>
      <c r="K221" s="401">
        <v>11</v>
      </c>
      <c r="L221" s="401">
        <v>12</v>
      </c>
      <c r="M221" s="401">
        <v>13</v>
      </c>
      <c r="N221" s="401">
        <v>14</v>
      </c>
      <c r="O221" s="401">
        <v>15</v>
      </c>
      <c r="P221" s="402">
        <v>16</v>
      </c>
      <c r="Q221" s="403">
        <v>17</v>
      </c>
      <c r="R221" s="402">
        <v>18</v>
      </c>
      <c r="S221" s="403">
        <v>19</v>
      </c>
      <c r="T221" s="404">
        <v>20</v>
      </c>
      <c r="U221" s="210">
        <v>21</v>
      </c>
      <c r="V221" s="405">
        <v>22</v>
      </c>
    </row>
    <row r="222" spans="1:22" s="33" customFormat="1" ht="24.9" customHeight="1">
      <c r="A222" s="634" t="s">
        <v>1560</v>
      </c>
      <c r="B222" s="728">
        <v>1</v>
      </c>
      <c r="C222" s="730" t="s">
        <v>502</v>
      </c>
      <c r="D222" s="730" t="s">
        <v>503</v>
      </c>
      <c r="E222" s="730" t="s">
        <v>504</v>
      </c>
      <c r="F222" s="394" t="s">
        <v>48</v>
      </c>
      <c r="G222" s="386">
        <v>0.9</v>
      </c>
      <c r="H222" s="757" t="s">
        <v>396</v>
      </c>
      <c r="I222" s="392">
        <v>1</v>
      </c>
      <c r="J222" s="393" t="s">
        <v>224</v>
      </c>
      <c r="K222" s="759">
        <v>41523</v>
      </c>
      <c r="L222" s="759">
        <v>42094</v>
      </c>
      <c r="M222" s="387">
        <v>7351.85</v>
      </c>
      <c r="N222" s="428">
        <v>6616.6650000000009</v>
      </c>
      <c r="O222" s="212">
        <v>6616.665</v>
      </c>
      <c r="P222" s="732"/>
      <c r="Q222" s="733"/>
      <c r="R222" s="750"/>
      <c r="S222" s="751"/>
      <c r="T222" s="389" t="s">
        <v>396</v>
      </c>
      <c r="U222" s="390">
        <v>61</v>
      </c>
      <c r="V222" s="391" t="s">
        <v>396</v>
      </c>
    </row>
    <row r="223" spans="1:22" s="33" customFormat="1" ht="24.9" customHeight="1">
      <c r="A223" s="634" t="s">
        <v>1561</v>
      </c>
      <c r="B223" s="729"/>
      <c r="C223" s="731"/>
      <c r="D223" s="731"/>
      <c r="E223" s="731"/>
      <c r="F223" s="394" t="s">
        <v>48</v>
      </c>
      <c r="G223" s="386">
        <v>0.1</v>
      </c>
      <c r="H223" s="758"/>
      <c r="I223" s="392">
        <v>2</v>
      </c>
      <c r="J223" s="393" t="s">
        <v>225</v>
      </c>
      <c r="K223" s="760"/>
      <c r="L223" s="760"/>
      <c r="M223" s="387">
        <v>7351.85</v>
      </c>
      <c r="N223" s="428">
        <v>735.18500000000006</v>
      </c>
      <c r="O223" s="212">
        <v>735.18499999999995</v>
      </c>
      <c r="P223" s="732"/>
      <c r="Q223" s="733"/>
      <c r="R223" s="750"/>
      <c r="S223" s="751"/>
      <c r="T223" s="389" t="s">
        <v>396</v>
      </c>
      <c r="U223" s="390">
        <v>5</v>
      </c>
      <c r="V223" s="391" t="s">
        <v>396</v>
      </c>
    </row>
    <row r="224" spans="1:22" s="33" customFormat="1" ht="50.1" customHeight="1">
      <c r="A224" s="634" t="s">
        <v>1562</v>
      </c>
      <c r="B224" s="406">
        <v>2</v>
      </c>
      <c r="C224" s="394" t="s">
        <v>425</v>
      </c>
      <c r="D224" s="394" t="s">
        <v>505</v>
      </c>
      <c r="E224" s="394" t="s">
        <v>506</v>
      </c>
      <c r="F224" s="394" t="s">
        <v>48</v>
      </c>
      <c r="G224" s="386">
        <v>0.2</v>
      </c>
      <c r="H224" s="543" t="s">
        <v>396</v>
      </c>
      <c r="I224" s="392">
        <v>1</v>
      </c>
      <c r="J224" s="393" t="s">
        <v>224</v>
      </c>
      <c r="K224" s="430">
        <v>40074</v>
      </c>
      <c r="L224" s="430">
        <v>42124</v>
      </c>
      <c r="M224" s="387">
        <v>10886.77</v>
      </c>
      <c r="N224" s="428">
        <v>2177.3540000000003</v>
      </c>
      <c r="O224" s="212">
        <v>2177.3539999999998</v>
      </c>
      <c r="P224" s="732"/>
      <c r="Q224" s="733"/>
      <c r="R224" s="750"/>
      <c r="S224" s="751"/>
      <c r="T224" s="389" t="s">
        <v>396</v>
      </c>
      <c r="U224" s="390">
        <v>64</v>
      </c>
      <c r="V224" s="391" t="s">
        <v>396</v>
      </c>
    </row>
    <row r="225" spans="1:22" s="33" customFormat="1" ht="24.9" customHeight="1">
      <c r="A225" s="634" t="s">
        <v>1563</v>
      </c>
      <c r="B225" s="406" t="s">
        <v>1418</v>
      </c>
      <c r="C225" s="394"/>
      <c r="D225" s="394"/>
      <c r="E225" s="394"/>
      <c r="F225" s="394"/>
      <c r="G225" s="386"/>
      <c r="H225" s="543"/>
      <c r="I225" s="392"/>
      <c r="J225" s="393" t="s">
        <v>1418</v>
      </c>
      <c r="K225" s="430"/>
      <c r="L225" s="430"/>
      <c r="M225" s="387"/>
      <c r="N225" s="428" t="s">
        <v>1418</v>
      </c>
      <c r="O225" s="212" t="s">
        <v>1418</v>
      </c>
      <c r="P225" s="732"/>
      <c r="Q225" s="733"/>
      <c r="R225" s="750"/>
      <c r="S225" s="751"/>
      <c r="T225" s="389"/>
      <c r="U225" s="390"/>
      <c r="V225" s="391"/>
    </row>
    <row r="226" spans="1:22" s="33" customFormat="1" ht="24.9" customHeight="1">
      <c r="A226" s="634" t="s">
        <v>1564</v>
      </c>
      <c r="B226" s="406" t="s">
        <v>1418</v>
      </c>
      <c r="C226" s="394"/>
      <c r="D226" s="394"/>
      <c r="E226" s="394"/>
      <c r="F226" s="394"/>
      <c r="G226" s="386"/>
      <c r="H226" s="543"/>
      <c r="I226" s="392"/>
      <c r="J226" s="393" t="s">
        <v>1418</v>
      </c>
      <c r="K226" s="430"/>
      <c r="L226" s="430"/>
      <c r="M226" s="388"/>
      <c r="N226" s="428" t="s">
        <v>1418</v>
      </c>
      <c r="O226" s="212" t="s">
        <v>1418</v>
      </c>
      <c r="P226" s="732"/>
      <c r="Q226" s="733"/>
      <c r="R226" s="750"/>
      <c r="S226" s="751"/>
      <c r="T226" s="389"/>
      <c r="U226" s="390"/>
      <c r="V226" s="391"/>
    </row>
    <row r="227" spans="1:22" s="33" customFormat="1" ht="24.9" customHeight="1">
      <c r="A227" s="634" t="s">
        <v>1565</v>
      </c>
      <c r="B227" s="406" t="s">
        <v>1418</v>
      </c>
      <c r="C227" s="394"/>
      <c r="D227" s="394"/>
      <c r="E227" s="394"/>
      <c r="F227" s="394"/>
      <c r="G227" s="386"/>
      <c r="H227" s="543"/>
      <c r="I227" s="392"/>
      <c r="J227" s="393" t="s">
        <v>1418</v>
      </c>
      <c r="K227" s="430"/>
      <c r="L227" s="430"/>
      <c r="M227" s="388"/>
      <c r="N227" s="428" t="s">
        <v>1418</v>
      </c>
      <c r="O227" s="212" t="s">
        <v>1418</v>
      </c>
      <c r="P227" s="732"/>
      <c r="Q227" s="733"/>
      <c r="R227" s="750"/>
      <c r="S227" s="751"/>
      <c r="T227" s="389"/>
      <c r="U227" s="390"/>
      <c r="V227" s="391"/>
    </row>
    <row r="228" spans="1:22" s="33" customFormat="1" ht="24.9" customHeight="1" thickBot="1">
      <c r="A228" s="634" t="s">
        <v>1566</v>
      </c>
      <c r="B228" s="410" t="s">
        <v>1418</v>
      </c>
      <c r="C228" s="395"/>
      <c r="D228" s="395"/>
      <c r="E228" s="395"/>
      <c r="F228" s="395"/>
      <c r="G228" s="396"/>
      <c r="H228" s="544"/>
      <c r="I228" s="397"/>
      <c r="J228" s="398" t="s">
        <v>1418</v>
      </c>
      <c r="K228" s="431"/>
      <c r="L228" s="431"/>
      <c r="M228" s="399"/>
      <c r="N228" s="428" t="s">
        <v>1418</v>
      </c>
      <c r="O228" s="212" t="s">
        <v>1418</v>
      </c>
      <c r="P228" s="732"/>
      <c r="Q228" s="733"/>
      <c r="R228" s="750"/>
      <c r="S228" s="751"/>
      <c r="T228" s="389"/>
      <c r="U228" s="390"/>
      <c r="V228" s="391"/>
    </row>
    <row r="229" spans="1:22" s="19" customFormat="1" ht="12" customHeight="1">
      <c r="A229" s="634"/>
      <c r="B229" s="34"/>
      <c r="C229" s="35"/>
      <c r="D229" s="35"/>
      <c r="E229" s="35"/>
      <c r="F229" s="35"/>
      <c r="G229" s="35"/>
      <c r="H229" s="407"/>
      <c r="I229" s="35"/>
      <c r="J229" s="35"/>
      <c r="K229" s="35"/>
      <c r="L229" s="35"/>
      <c r="M229" s="35"/>
      <c r="N229" s="35"/>
      <c r="O229" s="211"/>
      <c r="P229" s="35"/>
      <c r="Q229" s="35"/>
      <c r="R229" s="211"/>
      <c r="S229" s="35"/>
      <c r="T229" s="35"/>
      <c r="U229" s="36"/>
      <c r="V229" s="37"/>
    </row>
    <row r="230" spans="1:22" s="19" customFormat="1" ht="17.25" customHeight="1" thickBot="1">
      <c r="A230" s="634" t="s">
        <v>1567</v>
      </c>
      <c r="B230" s="475"/>
      <c r="C230" s="476"/>
      <c r="D230" s="476"/>
      <c r="E230" s="476"/>
      <c r="F230" s="476"/>
      <c r="G230" s="476"/>
      <c r="H230" s="476"/>
      <c r="I230" s="476"/>
      <c r="J230" s="476"/>
      <c r="K230" s="476"/>
      <c r="L230" s="476"/>
      <c r="M230" s="476"/>
      <c r="N230" s="414" t="s">
        <v>398</v>
      </c>
      <c r="O230" s="415">
        <v>4764.6019999999999</v>
      </c>
      <c r="P230" s="423"/>
      <c r="Q230" s="423"/>
      <c r="R230" s="424"/>
      <c r="S230" s="424"/>
      <c r="T230" s="425"/>
      <c r="U230" s="426"/>
      <c r="V230" s="427"/>
    </row>
    <row r="231" spans="1:22" ht="17.25" customHeight="1">
      <c r="B231" s="38"/>
      <c r="C231" s="38"/>
      <c r="D231" s="38"/>
      <c r="E231" s="38"/>
      <c r="F231" s="38"/>
      <c r="G231" s="39"/>
      <c r="H231" s="39"/>
      <c r="I231" s="39"/>
      <c r="J231" s="39"/>
      <c r="K231" s="39"/>
      <c r="L231" s="39"/>
      <c r="M231" s="39"/>
      <c r="N231" s="39"/>
      <c r="O231" s="39"/>
      <c r="P231" s="39"/>
      <c r="Q231" s="39"/>
      <c r="R231" s="39"/>
      <c r="S231" s="39"/>
      <c r="T231" s="39"/>
      <c r="U231" s="39"/>
      <c r="V231" s="39"/>
    </row>
    <row r="232" spans="1:22" s="19" customFormat="1" ht="16.5" customHeight="1" thickBot="1">
      <c r="A232" s="630"/>
      <c r="B232" s="764" t="s">
        <v>399</v>
      </c>
      <c r="C232" s="764"/>
      <c r="D232" s="764"/>
      <c r="E232" s="764"/>
      <c r="F232" s="764"/>
      <c r="G232" s="764"/>
      <c r="H232" s="764"/>
      <c r="I232" s="764"/>
      <c r="J232" s="764"/>
      <c r="K232" s="764"/>
      <c r="L232" s="764"/>
      <c r="M232" s="764"/>
      <c r="N232" s="764"/>
      <c r="O232" s="764"/>
      <c r="P232" s="764"/>
      <c r="Q232" s="764"/>
      <c r="R232" s="764"/>
      <c r="S232" s="764"/>
      <c r="T232" s="764"/>
      <c r="U232" s="764"/>
      <c r="V232" s="764"/>
    </row>
    <row r="233" spans="1:22" s="22" customFormat="1" ht="22.5" customHeight="1">
      <c r="A233" s="635" t="s">
        <v>1568</v>
      </c>
      <c r="B233" s="765" t="s">
        <v>400</v>
      </c>
      <c r="C233" s="768" t="s">
        <v>401</v>
      </c>
      <c r="D233" s="769"/>
      <c r="E233" s="769"/>
      <c r="F233" s="769"/>
      <c r="G233" s="769"/>
      <c r="H233" s="769"/>
      <c r="I233" s="769"/>
      <c r="J233" s="769"/>
      <c r="K233" s="769"/>
      <c r="L233" s="769"/>
      <c r="M233" s="747"/>
      <c r="N233" s="477"/>
      <c r="O233" s="478"/>
      <c r="P233" s="768" t="s">
        <v>402</v>
      </c>
      <c r="Q233" s="769"/>
      <c r="R233" s="769"/>
      <c r="S233" s="747"/>
      <c r="T233" s="746" t="s">
        <v>403</v>
      </c>
      <c r="U233" s="747"/>
      <c r="V233" s="775" t="s">
        <v>1102</v>
      </c>
    </row>
    <row r="234" spans="1:22" s="22" customFormat="1" ht="22.5" customHeight="1">
      <c r="A234" s="635" t="s">
        <v>1569</v>
      </c>
      <c r="B234" s="766"/>
      <c r="C234" s="734" t="s">
        <v>404</v>
      </c>
      <c r="D234" s="735"/>
      <c r="E234" s="736"/>
      <c r="F234" s="481">
        <v>2</v>
      </c>
      <c r="G234" s="737" t="s">
        <v>405</v>
      </c>
      <c r="H234" s="738" t="s">
        <v>406</v>
      </c>
      <c r="I234" s="738"/>
      <c r="J234" s="734" t="s">
        <v>407</v>
      </c>
      <c r="K234" s="739"/>
      <c r="L234" s="482"/>
      <c r="M234" s="482"/>
      <c r="N234" s="483"/>
      <c r="O234" s="484"/>
      <c r="P234" s="770"/>
      <c r="Q234" s="771"/>
      <c r="R234" s="771"/>
      <c r="S234" s="772"/>
      <c r="T234" s="748"/>
      <c r="U234" s="749"/>
      <c r="V234" s="776"/>
    </row>
    <row r="235" spans="1:22" s="22" customFormat="1" ht="51.75" customHeight="1" thickBot="1">
      <c r="A235" s="635" t="s">
        <v>1570</v>
      </c>
      <c r="B235" s="766"/>
      <c r="C235" s="735" t="s">
        <v>408</v>
      </c>
      <c r="D235" s="736"/>
      <c r="E235" s="485" t="s">
        <v>409</v>
      </c>
      <c r="F235" s="479" t="s">
        <v>410</v>
      </c>
      <c r="G235" s="737"/>
      <c r="H235" s="738"/>
      <c r="I235" s="738"/>
      <c r="J235" s="469" t="s">
        <v>411</v>
      </c>
      <c r="K235" s="480" t="s">
        <v>412</v>
      </c>
      <c r="L235" s="486" t="s">
        <v>413</v>
      </c>
      <c r="M235" s="486"/>
      <c r="N235" s="487" t="s">
        <v>414</v>
      </c>
      <c r="O235" s="488"/>
      <c r="P235" s="421" t="s">
        <v>1436</v>
      </c>
      <c r="Q235" s="312" t="s">
        <v>415</v>
      </c>
      <c r="R235" s="313"/>
      <c r="S235" s="94">
        <v>2</v>
      </c>
      <c r="T235" s="773"/>
      <c r="U235" s="774"/>
      <c r="V235" s="777"/>
    </row>
    <row r="236" spans="1:22" s="22" customFormat="1" ht="15.75" customHeight="1">
      <c r="A236" s="635" t="s">
        <v>1571</v>
      </c>
      <c r="B236" s="766"/>
      <c r="C236" s="41">
        <v>1</v>
      </c>
      <c r="D236" s="83" t="s">
        <v>224</v>
      </c>
      <c r="E236" s="89">
        <v>0.9</v>
      </c>
      <c r="F236" s="306">
        <v>8794.0190000000002</v>
      </c>
      <c r="G236" s="306">
        <v>698.17</v>
      </c>
      <c r="H236" s="742" t="s">
        <v>1102</v>
      </c>
      <c r="I236" s="743"/>
      <c r="J236" s="90" t="s">
        <v>1102</v>
      </c>
      <c r="K236" s="88" t="s">
        <v>1418</v>
      </c>
      <c r="L236" s="453" t="s">
        <v>34</v>
      </c>
      <c r="M236" s="454" t="s">
        <v>1439</v>
      </c>
      <c r="N236" s="369" t="s">
        <v>396</v>
      </c>
      <c r="O236" s="778" t="s">
        <v>205</v>
      </c>
      <c r="P236" s="779"/>
      <c r="Q236" s="782">
        <v>19</v>
      </c>
      <c r="R236" s="785" t="s">
        <v>1361</v>
      </c>
      <c r="S236" s="786"/>
      <c r="T236" s="746" t="s">
        <v>416</v>
      </c>
      <c r="U236" s="769"/>
      <c r="V236" s="747"/>
    </row>
    <row r="237" spans="1:22" s="22" customFormat="1" ht="15.75" customHeight="1" thickBot="1">
      <c r="A237" s="635" t="s">
        <v>1572</v>
      </c>
      <c r="B237" s="766"/>
      <c r="C237" s="41">
        <v>2</v>
      </c>
      <c r="D237" s="83" t="s">
        <v>225</v>
      </c>
      <c r="E237" s="89">
        <v>0.1</v>
      </c>
      <c r="F237" s="306">
        <v>735.18499999999995</v>
      </c>
      <c r="G237" s="306">
        <v>698.17</v>
      </c>
      <c r="H237" s="742" t="s">
        <v>1102</v>
      </c>
      <c r="I237" s="743"/>
      <c r="J237" s="90" t="s">
        <v>1102</v>
      </c>
      <c r="K237" s="88" t="s">
        <v>1418</v>
      </c>
      <c r="L237" s="453" t="s">
        <v>1361</v>
      </c>
      <c r="M237" s="454" t="s">
        <v>1459</v>
      </c>
      <c r="N237" s="369" t="s">
        <v>396</v>
      </c>
      <c r="O237" s="778"/>
      <c r="P237" s="779"/>
      <c r="Q237" s="783"/>
      <c r="R237" s="787"/>
      <c r="S237" s="788"/>
      <c r="T237" s="773"/>
      <c r="U237" s="791"/>
      <c r="V237" s="774"/>
    </row>
    <row r="238" spans="1:22" s="22" customFormat="1" ht="15.75" customHeight="1">
      <c r="A238" s="635" t="s">
        <v>1573</v>
      </c>
      <c r="B238" s="766"/>
      <c r="C238" s="41">
        <v>3</v>
      </c>
      <c r="D238" s="83" t="s">
        <v>1418</v>
      </c>
      <c r="E238" s="89" t="s">
        <v>1418</v>
      </c>
      <c r="F238" s="306" t="s">
        <v>1418</v>
      </c>
      <c r="G238" s="306" t="s">
        <v>1418</v>
      </c>
      <c r="H238" s="742" t="s">
        <v>1418</v>
      </c>
      <c r="I238" s="743"/>
      <c r="J238" s="90" t="s">
        <v>1418</v>
      </c>
      <c r="K238" s="88" t="s">
        <v>1418</v>
      </c>
      <c r="L238" s="453"/>
      <c r="M238" s="454" t="s">
        <v>1418</v>
      </c>
      <c r="N238" s="369"/>
      <c r="O238" s="780"/>
      <c r="P238" s="781"/>
      <c r="Q238" s="784"/>
      <c r="R238" s="789"/>
      <c r="S238" s="790"/>
      <c r="T238" s="244"/>
      <c r="U238" s="244"/>
      <c r="V238" s="245"/>
    </row>
    <row r="239" spans="1:22" s="22" customFormat="1" ht="15.75" customHeight="1">
      <c r="A239" s="635" t="s">
        <v>1574</v>
      </c>
      <c r="B239" s="766"/>
      <c r="C239" s="41">
        <v>4</v>
      </c>
      <c r="D239" s="83" t="s">
        <v>1418</v>
      </c>
      <c r="E239" s="89" t="s">
        <v>1418</v>
      </c>
      <c r="F239" s="306" t="s">
        <v>1418</v>
      </c>
      <c r="G239" s="306" t="s">
        <v>1418</v>
      </c>
      <c r="H239" s="742" t="s">
        <v>1418</v>
      </c>
      <c r="I239" s="743"/>
      <c r="J239" s="90" t="s">
        <v>1418</v>
      </c>
      <c r="K239" s="88" t="s">
        <v>1418</v>
      </c>
      <c r="L239" s="453"/>
      <c r="M239" s="454" t="s">
        <v>1418</v>
      </c>
      <c r="N239" s="369"/>
      <c r="O239" s="744" t="s">
        <v>417</v>
      </c>
      <c r="P239" s="734" t="s">
        <v>418</v>
      </c>
      <c r="Q239" s="735"/>
      <c r="R239" s="735"/>
      <c r="S239" s="736"/>
      <c r="T239" s="225"/>
      <c r="U239" s="225"/>
      <c r="V239" s="246"/>
    </row>
    <row r="240" spans="1:22" s="22" customFormat="1" ht="17.25" customHeight="1">
      <c r="A240" s="635" t="s">
        <v>1575</v>
      </c>
      <c r="B240" s="766"/>
      <c r="C240" s="41">
        <v>5</v>
      </c>
      <c r="D240" s="83" t="s">
        <v>1418</v>
      </c>
      <c r="E240" s="89" t="s">
        <v>1418</v>
      </c>
      <c r="F240" s="306" t="s">
        <v>1418</v>
      </c>
      <c r="G240" s="306" t="s">
        <v>1418</v>
      </c>
      <c r="H240" s="742" t="s">
        <v>1418</v>
      </c>
      <c r="I240" s="743"/>
      <c r="J240" s="90" t="s">
        <v>1418</v>
      </c>
      <c r="K240" s="88" t="s">
        <v>1418</v>
      </c>
      <c r="L240" s="453"/>
      <c r="M240" s="454" t="s">
        <v>1418</v>
      </c>
      <c r="N240" s="369"/>
      <c r="O240" s="745"/>
      <c r="P240" s="469" t="s">
        <v>419</v>
      </c>
      <c r="Q240" s="469" t="s">
        <v>420</v>
      </c>
      <c r="R240" s="738" t="s">
        <v>421</v>
      </c>
      <c r="S240" s="738"/>
      <c r="T240" s="225"/>
      <c r="U240" s="225"/>
      <c r="V240" s="246"/>
    </row>
    <row r="241" spans="1:22" s="22" customFormat="1" ht="16.5" customHeight="1" thickBot="1">
      <c r="A241" s="635" t="s">
        <v>1576</v>
      </c>
      <c r="B241" s="766"/>
      <c r="C241" s="91">
        <v>6</v>
      </c>
      <c r="D241" s="92" t="s">
        <v>1418</v>
      </c>
      <c r="E241" s="93" t="s">
        <v>1418</v>
      </c>
      <c r="F241" s="306" t="s">
        <v>1418</v>
      </c>
      <c r="G241" s="306" t="s">
        <v>1418</v>
      </c>
      <c r="H241" s="742" t="s">
        <v>1418</v>
      </c>
      <c r="I241" s="743"/>
      <c r="J241" s="90" t="s">
        <v>1418</v>
      </c>
      <c r="K241" s="88" t="s">
        <v>1418</v>
      </c>
      <c r="L241" s="453"/>
      <c r="M241" s="454" t="s">
        <v>1418</v>
      </c>
      <c r="N241" s="451"/>
      <c r="O241" s="319" t="s">
        <v>1102</v>
      </c>
      <c r="P241" s="247">
        <v>4</v>
      </c>
      <c r="Q241" s="248">
        <v>1396.3430708000001</v>
      </c>
      <c r="R241" s="792">
        <v>8794.0190000000002</v>
      </c>
      <c r="S241" s="792"/>
      <c r="T241" s="225"/>
      <c r="U241" s="225"/>
      <c r="V241" s="246"/>
    </row>
    <row r="242" spans="1:22" s="22" customFormat="1" ht="16.5" customHeight="1" thickBot="1">
      <c r="A242" s="635" t="s">
        <v>1577</v>
      </c>
      <c r="B242" s="767"/>
      <c r="C242" s="793" t="s">
        <v>422</v>
      </c>
      <c r="D242" s="794"/>
      <c r="E242" s="794"/>
      <c r="F242" s="502"/>
      <c r="G242" s="503"/>
      <c r="H242" s="795" t="s">
        <v>1102</v>
      </c>
      <c r="I242" s="796"/>
      <c r="J242" s="416" t="s">
        <v>1102</v>
      </c>
      <c r="K242" s="249" t="s">
        <v>1102</v>
      </c>
      <c r="L242" s="492"/>
      <c r="M242" s="493"/>
      <c r="N242" s="494"/>
      <c r="O242" s="797" t="s">
        <v>1418</v>
      </c>
      <c r="P242" s="797"/>
      <c r="Q242" s="797"/>
      <c r="R242" s="797"/>
      <c r="S242" s="797"/>
      <c r="T242" s="489"/>
      <c r="U242" s="490"/>
      <c r="V242" s="491"/>
    </row>
    <row r="243" spans="1:22" ht="24.9" customHeight="1"/>
    <row r="244" spans="1:22" ht="24.9" customHeight="1"/>
    <row r="245" spans="1:22" s="32" customFormat="1" ht="24" thickBot="1">
      <c r="A245" s="633">
        <v>9</v>
      </c>
      <c r="B245" s="761" t="s">
        <v>371</v>
      </c>
      <c r="C245" s="761"/>
      <c r="D245" s="761"/>
      <c r="E245" s="26">
        <v>20</v>
      </c>
      <c r="F245" s="27" t="s">
        <v>113</v>
      </c>
      <c r="G245" s="28"/>
      <c r="H245" s="28"/>
      <c r="I245" s="27"/>
      <c r="J245" s="27"/>
      <c r="K245" s="27"/>
      <c r="L245" s="27"/>
      <c r="M245" s="29"/>
      <c r="N245" s="29"/>
      <c r="O245" s="28"/>
      <c r="P245" s="28"/>
      <c r="Q245" s="30"/>
      <c r="R245" s="30"/>
      <c r="S245" s="30"/>
      <c r="T245" s="30"/>
      <c r="U245" s="31"/>
    </row>
    <row r="246" spans="1:22" s="19" customFormat="1" ht="24.75" customHeight="1">
      <c r="A246" s="630"/>
      <c r="B246" s="762" t="s">
        <v>372</v>
      </c>
      <c r="C246" s="466" t="s">
        <v>373</v>
      </c>
      <c r="D246" s="467" t="s">
        <v>374</v>
      </c>
      <c r="E246" s="467"/>
      <c r="F246" s="467" t="s">
        <v>375</v>
      </c>
      <c r="G246" s="468"/>
      <c r="H246" s="752" t="s">
        <v>376</v>
      </c>
      <c r="I246" s="803" t="s">
        <v>377</v>
      </c>
      <c r="J246" s="752" t="s">
        <v>378</v>
      </c>
      <c r="K246" s="752" t="s">
        <v>379</v>
      </c>
      <c r="L246" s="752" t="s">
        <v>380</v>
      </c>
      <c r="M246" s="752" t="s">
        <v>381</v>
      </c>
      <c r="N246" s="753" t="s">
        <v>382</v>
      </c>
      <c r="O246" s="754"/>
      <c r="P246" s="755" t="s">
        <v>383</v>
      </c>
      <c r="Q246" s="756"/>
      <c r="R246" s="746" t="s">
        <v>384</v>
      </c>
      <c r="S246" s="747"/>
      <c r="T246" s="798" t="s">
        <v>385</v>
      </c>
      <c r="U246" s="799"/>
      <c r="V246" s="800"/>
    </row>
    <row r="247" spans="1:22" s="19" customFormat="1" ht="73.5" customHeight="1">
      <c r="A247" s="630"/>
      <c r="B247" s="763"/>
      <c r="C247" s="469" t="s">
        <v>386</v>
      </c>
      <c r="D247" s="470" t="s">
        <v>101</v>
      </c>
      <c r="E247" s="470" t="s">
        <v>387</v>
      </c>
      <c r="F247" s="470" t="s">
        <v>388</v>
      </c>
      <c r="G247" s="471" t="s">
        <v>389</v>
      </c>
      <c r="H247" s="738"/>
      <c r="I247" s="804"/>
      <c r="J247" s="738"/>
      <c r="K247" s="738"/>
      <c r="L247" s="738"/>
      <c r="M247" s="738"/>
      <c r="N247" s="469" t="s">
        <v>390</v>
      </c>
      <c r="O247" s="470" t="s">
        <v>391</v>
      </c>
      <c r="P247" s="801"/>
      <c r="Q247" s="802"/>
      <c r="R247" s="748"/>
      <c r="S247" s="749"/>
      <c r="T247" s="472" t="s">
        <v>392</v>
      </c>
      <c r="U247" s="473" t="s">
        <v>393</v>
      </c>
      <c r="V247" s="474" t="s">
        <v>394</v>
      </c>
    </row>
    <row r="248" spans="1:22" s="19" customFormat="1" ht="26.25" customHeight="1">
      <c r="A248" s="630"/>
      <c r="B248" s="400"/>
      <c r="C248" s="401">
        <v>3</v>
      </c>
      <c r="D248" s="401">
        <v>4</v>
      </c>
      <c r="E248" s="401">
        <v>5</v>
      </c>
      <c r="F248" s="401">
        <v>6</v>
      </c>
      <c r="G248" s="401">
        <v>7</v>
      </c>
      <c r="H248" s="401">
        <v>8</v>
      </c>
      <c r="I248" s="401">
        <v>9</v>
      </c>
      <c r="J248" s="401">
        <v>10</v>
      </c>
      <c r="K248" s="401">
        <v>11</v>
      </c>
      <c r="L248" s="401">
        <v>12</v>
      </c>
      <c r="M248" s="401">
        <v>13</v>
      </c>
      <c r="N248" s="401">
        <v>14</v>
      </c>
      <c r="O248" s="401">
        <v>15</v>
      </c>
      <c r="P248" s="402">
        <v>16</v>
      </c>
      <c r="Q248" s="403">
        <v>17</v>
      </c>
      <c r="R248" s="402">
        <v>18</v>
      </c>
      <c r="S248" s="403">
        <v>19</v>
      </c>
      <c r="T248" s="404">
        <v>20</v>
      </c>
      <c r="U248" s="210">
        <v>21</v>
      </c>
      <c r="V248" s="405">
        <v>22</v>
      </c>
    </row>
    <row r="249" spans="1:22" s="33" customFormat="1" ht="50.1" customHeight="1">
      <c r="A249" s="634" t="s">
        <v>1578</v>
      </c>
      <c r="B249" s="406">
        <v>1</v>
      </c>
      <c r="C249" s="394" t="s">
        <v>507</v>
      </c>
      <c r="D249" s="394" t="s">
        <v>508</v>
      </c>
      <c r="E249" s="394" t="s">
        <v>509</v>
      </c>
      <c r="F249" s="394" t="s">
        <v>454</v>
      </c>
      <c r="G249" s="386">
        <v>0.8</v>
      </c>
      <c r="H249" s="543" t="s">
        <v>396</v>
      </c>
      <c r="I249" s="392">
        <v>1</v>
      </c>
      <c r="J249" s="393" t="s">
        <v>226</v>
      </c>
      <c r="K249" s="430">
        <v>42352</v>
      </c>
      <c r="L249" s="430">
        <v>43677</v>
      </c>
      <c r="M249" s="387">
        <v>2414.9699999999998</v>
      </c>
      <c r="N249" s="428">
        <v>1931.9759999999999</v>
      </c>
      <c r="O249" s="212">
        <v>1931.9760000000001</v>
      </c>
      <c r="P249" s="732"/>
      <c r="Q249" s="733"/>
      <c r="R249" s="750"/>
      <c r="S249" s="751"/>
      <c r="T249" s="389" t="s">
        <v>396</v>
      </c>
      <c r="U249" s="390">
        <v>80</v>
      </c>
      <c r="V249" s="391" t="s">
        <v>396</v>
      </c>
    </row>
    <row r="250" spans="1:22" s="33" customFormat="1" ht="24.9" customHeight="1">
      <c r="A250" s="634" t="s">
        <v>1579</v>
      </c>
      <c r="B250" s="406" t="s">
        <v>1418</v>
      </c>
      <c r="C250" s="394"/>
      <c r="D250" s="394"/>
      <c r="E250" s="394"/>
      <c r="F250" s="394"/>
      <c r="G250" s="386"/>
      <c r="H250" s="543"/>
      <c r="I250" s="392"/>
      <c r="J250" s="393" t="s">
        <v>1418</v>
      </c>
      <c r="K250" s="430"/>
      <c r="L250" s="430"/>
      <c r="M250" s="387"/>
      <c r="N250" s="428" t="s">
        <v>1418</v>
      </c>
      <c r="O250" s="212" t="s">
        <v>1418</v>
      </c>
      <c r="P250" s="732"/>
      <c r="Q250" s="733"/>
      <c r="R250" s="750"/>
      <c r="S250" s="751"/>
      <c r="T250" s="389"/>
      <c r="U250" s="390"/>
      <c r="V250" s="391"/>
    </row>
    <row r="251" spans="1:22" s="33" customFormat="1" ht="24.9" customHeight="1">
      <c r="A251" s="634" t="s">
        <v>1580</v>
      </c>
      <c r="B251" s="406" t="s">
        <v>1418</v>
      </c>
      <c r="C251" s="394"/>
      <c r="D251" s="394"/>
      <c r="E251" s="394"/>
      <c r="F251" s="394"/>
      <c r="G251" s="386"/>
      <c r="H251" s="543"/>
      <c r="I251" s="392"/>
      <c r="J251" s="393" t="s">
        <v>1418</v>
      </c>
      <c r="K251" s="430"/>
      <c r="L251" s="430"/>
      <c r="M251" s="387"/>
      <c r="N251" s="428" t="s">
        <v>1418</v>
      </c>
      <c r="O251" s="212" t="s">
        <v>1418</v>
      </c>
      <c r="P251" s="732"/>
      <c r="Q251" s="805"/>
      <c r="R251" s="750"/>
      <c r="S251" s="751"/>
      <c r="T251" s="389"/>
      <c r="U251" s="390"/>
      <c r="V251" s="391"/>
    </row>
    <row r="252" spans="1:22" s="33" customFormat="1" ht="24.9" customHeight="1">
      <c r="A252" s="634" t="s">
        <v>1581</v>
      </c>
      <c r="B252" s="406" t="s">
        <v>1418</v>
      </c>
      <c r="C252" s="394"/>
      <c r="D252" s="394"/>
      <c r="E252" s="394"/>
      <c r="F252" s="394"/>
      <c r="G252" s="386"/>
      <c r="H252" s="543"/>
      <c r="I252" s="392"/>
      <c r="J252" s="393" t="s">
        <v>1418</v>
      </c>
      <c r="K252" s="430"/>
      <c r="L252" s="430"/>
      <c r="M252" s="387"/>
      <c r="N252" s="428" t="s">
        <v>1418</v>
      </c>
      <c r="O252" s="212" t="s">
        <v>1418</v>
      </c>
      <c r="P252" s="732"/>
      <c r="Q252" s="733"/>
      <c r="R252" s="750"/>
      <c r="S252" s="751"/>
      <c r="T252" s="389"/>
      <c r="U252" s="390"/>
      <c r="V252" s="391"/>
    </row>
    <row r="253" spans="1:22" s="33" customFormat="1" ht="24.9" customHeight="1">
      <c r="A253" s="634" t="s">
        <v>1582</v>
      </c>
      <c r="B253" s="406" t="s">
        <v>1418</v>
      </c>
      <c r="C253" s="394"/>
      <c r="D253" s="394"/>
      <c r="E253" s="394"/>
      <c r="F253" s="394"/>
      <c r="G253" s="386"/>
      <c r="H253" s="543"/>
      <c r="I253" s="392"/>
      <c r="J253" s="393" t="s">
        <v>1418</v>
      </c>
      <c r="K253" s="430"/>
      <c r="L253" s="430"/>
      <c r="M253" s="387"/>
      <c r="N253" s="428" t="s">
        <v>1418</v>
      </c>
      <c r="O253" s="212" t="s">
        <v>1418</v>
      </c>
      <c r="P253" s="732"/>
      <c r="Q253" s="733"/>
      <c r="R253" s="750"/>
      <c r="S253" s="751"/>
      <c r="T253" s="389"/>
      <c r="U253" s="390"/>
      <c r="V253" s="391"/>
    </row>
    <row r="254" spans="1:22" s="33" customFormat="1" ht="24.9" customHeight="1">
      <c r="A254" s="634" t="s">
        <v>1583</v>
      </c>
      <c r="B254" s="406" t="s">
        <v>1418</v>
      </c>
      <c r="C254" s="394"/>
      <c r="D254" s="394"/>
      <c r="E254" s="394"/>
      <c r="F254" s="394"/>
      <c r="G254" s="386"/>
      <c r="H254" s="543"/>
      <c r="I254" s="392"/>
      <c r="J254" s="393" t="s">
        <v>1418</v>
      </c>
      <c r="K254" s="430"/>
      <c r="L254" s="430"/>
      <c r="M254" s="388"/>
      <c r="N254" s="428" t="s">
        <v>1418</v>
      </c>
      <c r="O254" s="212" t="s">
        <v>1418</v>
      </c>
      <c r="P254" s="732"/>
      <c r="Q254" s="733"/>
      <c r="R254" s="750"/>
      <c r="S254" s="751"/>
      <c r="T254" s="389"/>
      <c r="U254" s="390"/>
      <c r="V254" s="391"/>
    </row>
    <row r="255" spans="1:22" s="33" customFormat="1" ht="24.9" customHeight="1">
      <c r="A255" s="634" t="s">
        <v>1584</v>
      </c>
      <c r="B255" s="406" t="s">
        <v>1418</v>
      </c>
      <c r="C255" s="394"/>
      <c r="D255" s="394"/>
      <c r="E255" s="394"/>
      <c r="F255" s="394"/>
      <c r="G255" s="386"/>
      <c r="H255" s="543"/>
      <c r="I255" s="392"/>
      <c r="J255" s="393" t="s">
        <v>1418</v>
      </c>
      <c r="K255" s="430"/>
      <c r="L255" s="430"/>
      <c r="M255" s="388"/>
      <c r="N255" s="428" t="s">
        <v>1418</v>
      </c>
      <c r="O255" s="212" t="s">
        <v>1418</v>
      </c>
      <c r="P255" s="732"/>
      <c r="Q255" s="733"/>
      <c r="R255" s="750"/>
      <c r="S255" s="751"/>
      <c r="T255" s="389"/>
      <c r="U255" s="390"/>
      <c r="V255" s="391"/>
    </row>
    <row r="256" spans="1:22" s="33" customFormat="1" ht="24.9" customHeight="1" thickBot="1">
      <c r="A256" s="634" t="s">
        <v>1585</v>
      </c>
      <c r="B256" s="410" t="s">
        <v>1418</v>
      </c>
      <c r="C256" s="395"/>
      <c r="D256" s="395"/>
      <c r="E256" s="395"/>
      <c r="F256" s="395"/>
      <c r="G256" s="396"/>
      <c r="H256" s="544"/>
      <c r="I256" s="397"/>
      <c r="J256" s="398" t="s">
        <v>1418</v>
      </c>
      <c r="K256" s="431"/>
      <c r="L256" s="431"/>
      <c r="M256" s="399"/>
      <c r="N256" s="428" t="s">
        <v>1418</v>
      </c>
      <c r="O256" s="212" t="s">
        <v>1418</v>
      </c>
      <c r="P256" s="732"/>
      <c r="Q256" s="733"/>
      <c r="R256" s="750"/>
      <c r="S256" s="751"/>
      <c r="T256" s="389"/>
      <c r="U256" s="390"/>
      <c r="V256" s="391"/>
    </row>
    <row r="257" spans="1:22" s="19" customFormat="1" ht="12" customHeight="1">
      <c r="A257" s="634"/>
      <c r="B257" s="34"/>
      <c r="C257" s="35"/>
      <c r="D257" s="35"/>
      <c r="E257" s="35"/>
      <c r="F257" s="35"/>
      <c r="G257" s="35"/>
      <c r="H257" s="407"/>
      <c r="I257" s="35"/>
      <c r="J257" s="35"/>
      <c r="K257" s="35"/>
      <c r="L257" s="35"/>
      <c r="M257" s="35"/>
      <c r="N257" s="35"/>
      <c r="O257" s="211"/>
      <c r="P257" s="35"/>
      <c r="Q257" s="35"/>
      <c r="R257" s="211"/>
      <c r="S257" s="35"/>
      <c r="T257" s="35"/>
      <c r="U257" s="36"/>
      <c r="V257" s="37"/>
    </row>
    <row r="258" spans="1:22" s="19" customFormat="1" ht="17.25" customHeight="1" thickBot="1">
      <c r="A258" s="634" t="s">
        <v>1586</v>
      </c>
      <c r="B258" s="475"/>
      <c r="C258" s="476"/>
      <c r="D258" s="476"/>
      <c r="E258" s="476"/>
      <c r="F258" s="476"/>
      <c r="G258" s="476"/>
      <c r="H258" s="476"/>
      <c r="I258" s="476"/>
      <c r="J258" s="476"/>
      <c r="K258" s="476"/>
      <c r="L258" s="476"/>
      <c r="M258" s="476"/>
      <c r="N258" s="414" t="s">
        <v>398</v>
      </c>
      <c r="O258" s="415">
        <v>1931.9760000000001</v>
      </c>
      <c r="P258" s="423"/>
      <c r="Q258" s="423"/>
      <c r="R258" s="424"/>
      <c r="S258" s="424"/>
      <c r="T258" s="425"/>
      <c r="U258" s="426"/>
      <c r="V258" s="427"/>
    </row>
    <row r="259" spans="1:22" ht="17.25" customHeight="1">
      <c r="B259" s="38"/>
      <c r="C259" s="38"/>
      <c r="D259" s="38"/>
      <c r="E259" s="38"/>
      <c r="F259" s="38"/>
      <c r="G259" s="39"/>
      <c r="H259" s="39"/>
      <c r="I259" s="39"/>
      <c r="J259" s="39"/>
      <c r="K259" s="39"/>
      <c r="L259" s="39"/>
      <c r="M259" s="39"/>
      <c r="N259" s="39"/>
      <c r="O259" s="39"/>
      <c r="P259" s="39"/>
      <c r="Q259" s="39"/>
      <c r="R259" s="39"/>
      <c r="S259" s="39"/>
      <c r="T259" s="39"/>
      <c r="U259" s="39"/>
      <c r="V259" s="39"/>
    </row>
    <row r="260" spans="1:22" s="19" customFormat="1" ht="16.5" customHeight="1" thickBot="1">
      <c r="A260" s="630"/>
      <c r="B260" s="764" t="s">
        <v>399</v>
      </c>
      <c r="C260" s="764"/>
      <c r="D260" s="764"/>
      <c r="E260" s="764"/>
      <c r="F260" s="764"/>
      <c r="G260" s="764"/>
      <c r="H260" s="764"/>
      <c r="I260" s="764"/>
      <c r="J260" s="764"/>
      <c r="K260" s="764"/>
      <c r="L260" s="764"/>
      <c r="M260" s="764"/>
      <c r="N260" s="764"/>
      <c r="O260" s="764"/>
      <c r="P260" s="764"/>
      <c r="Q260" s="764"/>
      <c r="R260" s="764"/>
      <c r="S260" s="764"/>
      <c r="T260" s="764"/>
      <c r="U260" s="764"/>
      <c r="V260" s="764"/>
    </row>
    <row r="261" spans="1:22" s="22" customFormat="1" ht="22.5" customHeight="1">
      <c r="A261" s="635" t="s">
        <v>1587</v>
      </c>
      <c r="B261" s="765" t="s">
        <v>400</v>
      </c>
      <c r="C261" s="768" t="s">
        <v>401</v>
      </c>
      <c r="D261" s="769"/>
      <c r="E261" s="769"/>
      <c r="F261" s="769"/>
      <c r="G261" s="769"/>
      <c r="H261" s="769"/>
      <c r="I261" s="769"/>
      <c r="J261" s="769"/>
      <c r="K261" s="769"/>
      <c r="L261" s="769"/>
      <c r="M261" s="747"/>
      <c r="N261" s="477"/>
      <c r="O261" s="478"/>
      <c r="P261" s="768" t="s">
        <v>402</v>
      </c>
      <c r="Q261" s="769"/>
      <c r="R261" s="769"/>
      <c r="S261" s="747"/>
      <c r="T261" s="746" t="s">
        <v>403</v>
      </c>
      <c r="U261" s="747"/>
      <c r="V261" s="775" t="s">
        <v>1102</v>
      </c>
    </row>
    <row r="262" spans="1:22" s="22" customFormat="1" ht="22.5" customHeight="1">
      <c r="A262" s="635" t="s">
        <v>1588</v>
      </c>
      <c r="B262" s="766"/>
      <c r="C262" s="734" t="s">
        <v>404</v>
      </c>
      <c r="D262" s="735"/>
      <c r="E262" s="736"/>
      <c r="F262" s="481">
        <v>2</v>
      </c>
      <c r="G262" s="737" t="s">
        <v>405</v>
      </c>
      <c r="H262" s="738" t="s">
        <v>406</v>
      </c>
      <c r="I262" s="738"/>
      <c r="J262" s="734" t="s">
        <v>407</v>
      </c>
      <c r="K262" s="739"/>
      <c r="L262" s="482"/>
      <c r="M262" s="482"/>
      <c r="N262" s="483"/>
      <c r="O262" s="484"/>
      <c r="P262" s="770"/>
      <c r="Q262" s="771"/>
      <c r="R262" s="771"/>
      <c r="S262" s="772"/>
      <c r="T262" s="748"/>
      <c r="U262" s="749"/>
      <c r="V262" s="776"/>
    </row>
    <row r="263" spans="1:22" s="22" customFormat="1" ht="51.75" customHeight="1" thickBot="1">
      <c r="A263" s="635" t="s">
        <v>1589</v>
      </c>
      <c r="B263" s="766"/>
      <c r="C263" s="735" t="s">
        <v>408</v>
      </c>
      <c r="D263" s="736"/>
      <c r="E263" s="485" t="s">
        <v>409</v>
      </c>
      <c r="F263" s="479" t="s">
        <v>410</v>
      </c>
      <c r="G263" s="737"/>
      <c r="H263" s="738"/>
      <c r="I263" s="738"/>
      <c r="J263" s="469" t="s">
        <v>411</v>
      </c>
      <c r="K263" s="480" t="s">
        <v>412</v>
      </c>
      <c r="L263" s="486" t="s">
        <v>413</v>
      </c>
      <c r="M263" s="486"/>
      <c r="N263" s="487" t="s">
        <v>414</v>
      </c>
      <c r="O263" s="488"/>
      <c r="P263" s="421" t="s">
        <v>1436</v>
      </c>
      <c r="Q263" s="312" t="s">
        <v>415</v>
      </c>
      <c r="R263" s="313"/>
      <c r="S263" s="94">
        <v>1</v>
      </c>
      <c r="T263" s="773"/>
      <c r="U263" s="774"/>
      <c r="V263" s="777"/>
    </row>
    <row r="264" spans="1:22" s="22" customFormat="1" ht="15.75" customHeight="1">
      <c r="A264" s="635" t="s">
        <v>1590</v>
      </c>
      <c r="B264" s="766"/>
      <c r="C264" s="41">
        <v>1</v>
      </c>
      <c r="D264" s="83" t="s">
        <v>226</v>
      </c>
      <c r="E264" s="89">
        <v>0.91</v>
      </c>
      <c r="F264" s="306">
        <v>1931.9760000000001</v>
      </c>
      <c r="G264" s="306">
        <v>698.17</v>
      </c>
      <c r="H264" s="742" t="s">
        <v>1102</v>
      </c>
      <c r="I264" s="743"/>
      <c r="J264" s="90" t="s">
        <v>1102</v>
      </c>
      <c r="K264" s="88" t="s">
        <v>1418</v>
      </c>
      <c r="L264" s="453" t="s">
        <v>1361</v>
      </c>
      <c r="M264" s="454" t="s">
        <v>1459</v>
      </c>
      <c r="N264" s="369" t="s">
        <v>396</v>
      </c>
      <c r="O264" s="778" t="s">
        <v>205</v>
      </c>
      <c r="P264" s="779"/>
      <c r="Q264" s="782">
        <v>20</v>
      </c>
      <c r="R264" s="785" t="s">
        <v>1361</v>
      </c>
      <c r="S264" s="786"/>
      <c r="T264" s="746" t="s">
        <v>416</v>
      </c>
      <c r="U264" s="769"/>
      <c r="V264" s="747"/>
    </row>
    <row r="265" spans="1:22" s="22" customFormat="1" ht="15.75" customHeight="1" thickBot="1">
      <c r="A265" s="635" t="s">
        <v>1591</v>
      </c>
      <c r="B265" s="766"/>
      <c r="C265" s="41">
        <v>2</v>
      </c>
      <c r="D265" s="83" t="s">
        <v>227</v>
      </c>
      <c r="E265" s="89">
        <v>0.09</v>
      </c>
      <c r="F265" s="306" t="s">
        <v>1438</v>
      </c>
      <c r="G265" s="306">
        <v>698.17</v>
      </c>
      <c r="H265" s="742" t="s">
        <v>1143</v>
      </c>
      <c r="I265" s="743"/>
      <c r="J265" s="90" t="s">
        <v>1102</v>
      </c>
      <c r="K265" s="88" t="s">
        <v>1418</v>
      </c>
      <c r="L265" s="453" t="s">
        <v>34</v>
      </c>
      <c r="M265" s="454" t="s">
        <v>1143</v>
      </c>
      <c r="N265" s="369" t="s">
        <v>396</v>
      </c>
      <c r="O265" s="778"/>
      <c r="P265" s="779"/>
      <c r="Q265" s="783"/>
      <c r="R265" s="787"/>
      <c r="S265" s="788"/>
      <c r="T265" s="773"/>
      <c r="U265" s="791"/>
      <c r="V265" s="774"/>
    </row>
    <row r="266" spans="1:22" s="22" customFormat="1" ht="15.75" customHeight="1">
      <c r="A266" s="635" t="s">
        <v>1592</v>
      </c>
      <c r="B266" s="766"/>
      <c r="C266" s="41">
        <v>3</v>
      </c>
      <c r="D266" s="83" t="s">
        <v>1418</v>
      </c>
      <c r="E266" s="89" t="s">
        <v>1418</v>
      </c>
      <c r="F266" s="306" t="s">
        <v>1418</v>
      </c>
      <c r="G266" s="306" t="s">
        <v>1418</v>
      </c>
      <c r="H266" s="742" t="s">
        <v>1418</v>
      </c>
      <c r="I266" s="743"/>
      <c r="J266" s="90" t="s">
        <v>1418</v>
      </c>
      <c r="K266" s="88" t="s">
        <v>1418</v>
      </c>
      <c r="L266" s="453"/>
      <c r="M266" s="454" t="s">
        <v>1418</v>
      </c>
      <c r="N266" s="369"/>
      <c r="O266" s="780"/>
      <c r="P266" s="781"/>
      <c r="Q266" s="784"/>
      <c r="R266" s="789"/>
      <c r="S266" s="790"/>
      <c r="T266" s="244"/>
      <c r="U266" s="244"/>
      <c r="V266" s="245"/>
    </row>
    <row r="267" spans="1:22" s="22" customFormat="1" ht="15.75" customHeight="1">
      <c r="A267" s="635" t="s">
        <v>1593</v>
      </c>
      <c r="B267" s="766"/>
      <c r="C267" s="41">
        <v>4</v>
      </c>
      <c r="D267" s="83" t="s">
        <v>1418</v>
      </c>
      <c r="E267" s="89" t="s">
        <v>1418</v>
      </c>
      <c r="F267" s="306" t="s">
        <v>1418</v>
      </c>
      <c r="G267" s="306" t="s">
        <v>1418</v>
      </c>
      <c r="H267" s="742" t="s">
        <v>1418</v>
      </c>
      <c r="I267" s="743"/>
      <c r="J267" s="90" t="s">
        <v>1418</v>
      </c>
      <c r="K267" s="88" t="s">
        <v>1418</v>
      </c>
      <c r="L267" s="453"/>
      <c r="M267" s="454" t="s">
        <v>1418</v>
      </c>
      <c r="N267" s="369"/>
      <c r="O267" s="744" t="s">
        <v>417</v>
      </c>
      <c r="P267" s="734" t="s">
        <v>418</v>
      </c>
      <c r="Q267" s="735"/>
      <c r="R267" s="735"/>
      <c r="S267" s="736"/>
      <c r="T267" s="225"/>
      <c r="U267" s="225"/>
      <c r="V267" s="246"/>
    </row>
    <row r="268" spans="1:22" s="22" customFormat="1" ht="17.25" customHeight="1">
      <c r="A268" s="635" t="s">
        <v>1594</v>
      </c>
      <c r="B268" s="766"/>
      <c r="C268" s="41">
        <v>5</v>
      </c>
      <c r="D268" s="83" t="s">
        <v>1418</v>
      </c>
      <c r="E268" s="89" t="s">
        <v>1418</v>
      </c>
      <c r="F268" s="306" t="s">
        <v>1418</v>
      </c>
      <c r="G268" s="306" t="s">
        <v>1418</v>
      </c>
      <c r="H268" s="742" t="s">
        <v>1418</v>
      </c>
      <c r="I268" s="743"/>
      <c r="J268" s="90" t="s">
        <v>1418</v>
      </c>
      <c r="K268" s="88" t="s">
        <v>1418</v>
      </c>
      <c r="L268" s="453"/>
      <c r="M268" s="454" t="s">
        <v>1418</v>
      </c>
      <c r="N268" s="369"/>
      <c r="O268" s="745"/>
      <c r="P268" s="469" t="s">
        <v>419</v>
      </c>
      <c r="Q268" s="469" t="s">
        <v>420</v>
      </c>
      <c r="R268" s="738" t="s">
        <v>421</v>
      </c>
      <c r="S268" s="738"/>
      <c r="T268" s="225"/>
      <c r="U268" s="225"/>
      <c r="V268" s="246"/>
    </row>
    <row r="269" spans="1:22" s="22" customFormat="1" ht="16.5" customHeight="1" thickBot="1">
      <c r="A269" s="635" t="s">
        <v>1595</v>
      </c>
      <c r="B269" s="766"/>
      <c r="C269" s="91">
        <v>6</v>
      </c>
      <c r="D269" s="92" t="s">
        <v>1418</v>
      </c>
      <c r="E269" s="93" t="s">
        <v>1418</v>
      </c>
      <c r="F269" s="306" t="s">
        <v>1418</v>
      </c>
      <c r="G269" s="306" t="s">
        <v>1418</v>
      </c>
      <c r="H269" s="742" t="s">
        <v>1418</v>
      </c>
      <c r="I269" s="743"/>
      <c r="J269" s="90" t="s">
        <v>1418</v>
      </c>
      <c r="K269" s="88" t="s">
        <v>1418</v>
      </c>
      <c r="L269" s="453"/>
      <c r="M269" s="454" t="s">
        <v>1418</v>
      </c>
      <c r="N269" s="451"/>
      <c r="O269" s="319" t="s">
        <v>1102</v>
      </c>
      <c r="P269" s="247">
        <v>4</v>
      </c>
      <c r="Q269" s="248">
        <v>1396.3430708000001</v>
      </c>
      <c r="R269" s="792">
        <v>1931.9759999999999</v>
      </c>
      <c r="S269" s="792"/>
      <c r="T269" s="225"/>
      <c r="U269" s="225"/>
      <c r="V269" s="246"/>
    </row>
    <row r="270" spans="1:22" s="22" customFormat="1" ht="16.5" customHeight="1" thickBot="1">
      <c r="A270" s="635" t="s">
        <v>1596</v>
      </c>
      <c r="B270" s="767"/>
      <c r="C270" s="793" t="s">
        <v>422</v>
      </c>
      <c r="D270" s="794"/>
      <c r="E270" s="794"/>
      <c r="F270" s="502"/>
      <c r="G270" s="503"/>
      <c r="H270" s="795" t="s">
        <v>1102</v>
      </c>
      <c r="I270" s="796"/>
      <c r="J270" s="416" t="s">
        <v>1102</v>
      </c>
      <c r="K270" s="249" t="s">
        <v>1102</v>
      </c>
      <c r="L270" s="492"/>
      <c r="M270" s="493"/>
      <c r="N270" s="494"/>
      <c r="O270" s="797" t="s">
        <v>1418</v>
      </c>
      <c r="P270" s="797"/>
      <c r="Q270" s="797"/>
      <c r="R270" s="797"/>
      <c r="S270" s="797"/>
      <c r="T270" s="489"/>
      <c r="U270" s="490"/>
      <c r="V270" s="491"/>
    </row>
    <row r="271" spans="1:22" ht="24.9" customHeight="1"/>
    <row r="272" spans="1:22" ht="24.9" customHeight="1"/>
    <row r="273" spans="1:22" s="32" customFormat="1" ht="24" thickBot="1">
      <c r="A273" s="633">
        <v>10</v>
      </c>
      <c r="B273" s="761" t="s">
        <v>371</v>
      </c>
      <c r="C273" s="761"/>
      <c r="D273" s="761"/>
      <c r="E273" s="26">
        <v>23</v>
      </c>
      <c r="F273" s="27" t="s">
        <v>114</v>
      </c>
      <c r="G273" s="28"/>
      <c r="H273" s="28"/>
      <c r="I273" s="27"/>
      <c r="J273" s="27"/>
      <c r="K273" s="27"/>
      <c r="L273" s="27"/>
      <c r="M273" s="29"/>
      <c r="N273" s="29"/>
      <c r="O273" s="28"/>
      <c r="P273" s="28"/>
      <c r="Q273" s="30"/>
      <c r="R273" s="30"/>
      <c r="S273" s="30"/>
      <c r="T273" s="30"/>
      <c r="U273" s="31"/>
    </row>
    <row r="274" spans="1:22" s="19" customFormat="1" ht="24.75" customHeight="1">
      <c r="A274" s="630"/>
      <c r="B274" s="762" t="s">
        <v>372</v>
      </c>
      <c r="C274" s="466" t="s">
        <v>373</v>
      </c>
      <c r="D274" s="467" t="s">
        <v>374</v>
      </c>
      <c r="E274" s="467"/>
      <c r="F274" s="467" t="s">
        <v>375</v>
      </c>
      <c r="G274" s="468"/>
      <c r="H274" s="752" t="s">
        <v>376</v>
      </c>
      <c r="I274" s="803" t="s">
        <v>377</v>
      </c>
      <c r="J274" s="752" t="s">
        <v>378</v>
      </c>
      <c r="K274" s="752" t="s">
        <v>379</v>
      </c>
      <c r="L274" s="752" t="s">
        <v>380</v>
      </c>
      <c r="M274" s="752" t="s">
        <v>381</v>
      </c>
      <c r="N274" s="753" t="s">
        <v>382</v>
      </c>
      <c r="O274" s="754"/>
      <c r="P274" s="755" t="s">
        <v>383</v>
      </c>
      <c r="Q274" s="756"/>
      <c r="R274" s="746" t="s">
        <v>384</v>
      </c>
      <c r="S274" s="747"/>
      <c r="T274" s="798" t="s">
        <v>385</v>
      </c>
      <c r="U274" s="799"/>
      <c r="V274" s="800"/>
    </row>
    <row r="275" spans="1:22" s="19" customFormat="1" ht="73.5" customHeight="1">
      <c r="A275" s="630"/>
      <c r="B275" s="763"/>
      <c r="C275" s="469" t="s">
        <v>386</v>
      </c>
      <c r="D275" s="470" t="s">
        <v>101</v>
      </c>
      <c r="E275" s="470" t="s">
        <v>387</v>
      </c>
      <c r="F275" s="470" t="s">
        <v>388</v>
      </c>
      <c r="G275" s="471" t="s">
        <v>389</v>
      </c>
      <c r="H275" s="738"/>
      <c r="I275" s="804"/>
      <c r="J275" s="738"/>
      <c r="K275" s="738"/>
      <c r="L275" s="738"/>
      <c r="M275" s="738"/>
      <c r="N275" s="469" t="s">
        <v>390</v>
      </c>
      <c r="O275" s="470" t="s">
        <v>391</v>
      </c>
      <c r="P275" s="801"/>
      <c r="Q275" s="802"/>
      <c r="R275" s="748"/>
      <c r="S275" s="749"/>
      <c r="T275" s="472" t="s">
        <v>392</v>
      </c>
      <c r="U275" s="473" t="s">
        <v>393</v>
      </c>
      <c r="V275" s="474" t="s">
        <v>394</v>
      </c>
    </row>
    <row r="276" spans="1:22" s="19" customFormat="1" ht="26.25" customHeight="1">
      <c r="A276" s="630"/>
      <c r="B276" s="400"/>
      <c r="C276" s="401">
        <v>3</v>
      </c>
      <c r="D276" s="401">
        <v>4</v>
      </c>
      <c r="E276" s="401">
        <v>5</v>
      </c>
      <c r="F276" s="401">
        <v>6</v>
      </c>
      <c r="G276" s="401">
        <v>7</v>
      </c>
      <c r="H276" s="401">
        <v>8</v>
      </c>
      <c r="I276" s="401">
        <v>9</v>
      </c>
      <c r="J276" s="401">
        <v>10</v>
      </c>
      <c r="K276" s="401">
        <v>11</v>
      </c>
      <c r="L276" s="401">
        <v>12</v>
      </c>
      <c r="M276" s="401">
        <v>13</v>
      </c>
      <c r="N276" s="401">
        <v>14</v>
      </c>
      <c r="O276" s="401">
        <v>15</v>
      </c>
      <c r="P276" s="402">
        <v>16</v>
      </c>
      <c r="Q276" s="403">
        <v>17</v>
      </c>
      <c r="R276" s="402">
        <v>18</v>
      </c>
      <c r="S276" s="403">
        <v>19</v>
      </c>
      <c r="T276" s="404">
        <v>20</v>
      </c>
      <c r="U276" s="210">
        <v>21</v>
      </c>
      <c r="V276" s="405">
        <v>22</v>
      </c>
    </row>
    <row r="277" spans="1:22" s="33" customFormat="1" ht="50.1" customHeight="1">
      <c r="A277" s="634" t="s">
        <v>1597</v>
      </c>
      <c r="B277" s="406">
        <v>1</v>
      </c>
      <c r="C277" s="394" t="s">
        <v>470</v>
      </c>
      <c r="D277" s="394" t="s">
        <v>510</v>
      </c>
      <c r="E277" s="394" t="s">
        <v>511</v>
      </c>
      <c r="F277" s="394" t="s">
        <v>48</v>
      </c>
      <c r="G277" s="386">
        <v>0.4</v>
      </c>
      <c r="H277" s="543" t="s">
        <v>396</v>
      </c>
      <c r="I277" s="392">
        <v>1</v>
      </c>
      <c r="J277" s="393" t="s">
        <v>228</v>
      </c>
      <c r="K277" s="430">
        <v>42401</v>
      </c>
      <c r="L277" s="430">
        <v>43312</v>
      </c>
      <c r="M277" s="387">
        <v>9182.31</v>
      </c>
      <c r="N277" s="428">
        <v>3672.924</v>
      </c>
      <c r="O277" s="212">
        <v>3672.924</v>
      </c>
      <c r="P277" s="732"/>
      <c r="Q277" s="733"/>
      <c r="R277" s="750"/>
      <c r="S277" s="751"/>
      <c r="T277" s="389" t="s">
        <v>396</v>
      </c>
      <c r="U277" s="390">
        <v>73</v>
      </c>
      <c r="V277" s="391" t="s">
        <v>396</v>
      </c>
    </row>
    <row r="278" spans="1:22" s="33" customFormat="1" ht="50.1" customHeight="1">
      <c r="A278" s="634" t="s">
        <v>1598</v>
      </c>
      <c r="B278" s="406">
        <v>2</v>
      </c>
      <c r="C278" s="394" t="s">
        <v>512</v>
      </c>
      <c r="D278" s="394" t="s">
        <v>513</v>
      </c>
      <c r="E278" s="394" t="s">
        <v>514</v>
      </c>
      <c r="F278" s="394" t="s">
        <v>48</v>
      </c>
      <c r="G278" s="386">
        <v>0.95</v>
      </c>
      <c r="H278" s="543" t="s">
        <v>396</v>
      </c>
      <c r="I278" s="392">
        <v>2</v>
      </c>
      <c r="J278" s="393" t="s">
        <v>229</v>
      </c>
      <c r="K278" s="430">
        <v>41995</v>
      </c>
      <c r="L278" s="430">
        <v>42588</v>
      </c>
      <c r="M278" s="387">
        <v>4497.99</v>
      </c>
      <c r="N278" s="428">
        <v>4273.0904999999993</v>
      </c>
      <c r="O278" s="212">
        <v>4273.0905000000002</v>
      </c>
      <c r="P278" s="732"/>
      <c r="Q278" s="733"/>
      <c r="R278" s="750"/>
      <c r="S278" s="751"/>
      <c r="T278" s="389" t="s">
        <v>396</v>
      </c>
      <c r="U278" s="390">
        <v>22</v>
      </c>
      <c r="V278" s="391" t="s">
        <v>396</v>
      </c>
    </row>
    <row r="279" spans="1:22" s="33" customFormat="1" ht="24.9" customHeight="1" thickBot="1">
      <c r="A279" s="634" t="s">
        <v>1599</v>
      </c>
      <c r="B279" s="410" t="s">
        <v>1418</v>
      </c>
      <c r="C279" s="395"/>
      <c r="D279" s="395"/>
      <c r="E279" s="395"/>
      <c r="F279" s="395"/>
      <c r="G279" s="396"/>
      <c r="H279" s="544"/>
      <c r="I279" s="397"/>
      <c r="J279" s="398" t="s">
        <v>1418</v>
      </c>
      <c r="K279" s="431"/>
      <c r="L279" s="431"/>
      <c r="M279" s="399"/>
      <c r="N279" s="428" t="s">
        <v>1418</v>
      </c>
      <c r="O279" s="212" t="s">
        <v>1418</v>
      </c>
      <c r="P279" s="732"/>
      <c r="Q279" s="733"/>
      <c r="R279" s="750"/>
      <c r="S279" s="751"/>
      <c r="T279" s="389"/>
      <c r="U279" s="390"/>
      <c r="V279" s="391"/>
    </row>
    <row r="280" spans="1:22" s="19" customFormat="1" ht="12" customHeight="1">
      <c r="A280" s="634"/>
      <c r="B280" s="34"/>
      <c r="C280" s="35"/>
      <c r="D280" s="35"/>
      <c r="E280" s="35"/>
      <c r="F280" s="35"/>
      <c r="G280" s="35"/>
      <c r="H280" s="407"/>
      <c r="I280" s="35"/>
      <c r="J280" s="35"/>
      <c r="K280" s="35"/>
      <c r="L280" s="35"/>
      <c r="M280" s="35"/>
      <c r="N280" s="35"/>
      <c r="O280" s="211"/>
      <c r="P280" s="35"/>
      <c r="Q280" s="35"/>
      <c r="R280" s="211"/>
      <c r="S280" s="35"/>
      <c r="T280" s="35"/>
      <c r="U280" s="36"/>
      <c r="V280" s="37"/>
    </row>
    <row r="281" spans="1:22" s="19" customFormat="1" ht="17.25" customHeight="1" thickBot="1">
      <c r="A281" s="634" t="s">
        <v>1600</v>
      </c>
      <c r="B281" s="475"/>
      <c r="C281" s="476"/>
      <c r="D281" s="476"/>
      <c r="E281" s="476"/>
      <c r="F281" s="476"/>
      <c r="G281" s="476"/>
      <c r="H281" s="476"/>
      <c r="I281" s="476"/>
      <c r="J281" s="476"/>
      <c r="K281" s="476"/>
      <c r="L281" s="476"/>
      <c r="M281" s="476"/>
      <c r="N281" s="414" t="s">
        <v>398</v>
      </c>
      <c r="O281" s="415">
        <v>3973.0072500000001</v>
      </c>
      <c r="P281" s="423"/>
      <c r="Q281" s="423"/>
      <c r="R281" s="424"/>
      <c r="S281" s="424"/>
      <c r="T281" s="425"/>
      <c r="U281" s="426"/>
      <c r="V281" s="427"/>
    </row>
    <row r="282" spans="1:22" ht="17.25" customHeight="1">
      <c r="B282" s="38"/>
      <c r="C282" s="38"/>
      <c r="D282" s="38"/>
      <c r="E282" s="38"/>
      <c r="F282" s="38"/>
      <c r="G282" s="39"/>
      <c r="H282" s="39"/>
      <c r="I282" s="39"/>
      <c r="J282" s="39"/>
      <c r="K282" s="39"/>
      <c r="L282" s="39"/>
      <c r="M282" s="39"/>
      <c r="N282" s="39"/>
      <c r="O282" s="39"/>
      <c r="P282" s="39"/>
      <c r="Q282" s="39"/>
      <c r="R282" s="39"/>
      <c r="S282" s="39"/>
      <c r="T282" s="39"/>
      <c r="U282" s="39"/>
      <c r="V282" s="39"/>
    </row>
    <row r="283" spans="1:22" s="19" customFormat="1" ht="16.5" customHeight="1" thickBot="1">
      <c r="A283" s="630"/>
      <c r="B283" s="764" t="s">
        <v>399</v>
      </c>
      <c r="C283" s="764"/>
      <c r="D283" s="764"/>
      <c r="E283" s="764"/>
      <c r="F283" s="764"/>
      <c r="G283" s="764"/>
      <c r="H283" s="764"/>
      <c r="I283" s="764"/>
      <c r="J283" s="764"/>
      <c r="K283" s="764"/>
      <c r="L283" s="764"/>
      <c r="M283" s="764"/>
      <c r="N283" s="764"/>
      <c r="O283" s="764"/>
      <c r="P283" s="764"/>
      <c r="Q283" s="764"/>
      <c r="R283" s="764"/>
      <c r="S283" s="764"/>
      <c r="T283" s="764"/>
      <c r="U283" s="764"/>
      <c r="V283" s="764"/>
    </row>
    <row r="284" spans="1:22" s="22" customFormat="1" ht="22.5" customHeight="1">
      <c r="A284" s="635" t="s">
        <v>1601</v>
      </c>
      <c r="B284" s="765" t="s">
        <v>400</v>
      </c>
      <c r="C284" s="768" t="s">
        <v>401</v>
      </c>
      <c r="D284" s="769"/>
      <c r="E284" s="769"/>
      <c r="F284" s="769"/>
      <c r="G284" s="769"/>
      <c r="H284" s="769"/>
      <c r="I284" s="769"/>
      <c r="J284" s="769"/>
      <c r="K284" s="769"/>
      <c r="L284" s="769"/>
      <c r="M284" s="747"/>
      <c r="N284" s="477"/>
      <c r="O284" s="478"/>
      <c r="P284" s="768" t="s">
        <v>402</v>
      </c>
      <c r="Q284" s="769"/>
      <c r="R284" s="769"/>
      <c r="S284" s="747"/>
      <c r="T284" s="746" t="s">
        <v>403</v>
      </c>
      <c r="U284" s="747"/>
      <c r="V284" s="775" t="s">
        <v>1102</v>
      </c>
    </row>
    <row r="285" spans="1:22" s="22" customFormat="1" ht="22.5" customHeight="1">
      <c r="A285" s="635" t="s">
        <v>1602</v>
      </c>
      <c r="B285" s="766"/>
      <c r="C285" s="734" t="s">
        <v>404</v>
      </c>
      <c r="D285" s="735"/>
      <c r="E285" s="736"/>
      <c r="F285" s="481">
        <v>2</v>
      </c>
      <c r="G285" s="737" t="s">
        <v>405</v>
      </c>
      <c r="H285" s="738" t="s">
        <v>406</v>
      </c>
      <c r="I285" s="738"/>
      <c r="J285" s="734" t="s">
        <v>407</v>
      </c>
      <c r="K285" s="739"/>
      <c r="L285" s="482"/>
      <c r="M285" s="482"/>
      <c r="N285" s="483"/>
      <c r="O285" s="484"/>
      <c r="P285" s="770"/>
      <c r="Q285" s="771"/>
      <c r="R285" s="771"/>
      <c r="S285" s="772"/>
      <c r="T285" s="748"/>
      <c r="U285" s="749"/>
      <c r="V285" s="776"/>
    </row>
    <row r="286" spans="1:22" s="22" customFormat="1" ht="51.75" customHeight="1" thickBot="1">
      <c r="A286" s="635" t="s">
        <v>1603</v>
      </c>
      <c r="B286" s="766"/>
      <c r="C286" s="735" t="s">
        <v>408</v>
      </c>
      <c r="D286" s="736"/>
      <c r="E286" s="485" t="s">
        <v>409</v>
      </c>
      <c r="F286" s="479" t="s">
        <v>410</v>
      </c>
      <c r="G286" s="737"/>
      <c r="H286" s="738"/>
      <c r="I286" s="738"/>
      <c r="J286" s="469" t="s">
        <v>411</v>
      </c>
      <c r="K286" s="480" t="s">
        <v>412</v>
      </c>
      <c r="L286" s="486" t="s">
        <v>413</v>
      </c>
      <c r="M286" s="486"/>
      <c r="N286" s="487" t="s">
        <v>414</v>
      </c>
      <c r="O286" s="488"/>
      <c r="P286" s="421" t="s">
        <v>1436</v>
      </c>
      <c r="Q286" s="312" t="s">
        <v>415</v>
      </c>
      <c r="R286" s="313"/>
      <c r="S286" s="94">
        <v>2</v>
      </c>
      <c r="T286" s="773"/>
      <c r="U286" s="774"/>
      <c r="V286" s="777"/>
    </row>
    <row r="287" spans="1:22" s="22" customFormat="1" ht="15.75" customHeight="1">
      <c r="A287" s="635" t="s">
        <v>1604</v>
      </c>
      <c r="B287" s="766"/>
      <c r="C287" s="41">
        <v>1</v>
      </c>
      <c r="D287" s="83" t="s">
        <v>228</v>
      </c>
      <c r="E287" s="89">
        <v>0.6</v>
      </c>
      <c r="F287" s="306">
        <v>3672.924</v>
      </c>
      <c r="G287" s="306">
        <v>698.17</v>
      </c>
      <c r="H287" s="742" t="s">
        <v>1102</v>
      </c>
      <c r="I287" s="743"/>
      <c r="J287" s="90" t="s">
        <v>1102</v>
      </c>
      <c r="K287" s="88" t="s">
        <v>1418</v>
      </c>
      <c r="L287" s="453" t="s">
        <v>1361</v>
      </c>
      <c r="M287" s="454" t="s">
        <v>1459</v>
      </c>
      <c r="N287" s="369" t="s">
        <v>396</v>
      </c>
      <c r="O287" s="778" t="s">
        <v>205</v>
      </c>
      <c r="P287" s="779"/>
      <c r="Q287" s="782">
        <v>23</v>
      </c>
      <c r="R287" s="785" t="s">
        <v>1361</v>
      </c>
      <c r="S287" s="786"/>
      <c r="T287" s="746" t="s">
        <v>416</v>
      </c>
      <c r="U287" s="769"/>
      <c r="V287" s="747"/>
    </row>
    <row r="288" spans="1:22" s="22" customFormat="1" ht="15.75" customHeight="1" thickBot="1">
      <c r="A288" s="635" t="s">
        <v>1605</v>
      </c>
      <c r="B288" s="766"/>
      <c r="C288" s="41">
        <v>2</v>
      </c>
      <c r="D288" s="83" t="s">
        <v>229</v>
      </c>
      <c r="E288" s="89">
        <v>0.4</v>
      </c>
      <c r="F288" s="306">
        <v>4273.0905000000002</v>
      </c>
      <c r="G288" s="306">
        <v>698.17</v>
      </c>
      <c r="H288" s="742" t="s">
        <v>1102</v>
      </c>
      <c r="I288" s="743"/>
      <c r="J288" s="90" t="s">
        <v>1102</v>
      </c>
      <c r="K288" s="88" t="s">
        <v>1418</v>
      </c>
      <c r="L288" s="453" t="s">
        <v>34</v>
      </c>
      <c r="M288" s="454" t="s">
        <v>1439</v>
      </c>
      <c r="N288" s="369" t="s">
        <v>396</v>
      </c>
      <c r="O288" s="778"/>
      <c r="P288" s="779"/>
      <c r="Q288" s="783"/>
      <c r="R288" s="787"/>
      <c r="S288" s="788"/>
      <c r="T288" s="773"/>
      <c r="U288" s="791"/>
      <c r="V288" s="774"/>
    </row>
    <row r="289" spans="1:22" s="22" customFormat="1" ht="15.75" customHeight="1">
      <c r="A289" s="635" t="s">
        <v>1606</v>
      </c>
      <c r="B289" s="766"/>
      <c r="C289" s="41">
        <v>3</v>
      </c>
      <c r="D289" s="83" t="s">
        <v>1418</v>
      </c>
      <c r="E289" s="89" t="s">
        <v>1418</v>
      </c>
      <c r="F289" s="306" t="s">
        <v>1418</v>
      </c>
      <c r="G289" s="306" t="s">
        <v>1418</v>
      </c>
      <c r="H289" s="742" t="s">
        <v>1418</v>
      </c>
      <c r="I289" s="743"/>
      <c r="J289" s="90" t="s">
        <v>1418</v>
      </c>
      <c r="K289" s="88" t="s">
        <v>1418</v>
      </c>
      <c r="L289" s="453"/>
      <c r="M289" s="454" t="s">
        <v>1418</v>
      </c>
      <c r="N289" s="369"/>
      <c r="O289" s="780"/>
      <c r="P289" s="781"/>
      <c r="Q289" s="784"/>
      <c r="R289" s="789"/>
      <c r="S289" s="790"/>
      <c r="T289" s="244"/>
      <c r="U289" s="244"/>
      <c r="V289" s="245"/>
    </row>
    <row r="290" spans="1:22" s="22" customFormat="1" ht="15.75" customHeight="1">
      <c r="A290" s="635" t="s">
        <v>1607</v>
      </c>
      <c r="B290" s="766"/>
      <c r="C290" s="41">
        <v>4</v>
      </c>
      <c r="D290" s="83" t="s">
        <v>1418</v>
      </c>
      <c r="E290" s="89" t="s">
        <v>1418</v>
      </c>
      <c r="F290" s="306" t="s">
        <v>1418</v>
      </c>
      <c r="G290" s="306" t="s">
        <v>1418</v>
      </c>
      <c r="H290" s="742" t="s">
        <v>1418</v>
      </c>
      <c r="I290" s="743"/>
      <c r="J290" s="90" t="s">
        <v>1418</v>
      </c>
      <c r="K290" s="88" t="s">
        <v>1418</v>
      </c>
      <c r="L290" s="453"/>
      <c r="M290" s="454" t="s">
        <v>1418</v>
      </c>
      <c r="N290" s="369"/>
      <c r="O290" s="744" t="s">
        <v>417</v>
      </c>
      <c r="P290" s="734" t="s">
        <v>418</v>
      </c>
      <c r="Q290" s="735"/>
      <c r="R290" s="735"/>
      <c r="S290" s="736"/>
      <c r="T290" s="225"/>
      <c r="U290" s="225"/>
      <c r="V290" s="246"/>
    </row>
    <row r="291" spans="1:22" s="22" customFormat="1" ht="17.25" customHeight="1">
      <c r="A291" s="635" t="s">
        <v>1608</v>
      </c>
      <c r="B291" s="766"/>
      <c r="C291" s="41">
        <v>5</v>
      </c>
      <c r="D291" s="83" t="s">
        <v>1418</v>
      </c>
      <c r="E291" s="89" t="s">
        <v>1418</v>
      </c>
      <c r="F291" s="306" t="s">
        <v>1418</v>
      </c>
      <c r="G291" s="306" t="s">
        <v>1418</v>
      </c>
      <c r="H291" s="742" t="s">
        <v>1418</v>
      </c>
      <c r="I291" s="743"/>
      <c r="J291" s="90" t="s">
        <v>1418</v>
      </c>
      <c r="K291" s="88" t="s">
        <v>1418</v>
      </c>
      <c r="L291" s="453"/>
      <c r="M291" s="454" t="s">
        <v>1418</v>
      </c>
      <c r="N291" s="369"/>
      <c r="O291" s="745"/>
      <c r="P291" s="469" t="s">
        <v>419</v>
      </c>
      <c r="Q291" s="469" t="s">
        <v>420</v>
      </c>
      <c r="R291" s="738" t="s">
        <v>421</v>
      </c>
      <c r="S291" s="738"/>
      <c r="T291" s="225"/>
      <c r="U291" s="225"/>
      <c r="V291" s="246"/>
    </row>
    <row r="292" spans="1:22" s="22" customFormat="1" ht="16.5" customHeight="1" thickBot="1">
      <c r="A292" s="635" t="s">
        <v>1609</v>
      </c>
      <c r="B292" s="766"/>
      <c r="C292" s="91">
        <v>6</v>
      </c>
      <c r="D292" s="92" t="s">
        <v>1418</v>
      </c>
      <c r="E292" s="93" t="s">
        <v>1418</v>
      </c>
      <c r="F292" s="306" t="s">
        <v>1418</v>
      </c>
      <c r="G292" s="306" t="s">
        <v>1418</v>
      </c>
      <c r="H292" s="742" t="s">
        <v>1418</v>
      </c>
      <c r="I292" s="743"/>
      <c r="J292" s="90" t="s">
        <v>1418</v>
      </c>
      <c r="K292" s="88" t="s">
        <v>1418</v>
      </c>
      <c r="L292" s="453"/>
      <c r="M292" s="454" t="s">
        <v>1418</v>
      </c>
      <c r="N292" s="451"/>
      <c r="O292" s="319" t="s">
        <v>1102</v>
      </c>
      <c r="P292" s="247">
        <v>4</v>
      </c>
      <c r="Q292" s="248">
        <v>1396.3430708000001</v>
      </c>
      <c r="R292" s="792">
        <v>7946.0144999999993</v>
      </c>
      <c r="S292" s="792"/>
      <c r="T292" s="225"/>
      <c r="U292" s="225"/>
      <c r="V292" s="246"/>
    </row>
    <row r="293" spans="1:22" s="22" customFormat="1" ht="16.5" customHeight="1" thickBot="1">
      <c r="A293" s="635" t="s">
        <v>1610</v>
      </c>
      <c r="B293" s="767"/>
      <c r="C293" s="793" t="s">
        <v>422</v>
      </c>
      <c r="D293" s="794"/>
      <c r="E293" s="794"/>
      <c r="F293" s="502"/>
      <c r="G293" s="503"/>
      <c r="H293" s="795" t="s">
        <v>1102</v>
      </c>
      <c r="I293" s="796"/>
      <c r="J293" s="416" t="s">
        <v>1102</v>
      </c>
      <c r="K293" s="249" t="s">
        <v>1102</v>
      </c>
      <c r="L293" s="492"/>
      <c r="M293" s="493"/>
      <c r="N293" s="494"/>
      <c r="O293" s="797" t="s">
        <v>1418</v>
      </c>
      <c r="P293" s="797"/>
      <c r="Q293" s="797"/>
      <c r="R293" s="797"/>
      <c r="S293" s="797"/>
      <c r="T293" s="489"/>
      <c r="U293" s="490"/>
      <c r="V293" s="491"/>
    </row>
    <row r="294" spans="1:22" ht="24.9" customHeight="1"/>
    <row r="295" spans="1:22" ht="24.9" customHeight="1"/>
    <row r="296" spans="1:22" s="32" customFormat="1" ht="24" thickBot="1">
      <c r="A296" s="633">
        <v>11</v>
      </c>
      <c r="B296" s="761" t="s">
        <v>371</v>
      </c>
      <c r="C296" s="761"/>
      <c r="D296" s="761"/>
      <c r="E296" s="26">
        <v>24</v>
      </c>
      <c r="F296" s="27" t="s">
        <v>115</v>
      </c>
      <c r="G296" s="28"/>
      <c r="H296" s="28"/>
      <c r="I296" s="27"/>
      <c r="J296" s="27"/>
      <c r="K296" s="27"/>
      <c r="L296" s="27"/>
      <c r="M296" s="29"/>
      <c r="N296" s="29"/>
      <c r="O296" s="28"/>
      <c r="P296" s="28"/>
      <c r="Q296" s="30"/>
      <c r="R296" s="30"/>
      <c r="S296" s="30"/>
      <c r="T296" s="30"/>
      <c r="U296" s="31"/>
    </row>
    <row r="297" spans="1:22" s="19" customFormat="1" ht="24.75" customHeight="1">
      <c r="A297" s="630"/>
      <c r="B297" s="762" t="s">
        <v>372</v>
      </c>
      <c r="C297" s="466" t="s">
        <v>373</v>
      </c>
      <c r="D297" s="467" t="s">
        <v>374</v>
      </c>
      <c r="E297" s="467"/>
      <c r="F297" s="467" t="s">
        <v>375</v>
      </c>
      <c r="G297" s="468"/>
      <c r="H297" s="752" t="s">
        <v>376</v>
      </c>
      <c r="I297" s="803" t="s">
        <v>377</v>
      </c>
      <c r="J297" s="752" t="s">
        <v>378</v>
      </c>
      <c r="K297" s="752" t="s">
        <v>379</v>
      </c>
      <c r="L297" s="752" t="s">
        <v>380</v>
      </c>
      <c r="M297" s="752" t="s">
        <v>381</v>
      </c>
      <c r="N297" s="753" t="s">
        <v>382</v>
      </c>
      <c r="O297" s="754"/>
      <c r="P297" s="755" t="s">
        <v>383</v>
      </c>
      <c r="Q297" s="756"/>
      <c r="R297" s="746" t="s">
        <v>384</v>
      </c>
      <c r="S297" s="747"/>
      <c r="T297" s="798" t="s">
        <v>385</v>
      </c>
      <c r="U297" s="799"/>
      <c r="V297" s="800"/>
    </row>
    <row r="298" spans="1:22" s="19" customFormat="1" ht="73.5" customHeight="1">
      <c r="A298" s="630"/>
      <c r="B298" s="763"/>
      <c r="C298" s="469" t="s">
        <v>386</v>
      </c>
      <c r="D298" s="470" t="s">
        <v>101</v>
      </c>
      <c r="E298" s="470" t="s">
        <v>387</v>
      </c>
      <c r="F298" s="470" t="s">
        <v>388</v>
      </c>
      <c r="G298" s="471" t="s">
        <v>389</v>
      </c>
      <c r="H298" s="738"/>
      <c r="I298" s="804"/>
      <c r="J298" s="738"/>
      <c r="K298" s="738"/>
      <c r="L298" s="738"/>
      <c r="M298" s="738"/>
      <c r="N298" s="469" t="s">
        <v>390</v>
      </c>
      <c r="O298" s="470" t="s">
        <v>391</v>
      </c>
      <c r="P298" s="801"/>
      <c r="Q298" s="802"/>
      <c r="R298" s="748"/>
      <c r="S298" s="749"/>
      <c r="T298" s="472" t="s">
        <v>392</v>
      </c>
      <c r="U298" s="473" t="s">
        <v>393</v>
      </c>
      <c r="V298" s="474" t="s">
        <v>394</v>
      </c>
    </row>
    <row r="299" spans="1:22" s="19" customFormat="1" ht="26.25" customHeight="1">
      <c r="A299" s="630"/>
      <c r="B299" s="400"/>
      <c r="C299" s="401">
        <v>3</v>
      </c>
      <c r="D299" s="401">
        <v>4</v>
      </c>
      <c r="E299" s="401">
        <v>5</v>
      </c>
      <c r="F299" s="401">
        <v>6</v>
      </c>
      <c r="G299" s="401">
        <v>7</v>
      </c>
      <c r="H299" s="401">
        <v>8</v>
      </c>
      <c r="I299" s="401">
        <v>9</v>
      </c>
      <c r="J299" s="401">
        <v>10</v>
      </c>
      <c r="K299" s="401">
        <v>11</v>
      </c>
      <c r="L299" s="401">
        <v>12</v>
      </c>
      <c r="M299" s="401">
        <v>13</v>
      </c>
      <c r="N299" s="401">
        <v>14</v>
      </c>
      <c r="O299" s="401">
        <v>15</v>
      </c>
      <c r="P299" s="402">
        <v>16</v>
      </c>
      <c r="Q299" s="403">
        <v>17</v>
      </c>
      <c r="R299" s="402">
        <v>18</v>
      </c>
      <c r="S299" s="403">
        <v>19</v>
      </c>
      <c r="T299" s="404">
        <v>20</v>
      </c>
      <c r="U299" s="210">
        <v>21</v>
      </c>
      <c r="V299" s="405">
        <v>22</v>
      </c>
    </row>
    <row r="300" spans="1:22" s="33" customFormat="1" ht="50.1" customHeight="1">
      <c r="A300" s="634" t="s">
        <v>1611</v>
      </c>
      <c r="B300" s="406">
        <v>1</v>
      </c>
      <c r="C300" s="394" t="s">
        <v>515</v>
      </c>
      <c r="D300" s="394" t="s">
        <v>516</v>
      </c>
      <c r="E300" s="394" t="s">
        <v>517</v>
      </c>
      <c r="F300" s="394" t="s">
        <v>48</v>
      </c>
      <c r="G300" s="386">
        <v>0.6</v>
      </c>
      <c r="H300" s="543" t="s">
        <v>396</v>
      </c>
      <c r="I300" s="392">
        <v>1</v>
      </c>
      <c r="J300" s="393" t="s">
        <v>230</v>
      </c>
      <c r="K300" s="430">
        <v>41639</v>
      </c>
      <c r="L300" s="430">
        <v>42628</v>
      </c>
      <c r="M300" s="387">
        <v>4157.43</v>
      </c>
      <c r="N300" s="428">
        <v>2494.4580000000001</v>
      </c>
      <c r="O300" s="212">
        <v>2494.4580000000001</v>
      </c>
      <c r="P300" s="732"/>
      <c r="Q300" s="733"/>
      <c r="R300" s="750"/>
      <c r="S300" s="751"/>
      <c r="T300" s="389" t="s">
        <v>396</v>
      </c>
      <c r="U300" s="390">
        <v>44</v>
      </c>
      <c r="V300" s="391" t="s">
        <v>396</v>
      </c>
    </row>
    <row r="301" spans="1:22" s="33" customFormat="1" ht="50.1" customHeight="1">
      <c r="A301" s="634" t="s">
        <v>1612</v>
      </c>
      <c r="B301" s="406">
        <v>2</v>
      </c>
      <c r="C301" s="394" t="s">
        <v>518</v>
      </c>
      <c r="D301" s="394" t="s">
        <v>519</v>
      </c>
      <c r="E301" s="394" t="s">
        <v>520</v>
      </c>
      <c r="F301" s="394" t="s">
        <v>48</v>
      </c>
      <c r="G301" s="386">
        <v>0.7</v>
      </c>
      <c r="H301" s="543" t="s">
        <v>396</v>
      </c>
      <c r="I301" s="392">
        <v>1</v>
      </c>
      <c r="J301" s="393" t="s">
        <v>230</v>
      </c>
      <c r="K301" s="430">
        <v>40140</v>
      </c>
      <c r="L301" s="430">
        <v>40550</v>
      </c>
      <c r="M301" s="387">
        <v>1719.39</v>
      </c>
      <c r="N301" s="428">
        <v>1203.5730000000001</v>
      </c>
      <c r="O301" s="212">
        <v>1203.5730000000001</v>
      </c>
      <c r="P301" s="732"/>
      <c r="Q301" s="733"/>
      <c r="R301" s="750"/>
      <c r="S301" s="751"/>
      <c r="T301" s="389" t="s">
        <v>396</v>
      </c>
      <c r="U301" s="390">
        <v>7</v>
      </c>
      <c r="V301" s="391" t="s">
        <v>396</v>
      </c>
    </row>
    <row r="302" spans="1:22" s="33" customFormat="1" ht="24.9" customHeight="1">
      <c r="A302" s="634" t="s">
        <v>1613</v>
      </c>
      <c r="B302" s="406" t="s">
        <v>1418</v>
      </c>
      <c r="C302" s="394"/>
      <c r="D302" s="394"/>
      <c r="E302" s="394"/>
      <c r="F302" s="394"/>
      <c r="G302" s="386"/>
      <c r="H302" s="543"/>
      <c r="I302" s="392"/>
      <c r="J302" s="393" t="s">
        <v>1418</v>
      </c>
      <c r="K302" s="430"/>
      <c r="L302" s="430"/>
      <c r="M302" s="387"/>
      <c r="N302" s="428" t="s">
        <v>1418</v>
      </c>
      <c r="O302" s="212" t="s">
        <v>1418</v>
      </c>
      <c r="P302" s="732"/>
      <c r="Q302" s="733"/>
      <c r="R302" s="750"/>
      <c r="S302" s="751"/>
      <c r="T302" s="389"/>
      <c r="U302" s="390"/>
      <c r="V302" s="391"/>
    </row>
    <row r="303" spans="1:22" s="33" customFormat="1" ht="24.9" customHeight="1">
      <c r="A303" s="634" t="s">
        <v>1614</v>
      </c>
      <c r="B303" s="406" t="s">
        <v>1418</v>
      </c>
      <c r="C303" s="394"/>
      <c r="D303" s="394"/>
      <c r="E303" s="394"/>
      <c r="F303" s="394"/>
      <c r="G303" s="386"/>
      <c r="H303" s="543"/>
      <c r="I303" s="392"/>
      <c r="J303" s="393" t="s">
        <v>1418</v>
      </c>
      <c r="K303" s="430"/>
      <c r="L303" s="430"/>
      <c r="M303" s="387"/>
      <c r="N303" s="428" t="s">
        <v>1418</v>
      </c>
      <c r="O303" s="212" t="s">
        <v>1418</v>
      </c>
      <c r="P303" s="732"/>
      <c r="Q303" s="733"/>
      <c r="R303" s="750"/>
      <c r="S303" s="751"/>
      <c r="T303" s="389"/>
      <c r="U303" s="390"/>
      <c r="V303" s="391"/>
    </row>
    <row r="304" spans="1:22" s="33" customFormat="1" ht="24.9" customHeight="1">
      <c r="A304" s="634" t="s">
        <v>1615</v>
      </c>
      <c r="B304" s="406" t="s">
        <v>1418</v>
      </c>
      <c r="C304" s="394"/>
      <c r="D304" s="394"/>
      <c r="E304" s="394"/>
      <c r="F304" s="394"/>
      <c r="G304" s="386"/>
      <c r="H304" s="543"/>
      <c r="I304" s="392"/>
      <c r="J304" s="393" t="s">
        <v>1418</v>
      </c>
      <c r="K304" s="430"/>
      <c r="L304" s="430"/>
      <c r="M304" s="387"/>
      <c r="N304" s="428" t="s">
        <v>1418</v>
      </c>
      <c r="O304" s="212" t="s">
        <v>1418</v>
      </c>
      <c r="P304" s="732"/>
      <c r="Q304" s="733"/>
      <c r="R304" s="750"/>
      <c r="S304" s="751"/>
      <c r="T304" s="389"/>
      <c r="U304" s="390"/>
      <c r="V304" s="391"/>
    </row>
    <row r="305" spans="1:22" s="33" customFormat="1" ht="24.9" customHeight="1">
      <c r="A305" s="634" t="s">
        <v>1616</v>
      </c>
      <c r="B305" s="406" t="s">
        <v>1418</v>
      </c>
      <c r="C305" s="394"/>
      <c r="D305" s="394"/>
      <c r="E305" s="394"/>
      <c r="F305" s="394"/>
      <c r="G305" s="386"/>
      <c r="H305" s="543"/>
      <c r="I305" s="392"/>
      <c r="J305" s="393" t="s">
        <v>1418</v>
      </c>
      <c r="K305" s="430"/>
      <c r="L305" s="430"/>
      <c r="M305" s="387"/>
      <c r="N305" s="428" t="s">
        <v>1418</v>
      </c>
      <c r="O305" s="212" t="s">
        <v>1418</v>
      </c>
      <c r="P305" s="732"/>
      <c r="Q305" s="733"/>
      <c r="R305" s="750"/>
      <c r="S305" s="751"/>
      <c r="T305" s="389"/>
      <c r="U305" s="390"/>
      <c r="V305" s="391"/>
    </row>
    <row r="306" spans="1:22" s="33" customFormat="1" ht="24.9" customHeight="1">
      <c r="A306" s="634" t="s">
        <v>1617</v>
      </c>
      <c r="B306" s="406" t="s">
        <v>1418</v>
      </c>
      <c r="C306" s="394"/>
      <c r="D306" s="394"/>
      <c r="E306" s="394"/>
      <c r="F306" s="394"/>
      <c r="G306" s="386"/>
      <c r="H306" s="543"/>
      <c r="I306" s="392"/>
      <c r="J306" s="393" t="s">
        <v>1418</v>
      </c>
      <c r="K306" s="430"/>
      <c r="L306" s="430"/>
      <c r="M306" s="388"/>
      <c r="N306" s="428" t="s">
        <v>1418</v>
      </c>
      <c r="O306" s="212" t="s">
        <v>1418</v>
      </c>
      <c r="P306" s="732"/>
      <c r="Q306" s="733"/>
      <c r="R306" s="750"/>
      <c r="S306" s="751"/>
      <c r="T306" s="389"/>
      <c r="U306" s="390"/>
      <c r="V306" s="391"/>
    </row>
    <row r="307" spans="1:22" s="33" customFormat="1" ht="24.9" customHeight="1">
      <c r="A307" s="634" t="s">
        <v>1618</v>
      </c>
      <c r="B307" s="406" t="s">
        <v>1418</v>
      </c>
      <c r="C307" s="394"/>
      <c r="D307" s="394"/>
      <c r="E307" s="394"/>
      <c r="F307" s="394"/>
      <c r="G307" s="386"/>
      <c r="H307" s="543"/>
      <c r="I307" s="392"/>
      <c r="J307" s="393" t="s">
        <v>1418</v>
      </c>
      <c r="K307" s="430"/>
      <c r="L307" s="430"/>
      <c r="M307" s="388"/>
      <c r="N307" s="428" t="s">
        <v>1418</v>
      </c>
      <c r="O307" s="212" t="s">
        <v>1418</v>
      </c>
      <c r="P307" s="732"/>
      <c r="Q307" s="733"/>
      <c r="R307" s="750"/>
      <c r="S307" s="751"/>
      <c r="T307" s="389"/>
      <c r="U307" s="390"/>
      <c r="V307" s="391"/>
    </row>
    <row r="308" spans="1:22" s="33" customFormat="1" ht="24.9" customHeight="1" thickBot="1">
      <c r="A308" s="634" t="s">
        <v>1619</v>
      </c>
      <c r="B308" s="410" t="s">
        <v>1418</v>
      </c>
      <c r="C308" s="395"/>
      <c r="D308" s="395"/>
      <c r="E308" s="395"/>
      <c r="F308" s="395"/>
      <c r="G308" s="396"/>
      <c r="H308" s="544"/>
      <c r="I308" s="397"/>
      <c r="J308" s="398" t="s">
        <v>1418</v>
      </c>
      <c r="K308" s="431"/>
      <c r="L308" s="431"/>
      <c r="M308" s="399"/>
      <c r="N308" s="428" t="s">
        <v>1418</v>
      </c>
      <c r="O308" s="212" t="s">
        <v>1418</v>
      </c>
      <c r="P308" s="732"/>
      <c r="Q308" s="733"/>
      <c r="R308" s="750"/>
      <c r="S308" s="751"/>
      <c r="T308" s="389"/>
      <c r="U308" s="390"/>
      <c r="V308" s="391"/>
    </row>
    <row r="309" spans="1:22" s="19" customFormat="1" ht="12" customHeight="1">
      <c r="A309" s="634"/>
      <c r="B309" s="34"/>
      <c r="C309" s="35"/>
      <c r="D309" s="35"/>
      <c r="E309" s="35"/>
      <c r="F309" s="35"/>
      <c r="G309" s="35"/>
      <c r="H309" s="407"/>
      <c r="I309" s="35"/>
      <c r="J309" s="35"/>
      <c r="K309" s="35"/>
      <c r="L309" s="35"/>
      <c r="M309" s="35"/>
      <c r="N309" s="35"/>
      <c r="O309" s="211"/>
      <c r="P309" s="35"/>
      <c r="Q309" s="35"/>
      <c r="R309" s="211"/>
      <c r="S309" s="35"/>
      <c r="T309" s="35"/>
      <c r="U309" s="36"/>
      <c r="V309" s="37"/>
    </row>
    <row r="310" spans="1:22" s="19" customFormat="1" ht="17.25" customHeight="1" thickBot="1">
      <c r="A310" s="634" t="s">
        <v>1620</v>
      </c>
      <c r="B310" s="475"/>
      <c r="C310" s="476"/>
      <c r="D310" s="476"/>
      <c r="E310" s="476"/>
      <c r="F310" s="476"/>
      <c r="G310" s="476"/>
      <c r="H310" s="476"/>
      <c r="I310" s="476"/>
      <c r="J310" s="476"/>
      <c r="K310" s="476"/>
      <c r="L310" s="476"/>
      <c r="M310" s="476"/>
      <c r="N310" s="414" t="s">
        <v>398</v>
      </c>
      <c r="O310" s="415">
        <v>1849.0155</v>
      </c>
      <c r="P310" s="423"/>
      <c r="Q310" s="423"/>
      <c r="R310" s="424"/>
      <c r="S310" s="424"/>
      <c r="T310" s="425"/>
      <c r="U310" s="426"/>
      <c r="V310" s="427"/>
    </row>
    <row r="311" spans="1:22" ht="17.25" customHeight="1">
      <c r="B311" s="38"/>
      <c r="C311" s="38"/>
      <c r="D311" s="38"/>
      <c r="E311" s="38"/>
      <c r="F311" s="38"/>
      <c r="G311" s="39"/>
      <c r="H311" s="39"/>
      <c r="I311" s="39"/>
      <c r="J311" s="39"/>
      <c r="K311" s="39"/>
      <c r="L311" s="39"/>
      <c r="M311" s="39"/>
      <c r="N311" s="39"/>
      <c r="O311" s="39"/>
      <c r="P311" s="39"/>
      <c r="Q311" s="39"/>
      <c r="R311" s="39"/>
      <c r="S311" s="39"/>
      <c r="T311" s="39"/>
      <c r="U311" s="39"/>
      <c r="V311" s="39"/>
    </row>
    <row r="312" spans="1:22" s="19" customFormat="1" ht="16.5" customHeight="1" thickBot="1">
      <c r="A312" s="630"/>
      <c r="B312" s="764" t="s">
        <v>399</v>
      </c>
      <c r="C312" s="764"/>
      <c r="D312" s="764"/>
      <c r="E312" s="764"/>
      <c r="F312" s="764"/>
      <c r="G312" s="764"/>
      <c r="H312" s="764"/>
      <c r="I312" s="764"/>
      <c r="J312" s="764"/>
      <c r="K312" s="764"/>
      <c r="L312" s="764"/>
      <c r="M312" s="764"/>
      <c r="N312" s="764"/>
      <c r="O312" s="764"/>
      <c r="P312" s="764"/>
      <c r="Q312" s="764"/>
      <c r="R312" s="764"/>
      <c r="S312" s="764"/>
      <c r="T312" s="764"/>
      <c r="U312" s="764"/>
      <c r="V312" s="764"/>
    </row>
    <row r="313" spans="1:22" s="22" customFormat="1" ht="22.5" customHeight="1">
      <c r="A313" s="635" t="s">
        <v>1621</v>
      </c>
      <c r="B313" s="765" t="s">
        <v>400</v>
      </c>
      <c r="C313" s="768" t="s">
        <v>401</v>
      </c>
      <c r="D313" s="769"/>
      <c r="E313" s="769"/>
      <c r="F313" s="769"/>
      <c r="G313" s="769"/>
      <c r="H313" s="769"/>
      <c r="I313" s="769"/>
      <c r="J313" s="769"/>
      <c r="K313" s="769"/>
      <c r="L313" s="769"/>
      <c r="M313" s="747"/>
      <c r="N313" s="477"/>
      <c r="O313" s="478"/>
      <c r="P313" s="768" t="s">
        <v>402</v>
      </c>
      <c r="Q313" s="769"/>
      <c r="R313" s="769"/>
      <c r="S313" s="747"/>
      <c r="T313" s="746" t="s">
        <v>403</v>
      </c>
      <c r="U313" s="747"/>
      <c r="V313" s="775" t="s">
        <v>1102</v>
      </c>
    </row>
    <row r="314" spans="1:22" s="22" customFormat="1" ht="22.5" customHeight="1">
      <c r="A314" s="635" t="s">
        <v>1622</v>
      </c>
      <c r="B314" s="766"/>
      <c r="C314" s="734" t="s">
        <v>404</v>
      </c>
      <c r="D314" s="735"/>
      <c r="E314" s="736"/>
      <c r="F314" s="481">
        <v>2</v>
      </c>
      <c r="G314" s="737" t="s">
        <v>405</v>
      </c>
      <c r="H314" s="738" t="s">
        <v>406</v>
      </c>
      <c r="I314" s="738"/>
      <c r="J314" s="734" t="s">
        <v>407</v>
      </c>
      <c r="K314" s="739"/>
      <c r="L314" s="482"/>
      <c r="M314" s="482"/>
      <c r="N314" s="483"/>
      <c r="O314" s="484"/>
      <c r="P314" s="770"/>
      <c r="Q314" s="771"/>
      <c r="R314" s="771"/>
      <c r="S314" s="772"/>
      <c r="T314" s="748"/>
      <c r="U314" s="749"/>
      <c r="V314" s="776"/>
    </row>
    <row r="315" spans="1:22" s="22" customFormat="1" ht="51.75" customHeight="1" thickBot="1">
      <c r="A315" s="635" t="s">
        <v>1623</v>
      </c>
      <c r="B315" s="766"/>
      <c r="C315" s="735" t="s">
        <v>408</v>
      </c>
      <c r="D315" s="736"/>
      <c r="E315" s="485" t="s">
        <v>409</v>
      </c>
      <c r="F315" s="479" t="s">
        <v>410</v>
      </c>
      <c r="G315" s="737"/>
      <c r="H315" s="738"/>
      <c r="I315" s="738"/>
      <c r="J315" s="469" t="s">
        <v>411</v>
      </c>
      <c r="K315" s="480" t="s">
        <v>412</v>
      </c>
      <c r="L315" s="486" t="s">
        <v>413</v>
      </c>
      <c r="M315" s="486"/>
      <c r="N315" s="487" t="s">
        <v>414</v>
      </c>
      <c r="O315" s="488"/>
      <c r="P315" s="421" t="s">
        <v>1436</v>
      </c>
      <c r="Q315" s="312" t="s">
        <v>415</v>
      </c>
      <c r="R315" s="313"/>
      <c r="S315" s="94">
        <v>2</v>
      </c>
      <c r="T315" s="773"/>
      <c r="U315" s="774"/>
      <c r="V315" s="777"/>
    </row>
    <row r="316" spans="1:22" s="22" customFormat="1" ht="15.75" customHeight="1">
      <c r="A316" s="635" t="s">
        <v>1624</v>
      </c>
      <c r="B316" s="766"/>
      <c r="C316" s="41">
        <v>1</v>
      </c>
      <c r="D316" s="83" t="s">
        <v>230</v>
      </c>
      <c r="E316" s="89">
        <v>0.9</v>
      </c>
      <c r="F316" s="306">
        <v>3698.0309999999999</v>
      </c>
      <c r="G316" s="306">
        <v>698.17</v>
      </c>
      <c r="H316" s="742" t="s">
        <v>1102</v>
      </c>
      <c r="I316" s="743"/>
      <c r="J316" s="90" t="s">
        <v>1102</v>
      </c>
      <c r="K316" s="88" t="s">
        <v>1418</v>
      </c>
      <c r="L316" s="453" t="s">
        <v>34</v>
      </c>
      <c r="M316" s="454" t="s">
        <v>1439</v>
      </c>
      <c r="N316" s="369" t="s">
        <v>396</v>
      </c>
      <c r="O316" s="778" t="s">
        <v>205</v>
      </c>
      <c r="P316" s="779"/>
      <c r="Q316" s="782">
        <v>24</v>
      </c>
      <c r="R316" s="785" t="s">
        <v>1361</v>
      </c>
      <c r="S316" s="786"/>
      <c r="T316" s="746" t="s">
        <v>416</v>
      </c>
      <c r="U316" s="769"/>
      <c r="V316" s="747"/>
    </row>
    <row r="317" spans="1:22" s="22" customFormat="1" ht="15.75" customHeight="1" thickBot="1">
      <c r="A317" s="635" t="s">
        <v>1625</v>
      </c>
      <c r="B317" s="766"/>
      <c r="C317" s="41">
        <v>2</v>
      </c>
      <c r="D317" s="83" t="s">
        <v>231</v>
      </c>
      <c r="E317" s="89">
        <v>0.1</v>
      </c>
      <c r="F317" s="306" t="s">
        <v>1438</v>
      </c>
      <c r="G317" s="306">
        <v>698.17</v>
      </c>
      <c r="H317" s="742" t="s">
        <v>1143</v>
      </c>
      <c r="I317" s="743"/>
      <c r="J317" s="90" t="s">
        <v>1102</v>
      </c>
      <c r="K317" s="88" t="s">
        <v>1418</v>
      </c>
      <c r="L317" s="453" t="s">
        <v>1361</v>
      </c>
      <c r="M317" s="454" t="s">
        <v>1459</v>
      </c>
      <c r="N317" s="369" t="s">
        <v>396</v>
      </c>
      <c r="O317" s="778"/>
      <c r="P317" s="779"/>
      <c r="Q317" s="783"/>
      <c r="R317" s="787"/>
      <c r="S317" s="788"/>
      <c r="T317" s="773"/>
      <c r="U317" s="791"/>
      <c r="V317" s="774"/>
    </row>
    <row r="318" spans="1:22" s="22" customFormat="1" ht="15.75" customHeight="1">
      <c r="A318" s="635" t="s">
        <v>1626</v>
      </c>
      <c r="B318" s="766"/>
      <c r="C318" s="41">
        <v>3</v>
      </c>
      <c r="D318" s="83" t="s">
        <v>1418</v>
      </c>
      <c r="E318" s="89" t="s">
        <v>1418</v>
      </c>
      <c r="F318" s="306" t="s">
        <v>1418</v>
      </c>
      <c r="G318" s="306" t="s">
        <v>1418</v>
      </c>
      <c r="H318" s="742" t="s">
        <v>1418</v>
      </c>
      <c r="I318" s="743"/>
      <c r="J318" s="90" t="s">
        <v>1418</v>
      </c>
      <c r="K318" s="88" t="s">
        <v>1418</v>
      </c>
      <c r="L318" s="453"/>
      <c r="M318" s="454" t="s">
        <v>1418</v>
      </c>
      <c r="N318" s="369"/>
      <c r="O318" s="780"/>
      <c r="P318" s="781"/>
      <c r="Q318" s="784"/>
      <c r="R318" s="789"/>
      <c r="S318" s="790"/>
      <c r="T318" s="244"/>
      <c r="U318" s="244"/>
      <c r="V318" s="245"/>
    </row>
    <row r="319" spans="1:22" s="22" customFormat="1" ht="15.75" customHeight="1">
      <c r="A319" s="635" t="s">
        <v>1627</v>
      </c>
      <c r="B319" s="766"/>
      <c r="C319" s="41">
        <v>4</v>
      </c>
      <c r="D319" s="83" t="s">
        <v>1418</v>
      </c>
      <c r="E319" s="89" t="s">
        <v>1418</v>
      </c>
      <c r="F319" s="306" t="s">
        <v>1418</v>
      </c>
      <c r="G319" s="306" t="s">
        <v>1418</v>
      </c>
      <c r="H319" s="742" t="s">
        <v>1418</v>
      </c>
      <c r="I319" s="743"/>
      <c r="J319" s="90" t="s">
        <v>1418</v>
      </c>
      <c r="K319" s="88" t="s">
        <v>1418</v>
      </c>
      <c r="L319" s="453"/>
      <c r="M319" s="454" t="s">
        <v>1418</v>
      </c>
      <c r="N319" s="369"/>
      <c r="O319" s="744" t="s">
        <v>417</v>
      </c>
      <c r="P319" s="734" t="s">
        <v>418</v>
      </c>
      <c r="Q319" s="735"/>
      <c r="R319" s="735"/>
      <c r="S319" s="736"/>
      <c r="T319" s="225"/>
      <c r="U319" s="225"/>
      <c r="V319" s="246"/>
    </row>
    <row r="320" spans="1:22" s="22" customFormat="1" ht="17.25" customHeight="1">
      <c r="A320" s="635" t="s">
        <v>1628</v>
      </c>
      <c r="B320" s="766"/>
      <c r="C320" s="41">
        <v>5</v>
      </c>
      <c r="D320" s="83" t="s">
        <v>1418</v>
      </c>
      <c r="E320" s="89" t="s">
        <v>1418</v>
      </c>
      <c r="F320" s="306" t="s">
        <v>1418</v>
      </c>
      <c r="G320" s="306" t="s">
        <v>1418</v>
      </c>
      <c r="H320" s="742" t="s">
        <v>1418</v>
      </c>
      <c r="I320" s="743"/>
      <c r="J320" s="90" t="s">
        <v>1418</v>
      </c>
      <c r="K320" s="88" t="s">
        <v>1418</v>
      </c>
      <c r="L320" s="453"/>
      <c r="M320" s="454" t="s">
        <v>1418</v>
      </c>
      <c r="N320" s="369"/>
      <c r="O320" s="745"/>
      <c r="P320" s="469" t="s">
        <v>419</v>
      </c>
      <c r="Q320" s="469" t="s">
        <v>420</v>
      </c>
      <c r="R320" s="738" t="s">
        <v>421</v>
      </c>
      <c r="S320" s="738"/>
      <c r="T320" s="225"/>
      <c r="U320" s="225"/>
      <c r="V320" s="246"/>
    </row>
    <row r="321" spans="1:22" s="22" customFormat="1" ht="16.5" customHeight="1" thickBot="1">
      <c r="A321" s="635" t="s">
        <v>1629</v>
      </c>
      <c r="B321" s="766"/>
      <c r="C321" s="91">
        <v>6</v>
      </c>
      <c r="D321" s="92" t="s">
        <v>1418</v>
      </c>
      <c r="E321" s="93" t="s">
        <v>1418</v>
      </c>
      <c r="F321" s="306" t="s">
        <v>1418</v>
      </c>
      <c r="G321" s="306" t="s">
        <v>1418</v>
      </c>
      <c r="H321" s="742" t="s">
        <v>1418</v>
      </c>
      <c r="I321" s="743"/>
      <c r="J321" s="90" t="s">
        <v>1418</v>
      </c>
      <c r="K321" s="88" t="s">
        <v>1418</v>
      </c>
      <c r="L321" s="453"/>
      <c r="M321" s="454" t="s">
        <v>1418</v>
      </c>
      <c r="N321" s="451"/>
      <c r="O321" s="319" t="s">
        <v>1102</v>
      </c>
      <c r="P321" s="247">
        <v>4</v>
      </c>
      <c r="Q321" s="248">
        <v>1396.3430708000001</v>
      </c>
      <c r="R321" s="792">
        <v>3698.0309999999999</v>
      </c>
      <c r="S321" s="792"/>
      <c r="T321" s="225"/>
      <c r="U321" s="225"/>
      <c r="V321" s="246"/>
    </row>
    <row r="322" spans="1:22" s="22" customFormat="1" ht="16.5" customHeight="1" thickBot="1">
      <c r="A322" s="635" t="s">
        <v>1630</v>
      </c>
      <c r="B322" s="767"/>
      <c r="C322" s="793" t="s">
        <v>422</v>
      </c>
      <c r="D322" s="794"/>
      <c r="E322" s="794"/>
      <c r="F322" s="502"/>
      <c r="G322" s="503"/>
      <c r="H322" s="795" t="s">
        <v>1102</v>
      </c>
      <c r="I322" s="796"/>
      <c r="J322" s="416" t="s">
        <v>1102</v>
      </c>
      <c r="K322" s="249" t="s">
        <v>1102</v>
      </c>
      <c r="L322" s="492"/>
      <c r="M322" s="493"/>
      <c r="N322" s="494"/>
      <c r="O322" s="797" t="s">
        <v>1418</v>
      </c>
      <c r="P322" s="797"/>
      <c r="Q322" s="797"/>
      <c r="R322" s="797"/>
      <c r="S322" s="797"/>
      <c r="T322" s="489"/>
      <c r="U322" s="490"/>
      <c r="V322" s="491"/>
    </row>
    <row r="323" spans="1:22" ht="24.9" customHeight="1"/>
    <row r="324" spans="1:22" ht="24.9" customHeight="1"/>
    <row r="325" spans="1:22" s="32" customFormat="1" ht="24" thickBot="1">
      <c r="A325" s="633">
        <v>12</v>
      </c>
      <c r="B325" s="761" t="s">
        <v>371</v>
      </c>
      <c r="C325" s="761"/>
      <c r="D325" s="761"/>
      <c r="E325" s="26">
        <v>25</v>
      </c>
      <c r="F325" s="27" t="s">
        <v>116</v>
      </c>
      <c r="G325" s="28"/>
      <c r="H325" s="28"/>
      <c r="I325" s="27"/>
      <c r="J325" s="27"/>
      <c r="K325" s="27"/>
      <c r="L325" s="27"/>
      <c r="M325" s="29"/>
      <c r="N325" s="29"/>
      <c r="O325" s="28"/>
      <c r="P325" s="28"/>
      <c r="Q325" s="30"/>
      <c r="R325" s="30"/>
      <c r="S325" s="30"/>
      <c r="T325" s="30"/>
      <c r="U325" s="31"/>
    </row>
    <row r="326" spans="1:22" s="19" customFormat="1" ht="24.75" customHeight="1">
      <c r="A326" s="630"/>
      <c r="B326" s="762" t="s">
        <v>372</v>
      </c>
      <c r="C326" s="466" t="s">
        <v>373</v>
      </c>
      <c r="D326" s="467" t="s">
        <v>374</v>
      </c>
      <c r="E326" s="467"/>
      <c r="F326" s="467" t="s">
        <v>375</v>
      </c>
      <c r="G326" s="468"/>
      <c r="H326" s="752" t="s">
        <v>376</v>
      </c>
      <c r="I326" s="803" t="s">
        <v>377</v>
      </c>
      <c r="J326" s="752" t="s">
        <v>378</v>
      </c>
      <c r="K326" s="752" t="s">
        <v>379</v>
      </c>
      <c r="L326" s="752" t="s">
        <v>380</v>
      </c>
      <c r="M326" s="752" t="s">
        <v>381</v>
      </c>
      <c r="N326" s="753" t="s">
        <v>382</v>
      </c>
      <c r="O326" s="754"/>
      <c r="P326" s="755" t="s">
        <v>383</v>
      </c>
      <c r="Q326" s="756"/>
      <c r="R326" s="746" t="s">
        <v>384</v>
      </c>
      <c r="S326" s="747"/>
      <c r="T326" s="798" t="s">
        <v>385</v>
      </c>
      <c r="U326" s="799"/>
      <c r="V326" s="800"/>
    </row>
    <row r="327" spans="1:22" s="19" customFormat="1" ht="73.5" customHeight="1">
      <c r="A327" s="630"/>
      <c r="B327" s="763"/>
      <c r="C327" s="469" t="s">
        <v>386</v>
      </c>
      <c r="D327" s="470" t="s">
        <v>101</v>
      </c>
      <c r="E327" s="470" t="s">
        <v>387</v>
      </c>
      <c r="F327" s="470" t="s">
        <v>388</v>
      </c>
      <c r="G327" s="471" t="s">
        <v>389</v>
      </c>
      <c r="H327" s="738"/>
      <c r="I327" s="804"/>
      <c r="J327" s="738"/>
      <c r="K327" s="738"/>
      <c r="L327" s="738"/>
      <c r="M327" s="738"/>
      <c r="N327" s="469" t="s">
        <v>390</v>
      </c>
      <c r="O327" s="470" t="s">
        <v>391</v>
      </c>
      <c r="P327" s="801"/>
      <c r="Q327" s="802"/>
      <c r="R327" s="748"/>
      <c r="S327" s="749"/>
      <c r="T327" s="472" t="s">
        <v>392</v>
      </c>
      <c r="U327" s="473" t="s">
        <v>393</v>
      </c>
      <c r="V327" s="474" t="s">
        <v>394</v>
      </c>
    </row>
    <row r="328" spans="1:22" s="19" customFormat="1" ht="26.25" customHeight="1">
      <c r="A328" s="630"/>
      <c r="B328" s="400"/>
      <c r="C328" s="401">
        <v>3</v>
      </c>
      <c r="D328" s="401">
        <v>4</v>
      </c>
      <c r="E328" s="401">
        <v>5</v>
      </c>
      <c r="F328" s="401">
        <v>6</v>
      </c>
      <c r="G328" s="401">
        <v>7</v>
      </c>
      <c r="H328" s="401">
        <v>8</v>
      </c>
      <c r="I328" s="401">
        <v>9</v>
      </c>
      <c r="J328" s="401">
        <v>10</v>
      </c>
      <c r="K328" s="401">
        <v>11</v>
      </c>
      <c r="L328" s="401">
        <v>12</v>
      </c>
      <c r="M328" s="401">
        <v>13</v>
      </c>
      <c r="N328" s="401">
        <v>14</v>
      </c>
      <c r="O328" s="401">
        <v>15</v>
      </c>
      <c r="P328" s="402">
        <v>16</v>
      </c>
      <c r="Q328" s="403">
        <v>17</v>
      </c>
      <c r="R328" s="402">
        <v>18</v>
      </c>
      <c r="S328" s="403">
        <v>19</v>
      </c>
      <c r="T328" s="404">
        <v>20</v>
      </c>
      <c r="U328" s="210">
        <v>21</v>
      </c>
      <c r="V328" s="405">
        <v>22</v>
      </c>
    </row>
    <row r="329" spans="1:22" s="33" customFormat="1" ht="50.1" customHeight="1">
      <c r="A329" s="634" t="s">
        <v>1631</v>
      </c>
      <c r="B329" s="406">
        <v>1</v>
      </c>
      <c r="C329" s="394" t="s">
        <v>521</v>
      </c>
      <c r="D329" s="394" t="s">
        <v>522</v>
      </c>
      <c r="E329" s="394" t="s">
        <v>523</v>
      </c>
      <c r="F329" s="394" t="s">
        <v>57</v>
      </c>
      <c r="G329" s="386">
        <v>1</v>
      </c>
      <c r="H329" s="543" t="s">
        <v>396</v>
      </c>
      <c r="I329" s="392" t="s">
        <v>57</v>
      </c>
      <c r="J329" s="393" t="s">
        <v>116</v>
      </c>
      <c r="K329" s="430">
        <v>39858</v>
      </c>
      <c r="L329" s="430">
        <v>40176</v>
      </c>
      <c r="M329" s="387">
        <v>2750</v>
      </c>
      <c r="N329" s="428">
        <v>2750</v>
      </c>
      <c r="O329" s="212">
        <v>2750</v>
      </c>
      <c r="P329" s="732"/>
      <c r="Q329" s="733"/>
      <c r="R329" s="750"/>
      <c r="S329" s="751"/>
      <c r="T329" s="389" t="s">
        <v>396</v>
      </c>
      <c r="U329" s="390">
        <v>97</v>
      </c>
      <c r="V329" s="391" t="s">
        <v>396</v>
      </c>
    </row>
    <row r="330" spans="1:22" s="33" customFormat="1" ht="50.1" customHeight="1">
      <c r="A330" s="634" t="s">
        <v>1632</v>
      </c>
      <c r="B330" s="406">
        <v>2</v>
      </c>
      <c r="C330" s="394" t="s">
        <v>524</v>
      </c>
      <c r="D330" s="394" t="s">
        <v>525</v>
      </c>
      <c r="E330" s="394" t="s">
        <v>526</v>
      </c>
      <c r="F330" s="394" t="s">
        <v>57</v>
      </c>
      <c r="G330" s="386">
        <v>1</v>
      </c>
      <c r="H330" s="543" t="s">
        <v>396</v>
      </c>
      <c r="I330" s="392" t="s">
        <v>57</v>
      </c>
      <c r="J330" s="393" t="s">
        <v>116</v>
      </c>
      <c r="K330" s="430">
        <v>42815</v>
      </c>
      <c r="L330" s="430">
        <v>43029</v>
      </c>
      <c r="M330" s="387">
        <v>1564.19</v>
      </c>
      <c r="N330" s="428">
        <v>1564.19</v>
      </c>
      <c r="O330" s="212">
        <v>1564.19</v>
      </c>
      <c r="P330" s="732"/>
      <c r="Q330" s="733"/>
      <c r="R330" s="750"/>
      <c r="S330" s="751"/>
      <c r="T330" s="389" t="s">
        <v>396</v>
      </c>
      <c r="U330" s="390">
        <v>124</v>
      </c>
      <c r="V330" s="391" t="s">
        <v>396</v>
      </c>
    </row>
    <row r="331" spans="1:22" s="33" customFormat="1" ht="24.9" customHeight="1">
      <c r="A331" s="634" t="s">
        <v>1633</v>
      </c>
      <c r="B331" s="406" t="s">
        <v>1418</v>
      </c>
      <c r="C331" s="394"/>
      <c r="D331" s="394"/>
      <c r="E331" s="394"/>
      <c r="F331" s="394"/>
      <c r="G331" s="386"/>
      <c r="H331" s="543"/>
      <c r="I331" s="392"/>
      <c r="J331" s="393" t="s">
        <v>1418</v>
      </c>
      <c r="K331" s="430"/>
      <c r="L331" s="430"/>
      <c r="M331" s="387"/>
      <c r="N331" s="428" t="s">
        <v>1418</v>
      </c>
      <c r="O331" s="212" t="s">
        <v>1418</v>
      </c>
      <c r="P331" s="732"/>
      <c r="Q331" s="733"/>
      <c r="R331" s="750"/>
      <c r="S331" s="751"/>
      <c r="T331" s="389"/>
      <c r="U331" s="390"/>
      <c r="V331" s="391"/>
    </row>
    <row r="332" spans="1:22" s="33" customFormat="1" ht="24.9" customHeight="1">
      <c r="A332" s="634" t="s">
        <v>1634</v>
      </c>
      <c r="B332" s="406" t="s">
        <v>1418</v>
      </c>
      <c r="C332" s="394"/>
      <c r="D332" s="394"/>
      <c r="E332" s="394"/>
      <c r="F332" s="394"/>
      <c r="G332" s="386"/>
      <c r="H332" s="543"/>
      <c r="I332" s="392"/>
      <c r="J332" s="393" t="s">
        <v>1418</v>
      </c>
      <c r="K332" s="430"/>
      <c r="L332" s="430"/>
      <c r="M332" s="387"/>
      <c r="N332" s="428" t="s">
        <v>1418</v>
      </c>
      <c r="O332" s="212" t="s">
        <v>1418</v>
      </c>
      <c r="P332" s="732"/>
      <c r="Q332" s="733"/>
      <c r="R332" s="750"/>
      <c r="S332" s="751"/>
      <c r="T332" s="389"/>
      <c r="U332" s="390"/>
      <c r="V332" s="391"/>
    </row>
    <row r="333" spans="1:22" s="33" customFormat="1" ht="24.9" customHeight="1">
      <c r="A333" s="634" t="s">
        <v>1635</v>
      </c>
      <c r="B333" s="406" t="s">
        <v>1418</v>
      </c>
      <c r="C333" s="394"/>
      <c r="D333" s="394"/>
      <c r="E333" s="394"/>
      <c r="F333" s="394"/>
      <c r="G333" s="386"/>
      <c r="H333" s="543"/>
      <c r="I333" s="392"/>
      <c r="J333" s="393" t="s">
        <v>1418</v>
      </c>
      <c r="K333" s="430"/>
      <c r="L333" s="430"/>
      <c r="M333" s="387"/>
      <c r="N333" s="428" t="s">
        <v>1418</v>
      </c>
      <c r="O333" s="212" t="s">
        <v>1418</v>
      </c>
      <c r="P333" s="732"/>
      <c r="Q333" s="733"/>
      <c r="R333" s="750"/>
      <c r="S333" s="751"/>
      <c r="T333" s="389"/>
      <c r="U333" s="390"/>
      <c r="V333" s="391"/>
    </row>
    <row r="334" spans="1:22" s="33" customFormat="1" ht="24.9" customHeight="1">
      <c r="A334" s="634" t="s">
        <v>1636</v>
      </c>
      <c r="B334" s="406" t="s">
        <v>1418</v>
      </c>
      <c r="C334" s="394"/>
      <c r="D334" s="394"/>
      <c r="E334" s="394"/>
      <c r="F334" s="394"/>
      <c r="G334" s="386"/>
      <c r="H334" s="543"/>
      <c r="I334" s="392"/>
      <c r="J334" s="393" t="s">
        <v>1418</v>
      </c>
      <c r="K334" s="430"/>
      <c r="L334" s="430"/>
      <c r="M334" s="388"/>
      <c r="N334" s="428" t="s">
        <v>1418</v>
      </c>
      <c r="O334" s="212" t="s">
        <v>1418</v>
      </c>
      <c r="P334" s="732"/>
      <c r="Q334" s="733"/>
      <c r="R334" s="750"/>
      <c r="S334" s="751"/>
      <c r="T334" s="389"/>
      <c r="U334" s="390"/>
      <c r="V334" s="391"/>
    </row>
    <row r="335" spans="1:22" s="33" customFormat="1" ht="24.9" customHeight="1">
      <c r="A335" s="634" t="s">
        <v>1637</v>
      </c>
      <c r="B335" s="406" t="s">
        <v>1418</v>
      </c>
      <c r="C335" s="394"/>
      <c r="D335" s="394"/>
      <c r="E335" s="394"/>
      <c r="F335" s="394"/>
      <c r="G335" s="386"/>
      <c r="H335" s="543"/>
      <c r="I335" s="392"/>
      <c r="J335" s="393" t="s">
        <v>1418</v>
      </c>
      <c r="K335" s="430"/>
      <c r="L335" s="430"/>
      <c r="M335" s="388"/>
      <c r="N335" s="428" t="s">
        <v>1418</v>
      </c>
      <c r="O335" s="212" t="s">
        <v>1418</v>
      </c>
      <c r="P335" s="732"/>
      <c r="Q335" s="733"/>
      <c r="R335" s="750"/>
      <c r="S335" s="751"/>
      <c r="T335" s="389"/>
      <c r="U335" s="390"/>
      <c r="V335" s="391"/>
    </row>
    <row r="336" spans="1:22" s="33" customFormat="1" ht="24.9" customHeight="1" thickBot="1">
      <c r="A336" s="634" t="s">
        <v>1638</v>
      </c>
      <c r="B336" s="410" t="s">
        <v>1418</v>
      </c>
      <c r="C336" s="395"/>
      <c r="D336" s="395"/>
      <c r="E336" s="395"/>
      <c r="F336" s="395"/>
      <c r="G336" s="396"/>
      <c r="H336" s="544"/>
      <c r="I336" s="397"/>
      <c r="J336" s="398" t="s">
        <v>1418</v>
      </c>
      <c r="K336" s="431"/>
      <c r="L336" s="431"/>
      <c r="M336" s="399"/>
      <c r="N336" s="428" t="s">
        <v>1418</v>
      </c>
      <c r="O336" s="212" t="s">
        <v>1418</v>
      </c>
      <c r="P336" s="732"/>
      <c r="Q336" s="733"/>
      <c r="R336" s="750"/>
      <c r="S336" s="751"/>
      <c r="T336" s="389"/>
      <c r="U336" s="390"/>
      <c r="V336" s="391"/>
    </row>
    <row r="337" spans="1:22" s="19" customFormat="1" ht="12" customHeight="1">
      <c r="A337" s="634"/>
      <c r="B337" s="34"/>
      <c r="C337" s="35"/>
      <c r="D337" s="35"/>
      <c r="E337" s="35"/>
      <c r="F337" s="35"/>
      <c r="G337" s="35"/>
      <c r="H337" s="407"/>
      <c r="I337" s="35"/>
      <c r="J337" s="35"/>
      <c r="K337" s="35"/>
      <c r="L337" s="35"/>
      <c r="M337" s="35"/>
      <c r="N337" s="35"/>
      <c r="O337" s="211"/>
      <c r="P337" s="35"/>
      <c r="Q337" s="35"/>
      <c r="R337" s="211"/>
      <c r="S337" s="35"/>
      <c r="T337" s="35"/>
      <c r="U337" s="36"/>
      <c r="V337" s="37"/>
    </row>
    <row r="338" spans="1:22" s="19" customFormat="1" ht="17.25" customHeight="1" thickBot="1">
      <c r="A338" s="634" t="s">
        <v>1639</v>
      </c>
      <c r="B338" s="475"/>
      <c r="C338" s="476"/>
      <c r="D338" s="476"/>
      <c r="E338" s="476"/>
      <c r="F338" s="476"/>
      <c r="G338" s="476"/>
      <c r="H338" s="476"/>
      <c r="I338" s="476"/>
      <c r="J338" s="476"/>
      <c r="K338" s="476"/>
      <c r="L338" s="476"/>
      <c r="M338" s="476"/>
      <c r="N338" s="414" t="s">
        <v>398</v>
      </c>
      <c r="O338" s="415">
        <v>2157.0950000000003</v>
      </c>
      <c r="P338" s="423"/>
      <c r="Q338" s="423"/>
      <c r="R338" s="424"/>
      <c r="S338" s="424"/>
      <c r="T338" s="425"/>
      <c r="U338" s="426"/>
      <c r="V338" s="427"/>
    </row>
    <row r="339" spans="1:22" ht="17.25" customHeight="1">
      <c r="B339" s="38"/>
      <c r="C339" s="38"/>
      <c r="D339" s="38"/>
      <c r="E339" s="38"/>
      <c r="F339" s="38"/>
      <c r="G339" s="39"/>
      <c r="H339" s="39"/>
      <c r="I339" s="39"/>
      <c r="J339" s="39"/>
      <c r="K339" s="39"/>
      <c r="L339" s="39"/>
      <c r="M339" s="39"/>
      <c r="N339" s="39"/>
      <c r="O339" s="39"/>
      <c r="P339" s="39"/>
      <c r="Q339" s="39"/>
      <c r="R339" s="39"/>
      <c r="S339" s="39"/>
      <c r="T339" s="39"/>
      <c r="U339" s="39"/>
      <c r="V339" s="39"/>
    </row>
    <row r="340" spans="1:22" s="19" customFormat="1" ht="16.5" customHeight="1" thickBot="1">
      <c r="A340" s="630"/>
      <c r="B340" s="764" t="s">
        <v>399</v>
      </c>
      <c r="C340" s="764"/>
      <c r="D340" s="764"/>
      <c r="E340" s="764"/>
      <c r="F340" s="764"/>
      <c r="G340" s="764"/>
      <c r="H340" s="764"/>
      <c r="I340" s="764"/>
      <c r="J340" s="764"/>
      <c r="K340" s="764"/>
      <c r="L340" s="764"/>
      <c r="M340" s="764"/>
      <c r="N340" s="764"/>
      <c r="O340" s="764"/>
      <c r="P340" s="764"/>
      <c r="Q340" s="764"/>
      <c r="R340" s="764"/>
      <c r="S340" s="764"/>
      <c r="T340" s="764"/>
      <c r="U340" s="764"/>
      <c r="V340" s="764"/>
    </row>
    <row r="341" spans="1:22" s="22" customFormat="1" ht="22.5" customHeight="1">
      <c r="A341" s="635" t="s">
        <v>1640</v>
      </c>
      <c r="B341" s="765" t="s">
        <v>400</v>
      </c>
      <c r="C341" s="768" t="s">
        <v>401</v>
      </c>
      <c r="D341" s="769"/>
      <c r="E341" s="769"/>
      <c r="F341" s="769"/>
      <c r="G341" s="769"/>
      <c r="H341" s="769"/>
      <c r="I341" s="769"/>
      <c r="J341" s="769"/>
      <c r="K341" s="769"/>
      <c r="L341" s="769"/>
      <c r="M341" s="747"/>
      <c r="N341" s="477"/>
      <c r="O341" s="478"/>
      <c r="P341" s="768" t="s">
        <v>402</v>
      </c>
      <c r="Q341" s="769"/>
      <c r="R341" s="769"/>
      <c r="S341" s="747"/>
      <c r="T341" s="746" t="s">
        <v>403</v>
      </c>
      <c r="U341" s="747"/>
      <c r="V341" s="775" t="s">
        <v>1102</v>
      </c>
    </row>
    <row r="342" spans="1:22" s="22" customFormat="1" ht="22.5" customHeight="1">
      <c r="A342" s="635" t="s">
        <v>1641</v>
      </c>
      <c r="B342" s="766"/>
      <c r="C342" s="734" t="s">
        <v>404</v>
      </c>
      <c r="D342" s="735"/>
      <c r="E342" s="736"/>
      <c r="F342" s="481">
        <v>1</v>
      </c>
      <c r="G342" s="737" t="s">
        <v>405</v>
      </c>
      <c r="H342" s="738" t="s">
        <v>406</v>
      </c>
      <c r="I342" s="738"/>
      <c r="J342" s="734" t="s">
        <v>407</v>
      </c>
      <c r="K342" s="739"/>
      <c r="L342" s="482"/>
      <c r="M342" s="482"/>
      <c r="N342" s="483"/>
      <c r="O342" s="484"/>
      <c r="P342" s="770"/>
      <c r="Q342" s="771"/>
      <c r="R342" s="771"/>
      <c r="S342" s="772"/>
      <c r="T342" s="748"/>
      <c r="U342" s="749"/>
      <c r="V342" s="776"/>
    </row>
    <row r="343" spans="1:22" s="22" customFormat="1" ht="51.75" customHeight="1" thickBot="1">
      <c r="A343" s="635" t="s">
        <v>1642</v>
      </c>
      <c r="B343" s="766"/>
      <c r="C343" s="735" t="s">
        <v>408</v>
      </c>
      <c r="D343" s="736"/>
      <c r="E343" s="485" t="s">
        <v>409</v>
      </c>
      <c r="F343" s="479" t="s">
        <v>410</v>
      </c>
      <c r="G343" s="737"/>
      <c r="H343" s="738"/>
      <c r="I343" s="738"/>
      <c r="J343" s="469" t="s">
        <v>411</v>
      </c>
      <c r="K343" s="480" t="s">
        <v>412</v>
      </c>
      <c r="L343" s="486" t="s">
        <v>413</v>
      </c>
      <c r="M343" s="486"/>
      <c r="N343" s="487" t="s">
        <v>414</v>
      </c>
      <c r="O343" s="488"/>
      <c r="P343" s="421" t="s">
        <v>1436</v>
      </c>
      <c r="Q343" s="312" t="s">
        <v>415</v>
      </c>
      <c r="R343" s="313"/>
      <c r="S343" s="94">
        <v>2</v>
      </c>
      <c r="T343" s="773"/>
      <c r="U343" s="774"/>
      <c r="V343" s="777"/>
    </row>
    <row r="344" spans="1:22" s="22" customFormat="1" ht="15.75" customHeight="1">
      <c r="A344" s="635" t="s">
        <v>1643</v>
      </c>
      <c r="B344" s="766"/>
      <c r="C344" s="41">
        <v>1</v>
      </c>
      <c r="D344" s="83" t="s">
        <v>1418</v>
      </c>
      <c r="E344" s="89" t="s">
        <v>1418</v>
      </c>
      <c r="F344" s="306" t="s">
        <v>1418</v>
      </c>
      <c r="G344" s="306" t="s">
        <v>1418</v>
      </c>
      <c r="H344" s="742" t="s">
        <v>1418</v>
      </c>
      <c r="I344" s="743"/>
      <c r="J344" s="90" t="s">
        <v>1418</v>
      </c>
      <c r="K344" s="88" t="s">
        <v>1418</v>
      </c>
      <c r="L344" s="453" t="s">
        <v>1361</v>
      </c>
      <c r="M344" s="454" t="s">
        <v>1459</v>
      </c>
      <c r="N344" s="369" t="s">
        <v>396</v>
      </c>
      <c r="O344" s="778" t="s">
        <v>205</v>
      </c>
      <c r="P344" s="779"/>
      <c r="Q344" s="782">
        <v>25</v>
      </c>
      <c r="R344" s="785" t="s">
        <v>1361</v>
      </c>
      <c r="S344" s="786"/>
      <c r="T344" s="746" t="s">
        <v>416</v>
      </c>
      <c r="U344" s="769"/>
      <c r="V344" s="747"/>
    </row>
    <row r="345" spans="1:22" s="22" customFormat="1" ht="15.75" customHeight="1" thickBot="1">
      <c r="A345" s="635" t="s">
        <v>1644</v>
      </c>
      <c r="B345" s="766"/>
      <c r="C345" s="41">
        <v>2</v>
      </c>
      <c r="D345" s="83" t="s">
        <v>1418</v>
      </c>
      <c r="E345" s="89" t="s">
        <v>1418</v>
      </c>
      <c r="F345" s="306" t="s">
        <v>1418</v>
      </c>
      <c r="G345" s="306" t="s">
        <v>1418</v>
      </c>
      <c r="H345" s="742" t="s">
        <v>1418</v>
      </c>
      <c r="I345" s="743"/>
      <c r="J345" s="90" t="s">
        <v>1418</v>
      </c>
      <c r="K345" s="88" t="s">
        <v>1418</v>
      </c>
      <c r="L345" s="453"/>
      <c r="M345" s="454" t="s">
        <v>1418</v>
      </c>
      <c r="N345" s="369" t="s">
        <v>396</v>
      </c>
      <c r="O345" s="778"/>
      <c r="P345" s="779"/>
      <c r="Q345" s="783"/>
      <c r="R345" s="787"/>
      <c r="S345" s="788"/>
      <c r="T345" s="773"/>
      <c r="U345" s="791"/>
      <c r="V345" s="774"/>
    </row>
    <row r="346" spans="1:22" s="22" customFormat="1" ht="15.75" customHeight="1">
      <c r="A346" s="635" t="s">
        <v>1645</v>
      </c>
      <c r="B346" s="766"/>
      <c r="C346" s="41">
        <v>3</v>
      </c>
      <c r="D346" s="83" t="s">
        <v>1418</v>
      </c>
      <c r="E346" s="89" t="s">
        <v>1418</v>
      </c>
      <c r="F346" s="306" t="s">
        <v>1418</v>
      </c>
      <c r="G346" s="306" t="s">
        <v>1418</v>
      </c>
      <c r="H346" s="742" t="s">
        <v>1418</v>
      </c>
      <c r="I346" s="743"/>
      <c r="J346" s="90" t="s">
        <v>1418</v>
      </c>
      <c r="K346" s="88" t="s">
        <v>1418</v>
      </c>
      <c r="L346" s="453"/>
      <c r="M346" s="454" t="s">
        <v>1418</v>
      </c>
      <c r="N346" s="369"/>
      <c r="O346" s="780"/>
      <c r="P346" s="781"/>
      <c r="Q346" s="784"/>
      <c r="R346" s="789"/>
      <c r="S346" s="790"/>
      <c r="T346" s="244"/>
      <c r="U346" s="244"/>
      <c r="V346" s="245"/>
    </row>
    <row r="347" spans="1:22" s="22" customFormat="1" ht="15.75" customHeight="1">
      <c r="A347" s="635" t="s">
        <v>1646</v>
      </c>
      <c r="B347" s="766"/>
      <c r="C347" s="41">
        <v>4</v>
      </c>
      <c r="D347" s="83" t="s">
        <v>1418</v>
      </c>
      <c r="E347" s="89" t="s">
        <v>1418</v>
      </c>
      <c r="F347" s="306" t="s">
        <v>1418</v>
      </c>
      <c r="G347" s="306" t="s">
        <v>1418</v>
      </c>
      <c r="H347" s="742" t="s">
        <v>1418</v>
      </c>
      <c r="I347" s="743"/>
      <c r="J347" s="90" t="s">
        <v>1418</v>
      </c>
      <c r="K347" s="88" t="s">
        <v>1418</v>
      </c>
      <c r="L347" s="453"/>
      <c r="M347" s="454" t="s">
        <v>1418</v>
      </c>
      <c r="N347" s="369"/>
      <c r="O347" s="744" t="s">
        <v>417</v>
      </c>
      <c r="P347" s="734" t="s">
        <v>418</v>
      </c>
      <c r="Q347" s="735"/>
      <c r="R347" s="735"/>
      <c r="S347" s="736"/>
      <c r="T347" s="225"/>
      <c r="U347" s="225"/>
      <c r="V347" s="246"/>
    </row>
    <row r="348" spans="1:22" s="22" customFormat="1" ht="17.25" customHeight="1">
      <c r="A348" s="635" t="s">
        <v>1647</v>
      </c>
      <c r="B348" s="766"/>
      <c r="C348" s="41">
        <v>5</v>
      </c>
      <c r="D348" s="83" t="s">
        <v>1418</v>
      </c>
      <c r="E348" s="89" t="s">
        <v>1418</v>
      </c>
      <c r="F348" s="306" t="s">
        <v>1418</v>
      </c>
      <c r="G348" s="306" t="s">
        <v>1418</v>
      </c>
      <c r="H348" s="742" t="s">
        <v>1418</v>
      </c>
      <c r="I348" s="743"/>
      <c r="J348" s="90" t="s">
        <v>1418</v>
      </c>
      <c r="K348" s="88" t="s">
        <v>1418</v>
      </c>
      <c r="L348" s="453"/>
      <c r="M348" s="454" t="s">
        <v>1418</v>
      </c>
      <c r="N348" s="369"/>
      <c r="O348" s="745"/>
      <c r="P348" s="469" t="s">
        <v>419</v>
      </c>
      <c r="Q348" s="469" t="s">
        <v>420</v>
      </c>
      <c r="R348" s="738" t="s">
        <v>421</v>
      </c>
      <c r="S348" s="738"/>
      <c r="T348" s="225"/>
      <c r="U348" s="225"/>
      <c r="V348" s="246"/>
    </row>
    <row r="349" spans="1:22" s="22" customFormat="1" ht="16.5" customHeight="1" thickBot="1">
      <c r="A349" s="635" t="s">
        <v>1648</v>
      </c>
      <c r="B349" s="766"/>
      <c r="C349" s="91">
        <v>6</v>
      </c>
      <c r="D349" s="92" t="s">
        <v>1418</v>
      </c>
      <c r="E349" s="93" t="s">
        <v>1418</v>
      </c>
      <c r="F349" s="306" t="s">
        <v>1418</v>
      </c>
      <c r="G349" s="306" t="s">
        <v>1418</v>
      </c>
      <c r="H349" s="742" t="s">
        <v>1418</v>
      </c>
      <c r="I349" s="743"/>
      <c r="J349" s="90" t="s">
        <v>1418</v>
      </c>
      <c r="K349" s="88" t="s">
        <v>1418</v>
      </c>
      <c r="L349" s="453"/>
      <c r="M349" s="454" t="s">
        <v>1418</v>
      </c>
      <c r="N349" s="451"/>
      <c r="O349" s="319" t="s">
        <v>1102</v>
      </c>
      <c r="P349" s="247">
        <v>4</v>
      </c>
      <c r="Q349" s="248">
        <v>1396.3430708000001</v>
      </c>
      <c r="R349" s="792">
        <v>4314.1900000000005</v>
      </c>
      <c r="S349" s="792"/>
      <c r="T349" s="225"/>
      <c r="U349" s="225"/>
      <c r="V349" s="246"/>
    </row>
    <row r="350" spans="1:22" s="22" customFormat="1" ht="16.5" customHeight="1" thickBot="1">
      <c r="A350" s="635" t="s">
        <v>1649</v>
      </c>
      <c r="B350" s="767"/>
      <c r="C350" s="793" t="s">
        <v>422</v>
      </c>
      <c r="D350" s="794"/>
      <c r="E350" s="794"/>
      <c r="F350" s="502"/>
      <c r="G350" s="503"/>
      <c r="H350" s="795" t="s">
        <v>1418</v>
      </c>
      <c r="I350" s="796"/>
      <c r="J350" s="416" t="s">
        <v>1418</v>
      </c>
      <c r="K350" s="249" t="s">
        <v>1102</v>
      </c>
      <c r="L350" s="492"/>
      <c r="M350" s="493"/>
      <c r="N350" s="494"/>
      <c r="O350" s="797" t="s">
        <v>1418</v>
      </c>
      <c r="P350" s="797"/>
      <c r="Q350" s="797"/>
      <c r="R350" s="797"/>
      <c r="S350" s="797"/>
      <c r="T350" s="489"/>
      <c r="U350" s="490"/>
      <c r="V350" s="491"/>
    </row>
    <row r="351" spans="1:22" ht="24.9" customHeight="1"/>
    <row r="352" spans="1:22" ht="24.9" customHeight="1"/>
    <row r="353" spans="1:22" s="32" customFormat="1" ht="24" thickBot="1">
      <c r="A353" s="633">
        <v>13</v>
      </c>
      <c r="B353" s="761" t="s">
        <v>371</v>
      </c>
      <c r="C353" s="761"/>
      <c r="D353" s="761"/>
      <c r="E353" s="26">
        <v>26</v>
      </c>
      <c r="F353" s="27" t="s">
        <v>117</v>
      </c>
      <c r="G353" s="28"/>
      <c r="H353" s="28"/>
      <c r="I353" s="27"/>
      <c r="J353" s="27"/>
      <c r="K353" s="27"/>
      <c r="L353" s="27"/>
      <c r="M353" s="29"/>
      <c r="N353" s="29"/>
      <c r="O353" s="28"/>
      <c r="P353" s="28"/>
      <c r="Q353" s="30"/>
      <c r="R353" s="30"/>
      <c r="S353" s="30"/>
      <c r="T353" s="30"/>
      <c r="U353" s="31"/>
    </row>
    <row r="354" spans="1:22" s="19" customFormat="1" ht="24.75" customHeight="1">
      <c r="A354" s="630"/>
      <c r="B354" s="762" t="s">
        <v>372</v>
      </c>
      <c r="C354" s="466" t="s">
        <v>373</v>
      </c>
      <c r="D354" s="467" t="s">
        <v>374</v>
      </c>
      <c r="E354" s="467"/>
      <c r="F354" s="467" t="s">
        <v>375</v>
      </c>
      <c r="G354" s="468"/>
      <c r="H354" s="752" t="s">
        <v>376</v>
      </c>
      <c r="I354" s="803" t="s">
        <v>377</v>
      </c>
      <c r="J354" s="752" t="s">
        <v>378</v>
      </c>
      <c r="K354" s="752" t="s">
        <v>379</v>
      </c>
      <c r="L354" s="752" t="s">
        <v>380</v>
      </c>
      <c r="M354" s="752" t="s">
        <v>381</v>
      </c>
      <c r="N354" s="753" t="s">
        <v>382</v>
      </c>
      <c r="O354" s="754"/>
      <c r="P354" s="755" t="s">
        <v>383</v>
      </c>
      <c r="Q354" s="756"/>
      <c r="R354" s="746" t="s">
        <v>384</v>
      </c>
      <c r="S354" s="747"/>
      <c r="T354" s="798" t="s">
        <v>385</v>
      </c>
      <c r="U354" s="799"/>
      <c r="V354" s="800"/>
    </row>
    <row r="355" spans="1:22" s="19" customFormat="1" ht="73.5" customHeight="1">
      <c r="A355" s="630"/>
      <c r="B355" s="763"/>
      <c r="C355" s="469" t="s">
        <v>386</v>
      </c>
      <c r="D355" s="470" t="s">
        <v>101</v>
      </c>
      <c r="E355" s="470" t="s">
        <v>387</v>
      </c>
      <c r="F355" s="470" t="s">
        <v>388</v>
      </c>
      <c r="G355" s="471" t="s">
        <v>389</v>
      </c>
      <c r="H355" s="738"/>
      <c r="I355" s="804"/>
      <c r="J355" s="738"/>
      <c r="K355" s="738"/>
      <c r="L355" s="738"/>
      <c r="M355" s="738"/>
      <c r="N355" s="469" t="s">
        <v>390</v>
      </c>
      <c r="O355" s="470" t="s">
        <v>391</v>
      </c>
      <c r="P355" s="801"/>
      <c r="Q355" s="802"/>
      <c r="R355" s="748"/>
      <c r="S355" s="749"/>
      <c r="T355" s="472" t="s">
        <v>392</v>
      </c>
      <c r="U355" s="473" t="s">
        <v>393</v>
      </c>
      <c r="V355" s="474" t="s">
        <v>394</v>
      </c>
    </row>
    <row r="356" spans="1:22" s="19" customFormat="1" ht="26.25" customHeight="1">
      <c r="A356" s="630"/>
      <c r="B356" s="400"/>
      <c r="C356" s="401">
        <v>3</v>
      </c>
      <c r="D356" s="401">
        <v>4</v>
      </c>
      <c r="E356" s="401">
        <v>5</v>
      </c>
      <c r="F356" s="401">
        <v>6</v>
      </c>
      <c r="G356" s="401">
        <v>7</v>
      </c>
      <c r="H356" s="401">
        <v>8</v>
      </c>
      <c r="I356" s="401">
        <v>9</v>
      </c>
      <c r="J356" s="401">
        <v>10</v>
      </c>
      <c r="K356" s="401">
        <v>11</v>
      </c>
      <c r="L356" s="401">
        <v>12</v>
      </c>
      <c r="M356" s="401">
        <v>13</v>
      </c>
      <c r="N356" s="401">
        <v>14</v>
      </c>
      <c r="O356" s="401">
        <v>15</v>
      </c>
      <c r="P356" s="402">
        <v>16</v>
      </c>
      <c r="Q356" s="403">
        <v>17</v>
      </c>
      <c r="R356" s="402">
        <v>18</v>
      </c>
      <c r="S356" s="403">
        <v>19</v>
      </c>
      <c r="T356" s="404">
        <v>20</v>
      </c>
      <c r="U356" s="210">
        <v>21</v>
      </c>
      <c r="V356" s="405">
        <v>22</v>
      </c>
    </row>
    <row r="357" spans="1:22" s="33" customFormat="1" ht="50.1" customHeight="1">
      <c r="A357" s="634" t="s">
        <v>1650</v>
      </c>
      <c r="B357" s="406">
        <v>1</v>
      </c>
      <c r="C357" s="394" t="s">
        <v>528</v>
      </c>
      <c r="D357" s="394" t="s">
        <v>529</v>
      </c>
      <c r="E357" s="394" t="s">
        <v>530</v>
      </c>
      <c r="F357" s="394" t="s">
        <v>48</v>
      </c>
      <c r="G357" s="386">
        <v>0.2</v>
      </c>
      <c r="H357" s="543" t="s">
        <v>396</v>
      </c>
      <c r="I357" s="392" t="s">
        <v>57</v>
      </c>
      <c r="J357" s="393" t="s">
        <v>117</v>
      </c>
      <c r="K357" s="430">
        <v>42843</v>
      </c>
      <c r="L357" s="430">
        <v>43795</v>
      </c>
      <c r="M357" s="387">
        <v>2185.38</v>
      </c>
      <c r="N357" s="428">
        <v>437.07600000000002</v>
      </c>
      <c r="O357" s="212">
        <v>437.07600000000002</v>
      </c>
      <c r="P357" s="732"/>
      <c r="Q357" s="733"/>
      <c r="R357" s="750"/>
      <c r="S357" s="751"/>
      <c r="T357" s="389" t="s">
        <v>396</v>
      </c>
      <c r="U357" s="390">
        <v>173</v>
      </c>
      <c r="V357" s="391" t="s">
        <v>396</v>
      </c>
    </row>
    <row r="358" spans="1:22" s="33" customFormat="1" ht="24.9" customHeight="1">
      <c r="A358" s="634" t="s">
        <v>1651</v>
      </c>
      <c r="B358" s="406" t="s">
        <v>1418</v>
      </c>
      <c r="C358" s="394"/>
      <c r="D358" s="394"/>
      <c r="E358" s="394"/>
      <c r="F358" s="394"/>
      <c r="G358" s="386"/>
      <c r="H358" s="543"/>
      <c r="I358" s="392"/>
      <c r="J358" s="393" t="s">
        <v>1418</v>
      </c>
      <c r="K358" s="430"/>
      <c r="L358" s="430"/>
      <c r="M358" s="387"/>
      <c r="N358" s="428" t="s">
        <v>1418</v>
      </c>
      <c r="O358" s="212" t="s">
        <v>1418</v>
      </c>
      <c r="P358" s="732"/>
      <c r="Q358" s="733"/>
      <c r="R358" s="750"/>
      <c r="S358" s="751"/>
      <c r="T358" s="389"/>
      <c r="U358" s="390"/>
      <c r="V358" s="391"/>
    </row>
    <row r="359" spans="1:22" s="33" customFormat="1" ht="24.9" customHeight="1">
      <c r="A359" s="634" t="s">
        <v>1652</v>
      </c>
      <c r="B359" s="406" t="s">
        <v>1418</v>
      </c>
      <c r="C359" s="394"/>
      <c r="D359" s="394"/>
      <c r="E359" s="394"/>
      <c r="F359" s="394"/>
      <c r="G359" s="386"/>
      <c r="H359" s="543"/>
      <c r="I359" s="392"/>
      <c r="J359" s="393" t="s">
        <v>1418</v>
      </c>
      <c r="K359" s="430"/>
      <c r="L359" s="430"/>
      <c r="M359" s="387"/>
      <c r="N359" s="428" t="s">
        <v>1418</v>
      </c>
      <c r="O359" s="212" t="s">
        <v>1418</v>
      </c>
      <c r="P359" s="732"/>
      <c r="Q359" s="733"/>
      <c r="R359" s="750"/>
      <c r="S359" s="751"/>
      <c r="T359" s="389"/>
      <c r="U359" s="390"/>
      <c r="V359" s="391"/>
    </row>
    <row r="360" spans="1:22" s="33" customFormat="1" ht="24.9" customHeight="1">
      <c r="A360" s="634" t="s">
        <v>1653</v>
      </c>
      <c r="B360" s="406" t="s">
        <v>1418</v>
      </c>
      <c r="C360" s="394"/>
      <c r="D360" s="394"/>
      <c r="E360" s="394"/>
      <c r="F360" s="394"/>
      <c r="G360" s="386"/>
      <c r="H360" s="543"/>
      <c r="I360" s="392"/>
      <c r="J360" s="393" t="s">
        <v>1418</v>
      </c>
      <c r="K360" s="430"/>
      <c r="L360" s="430"/>
      <c r="M360" s="387"/>
      <c r="N360" s="428" t="s">
        <v>1418</v>
      </c>
      <c r="O360" s="212" t="s">
        <v>1418</v>
      </c>
      <c r="P360" s="732"/>
      <c r="Q360" s="733"/>
      <c r="R360" s="750"/>
      <c r="S360" s="751"/>
      <c r="T360" s="389"/>
      <c r="U360" s="390"/>
      <c r="V360" s="391"/>
    </row>
    <row r="361" spans="1:22" s="33" customFormat="1" ht="24.9" customHeight="1">
      <c r="A361" s="634" t="s">
        <v>1654</v>
      </c>
      <c r="B361" s="406" t="s">
        <v>1418</v>
      </c>
      <c r="C361" s="394"/>
      <c r="D361" s="394"/>
      <c r="E361" s="394"/>
      <c r="F361" s="394"/>
      <c r="G361" s="386"/>
      <c r="H361" s="543"/>
      <c r="I361" s="392"/>
      <c r="J361" s="393" t="s">
        <v>1418</v>
      </c>
      <c r="K361" s="430"/>
      <c r="L361" s="430"/>
      <c r="M361" s="388"/>
      <c r="N361" s="428" t="s">
        <v>1418</v>
      </c>
      <c r="O361" s="212" t="s">
        <v>1418</v>
      </c>
      <c r="P361" s="732"/>
      <c r="Q361" s="733"/>
      <c r="R361" s="750"/>
      <c r="S361" s="751"/>
      <c r="T361" s="389"/>
      <c r="U361" s="390"/>
      <c r="V361" s="391"/>
    </row>
    <row r="362" spans="1:22" s="33" customFormat="1" ht="24.9" customHeight="1">
      <c r="A362" s="634" t="s">
        <v>1655</v>
      </c>
      <c r="B362" s="406" t="s">
        <v>1418</v>
      </c>
      <c r="C362" s="394"/>
      <c r="D362" s="394"/>
      <c r="E362" s="394"/>
      <c r="F362" s="394"/>
      <c r="G362" s="386"/>
      <c r="H362" s="543"/>
      <c r="I362" s="392"/>
      <c r="J362" s="393" t="s">
        <v>1418</v>
      </c>
      <c r="K362" s="430"/>
      <c r="L362" s="430"/>
      <c r="M362" s="388"/>
      <c r="N362" s="428" t="s">
        <v>1418</v>
      </c>
      <c r="O362" s="212" t="s">
        <v>1418</v>
      </c>
      <c r="P362" s="732"/>
      <c r="Q362" s="733"/>
      <c r="R362" s="750"/>
      <c r="S362" s="751"/>
      <c r="T362" s="389"/>
      <c r="U362" s="390"/>
      <c r="V362" s="391"/>
    </row>
    <row r="363" spans="1:22" s="33" customFormat="1" ht="24.9" customHeight="1" thickBot="1">
      <c r="A363" s="634" t="s">
        <v>1656</v>
      </c>
      <c r="B363" s="410" t="s">
        <v>1418</v>
      </c>
      <c r="C363" s="395"/>
      <c r="D363" s="395"/>
      <c r="E363" s="395"/>
      <c r="F363" s="395"/>
      <c r="G363" s="396"/>
      <c r="H363" s="544"/>
      <c r="I363" s="397"/>
      <c r="J363" s="398" t="s">
        <v>1418</v>
      </c>
      <c r="K363" s="431"/>
      <c r="L363" s="431"/>
      <c r="M363" s="399"/>
      <c r="N363" s="428" t="s">
        <v>1418</v>
      </c>
      <c r="O363" s="212" t="s">
        <v>1418</v>
      </c>
      <c r="P363" s="732"/>
      <c r="Q363" s="733"/>
      <c r="R363" s="750"/>
      <c r="S363" s="751"/>
      <c r="T363" s="389"/>
      <c r="U363" s="390"/>
      <c r="V363" s="391"/>
    </row>
    <row r="364" spans="1:22" s="19" customFormat="1" ht="12" customHeight="1">
      <c r="A364" s="634"/>
      <c r="B364" s="34"/>
      <c r="C364" s="35"/>
      <c r="D364" s="35"/>
      <c r="E364" s="35"/>
      <c r="F364" s="35"/>
      <c r="G364" s="35"/>
      <c r="H364" s="407"/>
      <c r="I364" s="35"/>
      <c r="J364" s="35"/>
      <c r="K364" s="35"/>
      <c r="L364" s="35"/>
      <c r="M364" s="35"/>
      <c r="N364" s="35"/>
      <c r="O364" s="211"/>
      <c r="P364" s="35"/>
      <c r="Q364" s="35"/>
      <c r="R364" s="211"/>
      <c r="S364" s="35"/>
      <c r="T364" s="35"/>
      <c r="U364" s="36"/>
      <c r="V364" s="37"/>
    </row>
    <row r="365" spans="1:22" s="19" customFormat="1" ht="17.25" customHeight="1" thickBot="1">
      <c r="A365" s="634" t="s">
        <v>1657</v>
      </c>
      <c r="B365" s="475"/>
      <c r="C365" s="476"/>
      <c r="D365" s="476"/>
      <c r="E365" s="476"/>
      <c r="F365" s="476"/>
      <c r="G365" s="476"/>
      <c r="H365" s="476"/>
      <c r="I365" s="476"/>
      <c r="J365" s="476"/>
      <c r="K365" s="476"/>
      <c r="L365" s="476"/>
      <c r="M365" s="476"/>
      <c r="N365" s="414" t="s">
        <v>398</v>
      </c>
      <c r="O365" s="415">
        <v>437.07600000000002</v>
      </c>
      <c r="P365" s="423"/>
      <c r="Q365" s="423"/>
      <c r="R365" s="424"/>
      <c r="S365" s="424"/>
      <c r="T365" s="425"/>
      <c r="U365" s="426"/>
      <c r="V365" s="427"/>
    </row>
    <row r="366" spans="1:22" ht="17.25" customHeight="1">
      <c r="B366" s="38"/>
      <c r="C366" s="38"/>
      <c r="D366" s="38"/>
      <c r="E366" s="38"/>
      <c r="F366" s="38"/>
      <c r="G366" s="39"/>
      <c r="H366" s="39"/>
      <c r="I366" s="39"/>
      <c r="J366" s="39"/>
      <c r="K366" s="39"/>
      <c r="L366" s="39"/>
      <c r="M366" s="39"/>
      <c r="N366" s="39"/>
      <c r="O366" s="39"/>
      <c r="P366" s="39"/>
      <c r="Q366" s="39"/>
      <c r="R366" s="39"/>
      <c r="S366" s="39"/>
      <c r="T366" s="39"/>
      <c r="U366" s="39"/>
      <c r="V366" s="39"/>
    </row>
    <row r="367" spans="1:22" s="19" customFormat="1" ht="16.5" customHeight="1" thickBot="1">
      <c r="A367" s="630"/>
      <c r="B367" s="764" t="s">
        <v>399</v>
      </c>
      <c r="C367" s="764"/>
      <c r="D367" s="764"/>
      <c r="E367" s="764"/>
      <c r="F367" s="764"/>
      <c r="G367" s="764"/>
      <c r="H367" s="764"/>
      <c r="I367" s="764"/>
      <c r="J367" s="764"/>
      <c r="K367" s="764"/>
      <c r="L367" s="764"/>
      <c r="M367" s="764"/>
      <c r="N367" s="764"/>
      <c r="O367" s="764"/>
      <c r="P367" s="764"/>
      <c r="Q367" s="764"/>
      <c r="R367" s="764"/>
      <c r="S367" s="764"/>
      <c r="T367" s="764"/>
      <c r="U367" s="764"/>
      <c r="V367" s="764"/>
    </row>
    <row r="368" spans="1:22" s="22" customFormat="1" ht="22.5" customHeight="1">
      <c r="A368" s="635" t="s">
        <v>1658</v>
      </c>
      <c r="B368" s="765" t="s">
        <v>400</v>
      </c>
      <c r="C368" s="768" t="s">
        <v>401</v>
      </c>
      <c r="D368" s="769"/>
      <c r="E368" s="769"/>
      <c r="F368" s="769"/>
      <c r="G368" s="769"/>
      <c r="H368" s="769"/>
      <c r="I368" s="769"/>
      <c r="J368" s="769"/>
      <c r="K368" s="769"/>
      <c r="L368" s="769"/>
      <c r="M368" s="747"/>
      <c r="N368" s="477"/>
      <c r="O368" s="478"/>
      <c r="P368" s="768" t="s">
        <v>402</v>
      </c>
      <c r="Q368" s="769"/>
      <c r="R368" s="769"/>
      <c r="S368" s="747"/>
      <c r="T368" s="746" t="s">
        <v>403</v>
      </c>
      <c r="U368" s="747"/>
      <c r="V368" s="775" t="s">
        <v>1143</v>
      </c>
    </row>
    <row r="369" spans="1:22" s="22" customFormat="1" ht="22.5" customHeight="1">
      <c r="A369" s="635" t="s">
        <v>1659</v>
      </c>
      <c r="B369" s="766"/>
      <c r="C369" s="734" t="s">
        <v>404</v>
      </c>
      <c r="D369" s="735"/>
      <c r="E369" s="736"/>
      <c r="F369" s="481">
        <v>1</v>
      </c>
      <c r="G369" s="737" t="s">
        <v>405</v>
      </c>
      <c r="H369" s="738" t="s">
        <v>406</v>
      </c>
      <c r="I369" s="738"/>
      <c r="J369" s="734" t="s">
        <v>407</v>
      </c>
      <c r="K369" s="739"/>
      <c r="L369" s="482"/>
      <c r="M369" s="482"/>
      <c r="N369" s="483"/>
      <c r="O369" s="484"/>
      <c r="P369" s="770"/>
      <c r="Q369" s="771"/>
      <c r="R369" s="771"/>
      <c r="S369" s="772"/>
      <c r="T369" s="748"/>
      <c r="U369" s="749"/>
      <c r="V369" s="776"/>
    </row>
    <row r="370" spans="1:22" s="22" customFormat="1" ht="51.75" customHeight="1" thickBot="1">
      <c r="A370" s="635" t="s">
        <v>1660</v>
      </c>
      <c r="B370" s="766"/>
      <c r="C370" s="735" t="s">
        <v>408</v>
      </c>
      <c r="D370" s="736"/>
      <c r="E370" s="485" t="s">
        <v>409</v>
      </c>
      <c r="F370" s="479" t="s">
        <v>410</v>
      </c>
      <c r="G370" s="737"/>
      <c r="H370" s="738"/>
      <c r="I370" s="738"/>
      <c r="J370" s="469" t="s">
        <v>411</v>
      </c>
      <c r="K370" s="480" t="s">
        <v>412</v>
      </c>
      <c r="L370" s="486" t="s">
        <v>413</v>
      </c>
      <c r="M370" s="486"/>
      <c r="N370" s="487" t="s">
        <v>414</v>
      </c>
      <c r="O370" s="488"/>
      <c r="P370" s="421" t="s">
        <v>1436</v>
      </c>
      <c r="Q370" s="312" t="s">
        <v>415</v>
      </c>
      <c r="R370" s="313"/>
      <c r="S370" s="94">
        <v>1</v>
      </c>
      <c r="T370" s="773"/>
      <c r="U370" s="774"/>
      <c r="V370" s="777"/>
    </row>
    <row r="371" spans="1:22" s="22" customFormat="1" ht="15.75" customHeight="1">
      <c r="A371" s="635" t="s">
        <v>1661</v>
      </c>
      <c r="B371" s="766"/>
      <c r="C371" s="41">
        <v>1</v>
      </c>
      <c r="D371" s="83" t="s">
        <v>1418</v>
      </c>
      <c r="E371" s="89" t="s">
        <v>1418</v>
      </c>
      <c r="F371" s="306" t="s">
        <v>1418</v>
      </c>
      <c r="G371" s="306" t="s">
        <v>1418</v>
      </c>
      <c r="H371" s="742" t="s">
        <v>1418</v>
      </c>
      <c r="I371" s="743"/>
      <c r="J371" s="90" t="s">
        <v>1418</v>
      </c>
      <c r="K371" s="88" t="s">
        <v>1418</v>
      </c>
      <c r="L371" s="453" t="s">
        <v>1361</v>
      </c>
      <c r="M371" s="454" t="s">
        <v>1459</v>
      </c>
      <c r="N371" s="369" t="s">
        <v>396</v>
      </c>
      <c r="O371" s="778" t="s">
        <v>205</v>
      </c>
      <c r="P371" s="779"/>
      <c r="Q371" s="782">
        <v>26</v>
      </c>
      <c r="R371" s="785" t="s">
        <v>1361</v>
      </c>
      <c r="S371" s="786"/>
      <c r="T371" s="746" t="s">
        <v>416</v>
      </c>
      <c r="U371" s="769"/>
      <c r="V371" s="747"/>
    </row>
    <row r="372" spans="1:22" s="22" customFormat="1" ht="15.75" customHeight="1" thickBot="1">
      <c r="A372" s="635" t="s">
        <v>1662</v>
      </c>
      <c r="B372" s="766"/>
      <c r="C372" s="41">
        <v>2</v>
      </c>
      <c r="D372" s="83" t="s">
        <v>1418</v>
      </c>
      <c r="E372" s="89" t="s">
        <v>1418</v>
      </c>
      <c r="F372" s="306" t="s">
        <v>1418</v>
      </c>
      <c r="G372" s="306" t="s">
        <v>1418</v>
      </c>
      <c r="H372" s="742" t="s">
        <v>1418</v>
      </c>
      <c r="I372" s="743"/>
      <c r="J372" s="90" t="s">
        <v>1418</v>
      </c>
      <c r="K372" s="88" t="s">
        <v>1418</v>
      </c>
      <c r="L372" s="453"/>
      <c r="M372" s="454" t="s">
        <v>1418</v>
      </c>
      <c r="N372" s="369" t="s">
        <v>396</v>
      </c>
      <c r="O372" s="778"/>
      <c r="P372" s="779"/>
      <c r="Q372" s="783"/>
      <c r="R372" s="787"/>
      <c r="S372" s="788"/>
      <c r="T372" s="773"/>
      <c r="U372" s="791"/>
      <c r="V372" s="774"/>
    </row>
    <row r="373" spans="1:22" s="22" customFormat="1" ht="15.75" customHeight="1">
      <c r="A373" s="635" t="s">
        <v>1663</v>
      </c>
      <c r="B373" s="766"/>
      <c r="C373" s="41">
        <v>3</v>
      </c>
      <c r="D373" s="83" t="s">
        <v>1418</v>
      </c>
      <c r="E373" s="89" t="s">
        <v>1418</v>
      </c>
      <c r="F373" s="306" t="s">
        <v>1418</v>
      </c>
      <c r="G373" s="306" t="s">
        <v>1418</v>
      </c>
      <c r="H373" s="742" t="s">
        <v>1418</v>
      </c>
      <c r="I373" s="743"/>
      <c r="J373" s="90" t="s">
        <v>1418</v>
      </c>
      <c r="K373" s="88" t="s">
        <v>1418</v>
      </c>
      <c r="L373" s="453"/>
      <c r="M373" s="454" t="s">
        <v>1418</v>
      </c>
      <c r="N373" s="369"/>
      <c r="O373" s="780"/>
      <c r="P373" s="781"/>
      <c r="Q373" s="784"/>
      <c r="R373" s="789"/>
      <c r="S373" s="790"/>
      <c r="T373" s="244"/>
      <c r="U373" s="244"/>
      <c r="V373" s="245"/>
    </row>
    <row r="374" spans="1:22" s="22" customFormat="1" ht="15.75" customHeight="1">
      <c r="A374" s="635" t="s">
        <v>1664</v>
      </c>
      <c r="B374" s="766"/>
      <c r="C374" s="41">
        <v>4</v>
      </c>
      <c r="D374" s="83" t="s">
        <v>1418</v>
      </c>
      <c r="E374" s="89" t="s">
        <v>1418</v>
      </c>
      <c r="F374" s="306" t="s">
        <v>1418</v>
      </c>
      <c r="G374" s="306" t="s">
        <v>1418</v>
      </c>
      <c r="H374" s="742" t="s">
        <v>1418</v>
      </c>
      <c r="I374" s="743"/>
      <c r="J374" s="90" t="s">
        <v>1418</v>
      </c>
      <c r="K374" s="88" t="s">
        <v>1418</v>
      </c>
      <c r="L374" s="453"/>
      <c r="M374" s="454" t="s">
        <v>1418</v>
      </c>
      <c r="N374" s="369"/>
      <c r="O374" s="744" t="s">
        <v>417</v>
      </c>
      <c r="P374" s="734" t="s">
        <v>418</v>
      </c>
      <c r="Q374" s="735"/>
      <c r="R374" s="735"/>
      <c r="S374" s="736"/>
      <c r="T374" s="225"/>
      <c r="U374" s="225"/>
      <c r="V374" s="246"/>
    </row>
    <row r="375" spans="1:22" s="22" customFormat="1" ht="17.25" customHeight="1">
      <c r="A375" s="635" t="s">
        <v>1665</v>
      </c>
      <c r="B375" s="766"/>
      <c r="C375" s="41">
        <v>5</v>
      </c>
      <c r="D375" s="83" t="s">
        <v>1418</v>
      </c>
      <c r="E375" s="89" t="s">
        <v>1418</v>
      </c>
      <c r="F375" s="306" t="s">
        <v>1418</v>
      </c>
      <c r="G375" s="306" t="s">
        <v>1418</v>
      </c>
      <c r="H375" s="742" t="s">
        <v>1418</v>
      </c>
      <c r="I375" s="743"/>
      <c r="J375" s="90" t="s">
        <v>1418</v>
      </c>
      <c r="K375" s="88" t="s">
        <v>1418</v>
      </c>
      <c r="L375" s="453"/>
      <c r="M375" s="454" t="s">
        <v>1418</v>
      </c>
      <c r="N375" s="369"/>
      <c r="O375" s="745"/>
      <c r="P375" s="469" t="s">
        <v>419</v>
      </c>
      <c r="Q375" s="469" t="s">
        <v>420</v>
      </c>
      <c r="R375" s="738" t="s">
        <v>421</v>
      </c>
      <c r="S375" s="738"/>
      <c r="T375" s="225"/>
      <c r="U375" s="225"/>
      <c r="V375" s="246"/>
    </row>
    <row r="376" spans="1:22" s="22" customFormat="1" ht="16.5" customHeight="1" thickBot="1">
      <c r="A376" s="635" t="s">
        <v>1666</v>
      </c>
      <c r="B376" s="766"/>
      <c r="C376" s="91">
        <v>6</v>
      </c>
      <c r="D376" s="92" t="s">
        <v>1418</v>
      </c>
      <c r="E376" s="93" t="s">
        <v>1418</v>
      </c>
      <c r="F376" s="306" t="s">
        <v>1418</v>
      </c>
      <c r="G376" s="306" t="s">
        <v>1418</v>
      </c>
      <c r="H376" s="742" t="s">
        <v>1418</v>
      </c>
      <c r="I376" s="743"/>
      <c r="J376" s="90" t="s">
        <v>1418</v>
      </c>
      <c r="K376" s="88" t="s">
        <v>1418</v>
      </c>
      <c r="L376" s="453"/>
      <c r="M376" s="454" t="s">
        <v>1418</v>
      </c>
      <c r="N376" s="451"/>
      <c r="O376" s="319" t="s">
        <v>1143</v>
      </c>
      <c r="P376" s="247">
        <v>4</v>
      </c>
      <c r="Q376" s="248">
        <v>1396.3430708000001</v>
      </c>
      <c r="R376" s="792">
        <v>437.07600000000002</v>
      </c>
      <c r="S376" s="792"/>
      <c r="T376" s="225"/>
      <c r="U376" s="225"/>
      <c r="V376" s="246"/>
    </row>
    <row r="377" spans="1:22" s="22" customFormat="1" ht="16.5" customHeight="1" thickBot="1">
      <c r="A377" s="635" t="s">
        <v>1667</v>
      </c>
      <c r="B377" s="767"/>
      <c r="C377" s="793" t="s">
        <v>422</v>
      </c>
      <c r="D377" s="794"/>
      <c r="E377" s="794"/>
      <c r="F377" s="502"/>
      <c r="G377" s="503"/>
      <c r="H377" s="795" t="s">
        <v>1418</v>
      </c>
      <c r="I377" s="796"/>
      <c r="J377" s="416" t="s">
        <v>1418</v>
      </c>
      <c r="K377" s="249" t="s">
        <v>1143</v>
      </c>
      <c r="L377" s="492"/>
      <c r="M377" s="493"/>
      <c r="N377" s="494"/>
      <c r="O377" s="797" t="s">
        <v>1668</v>
      </c>
      <c r="P377" s="797"/>
      <c r="Q377" s="797"/>
      <c r="R377" s="797"/>
      <c r="S377" s="797"/>
      <c r="T377" s="489"/>
      <c r="U377" s="490"/>
      <c r="V377" s="491"/>
    </row>
    <row r="378" spans="1:22" ht="24.9" customHeight="1"/>
    <row r="379" spans="1:22" ht="24.9" customHeight="1"/>
    <row r="380" spans="1:22" s="32" customFormat="1" ht="24" thickBot="1">
      <c r="A380" s="633">
        <v>14</v>
      </c>
      <c r="B380" s="761" t="s">
        <v>371</v>
      </c>
      <c r="C380" s="761"/>
      <c r="D380" s="761"/>
      <c r="E380" s="26">
        <v>27</v>
      </c>
      <c r="F380" s="27" t="s">
        <v>118</v>
      </c>
      <c r="G380" s="28"/>
      <c r="H380" s="28"/>
      <c r="I380" s="27"/>
      <c r="J380" s="27"/>
      <c r="K380" s="27"/>
      <c r="L380" s="27"/>
      <c r="M380" s="29"/>
      <c r="N380" s="29"/>
      <c r="O380" s="28"/>
      <c r="P380" s="28"/>
      <c r="Q380" s="30"/>
      <c r="R380" s="30"/>
      <c r="S380" s="30"/>
      <c r="T380" s="30"/>
      <c r="U380" s="31"/>
    </row>
    <row r="381" spans="1:22" s="19" customFormat="1" ht="24.75" customHeight="1">
      <c r="A381" s="630"/>
      <c r="B381" s="762" t="s">
        <v>372</v>
      </c>
      <c r="C381" s="466" t="s">
        <v>373</v>
      </c>
      <c r="D381" s="467" t="s">
        <v>374</v>
      </c>
      <c r="E381" s="467"/>
      <c r="F381" s="467" t="s">
        <v>375</v>
      </c>
      <c r="G381" s="468"/>
      <c r="H381" s="752" t="s">
        <v>376</v>
      </c>
      <c r="I381" s="803" t="s">
        <v>377</v>
      </c>
      <c r="J381" s="752" t="s">
        <v>378</v>
      </c>
      <c r="K381" s="752" t="s">
        <v>379</v>
      </c>
      <c r="L381" s="752" t="s">
        <v>380</v>
      </c>
      <c r="M381" s="752" t="s">
        <v>381</v>
      </c>
      <c r="N381" s="753" t="s">
        <v>382</v>
      </c>
      <c r="O381" s="754"/>
      <c r="P381" s="755" t="s">
        <v>383</v>
      </c>
      <c r="Q381" s="756"/>
      <c r="R381" s="746" t="s">
        <v>384</v>
      </c>
      <c r="S381" s="747"/>
      <c r="T381" s="798" t="s">
        <v>385</v>
      </c>
      <c r="U381" s="799"/>
      <c r="V381" s="800"/>
    </row>
    <row r="382" spans="1:22" s="19" customFormat="1" ht="73.5" customHeight="1">
      <c r="A382" s="630"/>
      <c r="B382" s="763"/>
      <c r="C382" s="469" t="s">
        <v>386</v>
      </c>
      <c r="D382" s="470" t="s">
        <v>101</v>
      </c>
      <c r="E382" s="470" t="s">
        <v>387</v>
      </c>
      <c r="F382" s="470" t="s">
        <v>388</v>
      </c>
      <c r="G382" s="471" t="s">
        <v>389</v>
      </c>
      <c r="H382" s="738"/>
      <c r="I382" s="804"/>
      <c r="J382" s="738"/>
      <c r="K382" s="738"/>
      <c r="L382" s="738"/>
      <c r="M382" s="738"/>
      <c r="N382" s="469" t="s">
        <v>390</v>
      </c>
      <c r="O382" s="470" t="s">
        <v>391</v>
      </c>
      <c r="P382" s="801"/>
      <c r="Q382" s="802"/>
      <c r="R382" s="748"/>
      <c r="S382" s="749"/>
      <c r="T382" s="472" t="s">
        <v>392</v>
      </c>
      <c r="U382" s="473" t="s">
        <v>393</v>
      </c>
      <c r="V382" s="474" t="s">
        <v>394</v>
      </c>
    </row>
    <row r="383" spans="1:22" s="19" customFormat="1" ht="26.25" customHeight="1">
      <c r="A383" s="630"/>
      <c r="B383" s="400"/>
      <c r="C383" s="401">
        <v>3</v>
      </c>
      <c r="D383" s="401">
        <v>4</v>
      </c>
      <c r="E383" s="401">
        <v>5</v>
      </c>
      <c r="F383" s="401">
        <v>6</v>
      </c>
      <c r="G383" s="401">
        <v>7</v>
      </c>
      <c r="H383" s="401">
        <v>8</v>
      </c>
      <c r="I383" s="401">
        <v>9</v>
      </c>
      <c r="J383" s="401">
        <v>10</v>
      </c>
      <c r="K383" s="401">
        <v>11</v>
      </c>
      <c r="L383" s="401">
        <v>12</v>
      </c>
      <c r="M383" s="401">
        <v>13</v>
      </c>
      <c r="N383" s="401">
        <v>14</v>
      </c>
      <c r="O383" s="401">
        <v>15</v>
      </c>
      <c r="P383" s="402">
        <v>16</v>
      </c>
      <c r="Q383" s="403">
        <v>17</v>
      </c>
      <c r="R383" s="402">
        <v>18</v>
      </c>
      <c r="S383" s="403">
        <v>19</v>
      </c>
      <c r="T383" s="404">
        <v>20</v>
      </c>
      <c r="U383" s="210">
        <v>21</v>
      </c>
      <c r="V383" s="405">
        <v>22</v>
      </c>
    </row>
    <row r="384" spans="1:22" s="33" customFormat="1" ht="50.1" customHeight="1">
      <c r="A384" s="634" t="s">
        <v>1669</v>
      </c>
      <c r="B384" s="406">
        <v>1</v>
      </c>
      <c r="C384" s="394" t="s">
        <v>531</v>
      </c>
      <c r="D384" s="394" t="s">
        <v>532</v>
      </c>
      <c r="E384" s="394" t="s">
        <v>533</v>
      </c>
      <c r="F384" s="394" t="s">
        <v>48</v>
      </c>
      <c r="G384" s="386">
        <v>0.5</v>
      </c>
      <c r="H384" s="543" t="s">
        <v>396</v>
      </c>
      <c r="I384" s="392" t="s">
        <v>57</v>
      </c>
      <c r="J384" s="393" t="s">
        <v>118</v>
      </c>
      <c r="K384" s="430">
        <v>42823</v>
      </c>
      <c r="L384" s="430">
        <v>43583</v>
      </c>
      <c r="M384" s="387">
        <v>3855.09</v>
      </c>
      <c r="N384" s="428">
        <v>1927.5450000000001</v>
      </c>
      <c r="O384" s="212">
        <v>1927.5450000000001</v>
      </c>
      <c r="P384" s="732"/>
      <c r="Q384" s="733"/>
      <c r="R384" s="750"/>
      <c r="S384" s="751"/>
      <c r="T384" s="389" t="s">
        <v>396</v>
      </c>
      <c r="U384" s="390">
        <v>73</v>
      </c>
      <c r="V384" s="391" t="s">
        <v>396</v>
      </c>
    </row>
    <row r="385" spans="1:22" s="33" customFormat="1" ht="50.1" customHeight="1">
      <c r="A385" s="634" t="s">
        <v>1670</v>
      </c>
      <c r="B385" s="406">
        <v>2</v>
      </c>
      <c r="C385" s="394" t="s">
        <v>534</v>
      </c>
      <c r="D385" s="394" t="s">
        <v>535</v>
      </c>
      <c r="E385" s="394" t="s">
        <v>536</v>
      </c>
      <c r="F385" s="394" t="s">
        <v>48</v>
      </c>
      <c r="G385" s="386">
        <v>0.69</v>
      </c>
      <c r="H385" s="543" t="s">
        <v>396</v>
      </c>
      <c r="I385" s="392" t="s">
        <v>57</v>
      </c>
      <c r="J385" s="393" t="s">
        <v>118</v>
      </c>
      <c r="K385" s="430">
        <v>41233</v>
      </c>
      <c r="L385" s="430">
        <v>41748</v>
      </c>
      <c r="M385" s="387">
        <v>2929.88</v>
      </c>
      <c r="N385" s="428">
        <v>2021.6171999999999</v>
      </c>
      <c r="O385" s="212">
        <v>2021.6171999999999</v>
      </c>
      <c r="P385" s="732"/>
      <c r="Q385" s="733"/>
      <c r="R385" s="750"/>
      <c r="S385" s="751"/>
      <c r="T385" s="389" t="s">
        <v>396</v>
      </c>
      <c r="U385" s="390">
        <v>26</v>
      </c>
      <c r="V385" s="391" t="s">
        <v>396</v>
      </c>
    </row>
    <row r="386" spans="1:22" s="33" customFormat="1" ht="24.9" customHeight="1">
      <c r="A386" s="634" t="s">
        <v>1671</v>
      </c>
      <c r="B386" s="406" t="s">
        <v>1418</v>
      </c>
      <c r="C386" s="394"/>
      <c r="D386" s="394"/>
      <c r="E386" s="394"/>
      <c r="F386" s="394"/>
      <c r="G386" s="386"/>
      <c r="H386" s="543"/>
      <c r="I386" s="392"/>
      <c r="J386" s="393" t="s">
        <v>1418</v>
      </c>
      <c r="K386" s="430"/>
      <c r="L386" s="430"/>
      <c r="M386" s="387"/>
      <c r="N386" s="428" t="s">
        <v>1418</v>
      </c>
      <c r="O386" s="212" t="s">
        <v>1418</v>
      </c>
      <c r="P386" s="732"/>
      <c r="Q386" s="733"/>
      <c r="R386" s="750"/>
      <c r="S386" s="751"/>
      <c r="T386" s="389"/>
      <c r="U386" s="390"/>
      <c r="V386" s="391"/>
    </row>
    <row r="387" spans="1:22" s="33" customFormat="1" ht="24.9" customHeight="1">
      <c r="A387" s="634" t="s">
        <v>1672</v>
      </c>
      <c r="B387" s="406" t="s">
        <v>1418</v>
      </c>
      <c r="C387" s="394"/>
      <c r="D387" s="394"/>
      <c r="E387" s="394"/>
      <c r="F387" s="394"/>
      <c r="G387" s="386"/>
      <c r="H387" s="543"/>
      <c r="I387" s="392"/>
      <c r="J387" s="393" t="s">
        <v>1418</v>
      </c>
      <c r="K387" s="430"/>
      <c r="L387" s="430"/>
      <c r="M387" s="387"/>
      <c r="N387" s="428" t="s">
        <v>1418</v>
      </c>
      <c r="O387" s="212" t="s">
        <v>1418</v>
      </c>
      <c r="P387" s="732"/>
      <c r="Q387" s="733"/>
      <c r="R387" s="750"/>
      <c r="S387" s="751"/>
      <c r="T387" s="389"/>
      <c r="U387" s="390"/>
      <c r="V387" s="391"/>
    </row>
    <row r="388" spans="1:22" s="33" customFormat="1" ht="24.9" customHeight="1">
      <c r="A388" s="634" t="s">
        <v>1673</v>
      </c>
      <c r="B388" s="406" t="s">
        <v>1418</v>
      </c>
      <c r="C388" s="394"/>
      <c r="D388" s="394"/>
      <c r="E388" s="394"/>
      <c r="F388" s="394"/>
      <c r="G388" s="386"/>
      <c r="H388" s="543"/>
      <c r="I388" s="392"/>
      <c r="J388" s="393" t="s">
        <v>1418</v>
      </c>
      <c r="K388" s="430"/>
      <c r="L388" s="430"/>
      <c r="M388" s="388"/>
      <c r="N388" s="428" t="s">
        <v>1418</v>
      </c>
      <c r="O388" s="212" t="s">
        <v>1418</v>
      </c>
      <c r="P388" s="732"/>
      <c r="Q388" s="733"/>
      <c r="R388" s="750"/>
      <c r="S388" s="751"/>
      <c r="T388" s="389"/>
      <c r="U388" s="390"/>
      <c r="V388" s="391"/>
    </row>
    <row r="389" spans="1:22" s="33" customFormat="1" ht="24.9" customHeight="1">
      <c r="A389" s="634" t="s">
        <v>1674</v>
      </c>
      <c r="B389" s="406" t="s">
        <v>1418</v>
      </c>
      <c r="C389" s="394"/>
      <c r="D389" s="394"/>
      <c r="E389" s="394"/>
      <c r="F389" s="394"/>
      <c r="G389" s="386"/>
      <c r="H389" s="543"/>
      <c r="I389" s="392"/>
      <c r="J389" s="393" t="s">
        <v>1418</v>
      </c>
      <c r="K389" s="430"/>
      <c r="L389" s="430"/>
      <c r="M389" s="388"/>
      <c r="N389" s="428" t="s">
        <v>1418</v>
      </c>
      <c r="O389" s="212" t="s">
        <v>1418</v>
      </c>
      <c r="P389" s="732"/>
      <c r="Q389" s="733"/>
      <c r="R389" s="750"/>
      <c r="S389" s="751"/>
      <c r="T389" s="389"/>
      <c r="U389" s="390"/>
      <c r="V389" s="391"/>
    </row>
    <row r="390" spans="1:22" s="33" customFormat="1" ht="24.9" customHeight="1" thickBot="1">
      <c r="A390" s="634" t="s">
        <v>1675</v>
      </c>
      <c r="B390" s="410" t="s">
        <v>1418</v>
      </c>
      <c r="C390" s="395"/>
      <c r="D390" s="395"/>
      <c r="E390" s="395"/>
      <c r="F390" s="395"/>
      <c r="G390" s="396"/>
      <c r="H390" s="544"/>
      <c r="I390" s="397"/>
      <c r="J390" s="398" t="s">
        <v>1418</v>
      </c>
      <c r="K390" s="431"/>
      <c r="L390" s="431"/>
      <c r="M390" s="399"/>
      <c r="N390" s="428" t="s">
        <v>1418</v>
      </c>
      <c r="O390" s="212" t="s">
        <v>1418</v>
      </c>
      <c r="P390" s="732"/>
      <c r="Q390" s="733"/>
      <c r="R390" s="750"/>
      <c r="S390" s="751"/>
      <c r="T390" s="389"/>
      <c r="U390" s="390"/>
      <c r="V390" s="391"/>
    </row>
    <row r="391" spans="1:22" s="19" customFormat="1" ht="12" customHeight="1">
      <c r="A391" s="634"/>
      <c r="B391" s="34"/>
      <c r="C391" s="35"/>
      <c r="D391" s="35"/>
      <c r="E391" s="35"/>
      <c r="F391" s="35"/>
      <c r="G391" s="35"/>
      <c r="H391" s="407"/>
      <c r="I391" s="35"/>
      <c r="J391" s="35"/>
      <c r="K391" s="35"/>
      <c r="L391" s="35"/>
      <c r="M391" s="35"/>
      <c r="N391" s="35"/>
      <c r="O391" s="211"/>
      <c r="P391" s="35"/>
      <c r="Q391" s="35"/>
      <c r="R391" s="211"/>
      <c r="S391" s="35"/>
      <c r="T391" s="35"/>
      <c r="U391" s="36"/>
      <c r="V391" s="37"/>
    </row>
    <row r="392" spans="1:22" s="19" customFormat="1" ht="17.25" customHeight="1" thickBot="1">
      <c r="A392" s="634" t="s">
        <v>1676</v>
      </c>
      <c r="B392" s="475"/>
      <c r="C392" s="476"/>
      <c r="D392" s="476"/>
      <c r="E392" s="476"/>
      <c r="F392" s="476"/>
      <c r="G392" s="476"/>
      <c r="H392" s="476"/>
      <c r="I392" s="476"/>
      <c r="J392" s="476"/>
      <c r="K392" s="476"/>
      <c r="L392" s="476"/>
      <c r="M392" s="476"/>
      <c r="N392" s="414" t="s">
        <v>398</v>
      </c>
      <c r="O392" s="415">
        <v>1974.5810999999999</v>
      </c>
      <c r="P392" s="423"/>
      <c r="Q392" s="423"/>
      <c r="R392" s="424"/>
      <c r="S392" s="424"/>
      <c r="T392" s="425"/>
      <c r="U392" s="426"/>
      <c r="V392" s="427"/>
    </row>
    <row r="393" spans="1:22" ht="17.25" customHeight="1">
      <c r="B393" s="38"/>
      <c r="C393" s="38"/>
      <c r="D393" s="38"/>
      <c r="E393" s="38"/>
      <c r="F393" s="38"/>
      <c r="G393" s="39"/>
      <c r="H393" s="39"/>
      <c r="I393" s="39"/>
      <c r="J393" s="39"/>
      <c r="K393" s="39"/>
      <c r="L393" s="39"/>
      <c r="M393" s="39"/>
      <c r="N393" s="39"/>
      <c r="O393" s="39"/>
      <c r="P393" s="39"/>
      <c r="Q393" s="39"/>
      <c r="R393" s="39"/>
      <c r="S393" s="39"/>
      <c r="T393" s="39"/>
      <c r="U393" s="39"/>
      <c r="V393" s="39"/>
    </row>
    <row r="394" spans="1:22" s="19" customFormat="1" ht="16.5" customHeight="1" thickBot="1">
      <c r="A394" s="630"/>
      <c r="B394" s="764" t="s">
        <v>399</v>
      </c>
      <c r="C394" s="764"/>
      <c r="D394" s="764"/>
      <c r="E394" s="764"/>
      <c r="F394" s="764"/>
      <c r="G394" s="764"/>
      <c r="H394" s="764"/>
      <c r="I394" s="764"/>
      <c r="J394" s="764"/>
      <c r="K394" s="764"/>
      <c r="L394" s="764"/>
      <c r="M394" s="764"/>
      <c r="N394" s="764"/>
      <c r="O394" s="764"/>
      <c r="P394" s="764"/>
      <c r="Q394" s="764"/>
      <c r="R394" s="764"/>
      <c r="S394" s="764"/>
      <c r="T394" s="764"/>
      <c r="U394" s="764"/>
      <c r="V394" s="764"/>
    </row>
    <row r="395" spans="1:22" s="22" customFormat="1" ht="22.5" customHeight="1">
      <c r="A395" s="635" t="s">
        <v>1677</v>
      </c>
      <c r="B395" s="765" t="s">
        <v>400</v>
      </c>
      <c r="C395" s="768" t="s">
        <v>401</v>
      </c>
      <c r="D395" s="769"/>
      <c r="E395" s="769"/>
      <c r="F395" s="769"/>
      <c r="G395" s="769"/>
      <c r="H395" s="769"/>
      <c r="I395" s="769"/>
      <c r="J395" s="769"/>
      <c r="K395" s="769"/>
      <c r="L395" s="769"/>
      <c r="M395" s="747"/>
      <c r="N395" s="477"/>
      <c r="O395" s="478"/>
      <c r="P395" s="768" t="s">
        <v>402</v>
      </c>
      <c r="Q395" s="769"/>
      <c r="R395" s="769"/>
      <c r="S395" s="747"/>
      <c r="T395" s="746" t="s">
        <v>403</v>
      </c>
      <c r="U395" s="747"/>
      <c r="V395" s="775" t="s">
        <v>1102</v>
      </c>
    </row>
    <row r="396" spans="1:22" s="22" customFormat="1" ht="22.5" customHeight="1">
      <c r="A396" s="635" t="s">
        <v>1678</v>
      </c>
      <c r="B396" s="766"/>
      <c r="C396" s="734" t="s">
        <v>404</v>
      </c>
      <c r="D396" s="735"/>
      <c r="E396" s="736"/>
      <c r="F396" s="481">
        <v>1</v>
      </c>
      <c r="G396" s="737" t="s">
        <v>405</v>
      </c>
      <c r="H396" s="738" t="s">
        <v>406</v>
      </c>
      <c r="I396" s="738"/>
      <c r="J396" s="734" t="s">
        <v>407</v>
      </c>
      <c r="K396" s="739"/>
      <c r="L396" s="482"/>
      <c r="M396" s="482"/>
      <c r="N396" s="483"/>
      <c r="O396" s="484"/>
      <c r="P396" s="770"/>
      <c r="Q396" s="771"/>
      <c r="R396" s="771"/>
      <c r="S396" s="772"/>
      <c r="T396" s="748"/>
      <c r="U396" s="749"/>
      <c r="V396" s="776"/>
    </row>
    <row r="397" spans="1:22" s="22" customFormat="1" ht="51.75" customHeight="1" thickBot="1">
      <c r="A397" s="635" t="s">
        <v>1679</v>
      </c>
      <c r="B397" s="766"/>
      <c r="C397" s="735" t="s">
        <v>408</v>
      </c>
      <c r="D397" s="736"/>
      <c r="E397" s="485" t="s">
        <v>409</v>
      </c>
      <c r="F397" s="479" t="s">
        <v>410</v>
      </c>
      <c r="G397" s="737"/>
      <c r="H397" s="738"/>
      <c r="I397" s="738"/>
      <c r="J397" s="469" t="s">
        <v>411</v>
      </c>
      <c r="K397" s="480" t="s">
        <v>412</v>
      </c>
      <c r="L397" s="486" t="s">
        <v>413</v>
      </c>
      <c r="M397" s="486"/>
      <c r="N397" s="487" t="s">
        <v>414</v>
      </c>
      <c r="O397" s="488"/>
      <c r="P397" s="421" t="s">
        <v>1436</v>
      </c>
      <c r="Q397" s="312" t="s">
        <v>415</v>
      </c>
      <c r="R397" s="313"/>
      <c r="S397" s="94">
        <v>2</v>
      </c>
      <c r="T397" s="773"/>
      <c r="U397" s="774"/>
      <c r="V397" s="777"/>
    </row>
    <row r="398" spans="1:22" s="22" customFormat="1" ht="15.75" customHeight="1">
      <c r="A398" s="635" t="s">
        <v>1680</v>
      </c>
      <c r="B398" s="766"/>
      <c r="C398" s="41">
        <v>1</v>
      </c>
      <c r="D398" s="83" t="s">
        <v>1418</v>
      </c>
      <c r="E398" s="89" t="s">
        <v>1418</v>
      </c>
      <c r="F398" s="306" t="s">
        <v>1418</v>
      </c>
      <c r="G398" s="306" t="s">
        <v>1418</v>
      </c>
      <c r="H398" s="742" t="s">
        <v>1418</v>
      </c>
      <c r="I398" s="743"/>
      <c r="J398" s="90" t="s">
        <v>1418</v>
      </c>
      <c r="K398" s="88" t="s">
        <v>1418</v>
      </c>
      <c r="L398" s="453" t="s">
        <v>1361</v>
      </c>
      <c r="M398" s="454" t="s">
        <v>1459</v>
      </c>
      <c r="N398" s="369" t="s">
        <v>396</v>
      </c>
      <c r="O398" s="778" t="s">
        <v>205</v>
      </c>
      <c r="P398" s="779"/>
      <c r="Q398" s="782">
        <v>27</v>
      </c>
      <c r="R398" s="785" t="s">
        <v>1361</v>
      </c>
      <c r="S398" s="786"/>
      <c r="T398" s="746" t="s">
        <v>416</v>
      </c>
      <c r="U398" s="769"/>
      <c r="V398" s="747"/>
    </row>
    <row r="399" spans="1:22" s="22" customFormat="1" ht="15.75" customHeight="1" thickBot="1">
      <c r="A399" s="635" t="s">
        <v>1681</v>
      </c>
      <c r="B399" s="766"/>
      <c r="C399" s="41">
        <v>2</v>
      </c>
      <c r="D399" s="83" t="s">
        <v>1418</v>
      </c>
      <c r="E399" s="89" t="s">
        <v>1418</v>
      </c>
      <c r="F399" s="306" t="s">
        <v>1418</v>
      </c>
      <c r="G399" s="306" t="s">
        <v>1418</v>
      </c>
      <c r="H399" s="742" t="s">
        <v>1418</v>
      </c>
      <c r="I399" s="743"/>
      <c r="J399" s="90" t="s">
        <v>1418</v>
      </c>
      <c r="K399" s="88" t="s">
        <v>1418</v>
      </c>
      <c r="L399" s="453"/>
      <c r="M399" s="454" t="s">
        <v>1418</v>
      </c>
      <c r="N399" s="369" t="s">
        <v>396</v>
      </c>
      <c r="O399" s="778"/>
      <c r="P399" s="779"/>
      <c r="Q399" s="783"/>
      <c r="R399" s="787"/>
      <c r="S399" s="788"/>
      <c r="T399" s="773"/>
      <c r="U399" s="791"/>
      <c r="V399" s="774"/>
    </row>
    <row r="400" spans="1:22" s="22" customFormat="1" ht="15.75" customHeight="1">
      <c r="A400" s="635" t="s">
        <v>1682</v>
      </c>
      <c r="B400" s="766"/>
      <c r="C400" s="41">
        <v>3</v>
      </c>
      <c r="D400" s="83" t="s">
        <v>1418</v>
      </c>
      <c r="E400" s="89" t="s">
        <v>1418</v>
      </c>
      <c r="F400" s="306" t="s">
        <v>1418</v>
      </c>
      <c r="G400" s="306" t="s">
        <v>1418</v>
      </c>
      <c r="H400" s="742" t="s">
        <v>1418</v>
      </c>
      <c r="I400" s="743"/>
      <c r="J400" s="90" t="s">
        <v>1418</v>
      </c>
      <c r="K400" s="88" t="s">
        <v>1418</v>
      </c>
      <c r="L400" s="453"/>
      <c r="M400" s="454" t="s">
        <v>1418</v>
      </c>
      <c r="N400" s="369"/>
      <c r="O400" s="780"/>
      <c r="P400" s="781"/>
      <c r="Q400" s="784"/>
      <c r="R400" s="789"/>
      <c r="S400" s="790"/>
      <c r="T400" s="244"/>
      <c r="U400" s="244"/>
      <c r="V400" s="245"/>
    </row>
    <row r="401" spans="1:22" s="22" customFormat="1" ht="15.75" customHeight="1">
      <c r="A401" s="635" t="s">
        <v>1683</v>
      </c>
      <c r="B401" s="766"/>
      <c r="C401" s="41">
        <v>4</v>
      </c>
      <c r="D401" s="83" t="s">
        <v>1418</v>
      </c>
      <c r="E401" s="89" t="s">
        <v>1418</v>
      </c>
      <c r="F401" s="306" t="s">
        <v>1418</v>
      </c>
      <c r="G401" s="306" t="s">
        <v>1418</v>
      </c>
      <c r="H401" s="742" t="s">
        <v>1418</v>
      </c>
      <c r="I401" s="743"/>
      <c r="J401" s="90" t="s">
        <v>1418</v>
      </c>
      <c r="K401" s="88" t="s">
        <v>1418</v>
      </c>
      <c r="L401" s="453"/>
      <c r="M401" s="454" t="s">
        <v>1418</v>
      </c>
      <c r="N401" s="369"/>
      <c r="O401" s="744" t="s">
        <v>417</v>
      </c>
      <c r="P401" s="734" t="s">
        <v>418</v>
      </c>
      <c r="Q401" s="735"/>
      <c r="R401" s="735"/>
      <c r="S401" s="736"/>
      <c r="T401" s="225"/>
      <c r="U401" s="225"/>
      <c r="V401" s="246"/>
    </row>
    <row r="402" spans="1:22" s="22" customFormat="1" ht="17.25" customHeight="1">
      <c r="A402" s="635" t="s">
        <v>1684</v>
      </c>
      <c r="B402" s="766"/>
      <c r="C402" s="41">
        <v>5</v>
      </c>
      <c r="D402" s="83" t="s">
        <v>1418</v>
      </c>
      <c r="E402" s="89" t="s">
        <v>1418</v>
      </c>
      <c r="F402" s="306" t="s">
        <v>1418</v>
      </c>
      <c r="G402" s="306" t="s">
        <v>1418</v>
      </c>
      <c r="H402" s="742" t="s">
        <v>1418</v>
      </c>
      <c r="I402" s="743"/>
      <c r="J402" s="90" t="s">
        <v>1418</v>
      </c>
      <c r="K402" s="88" t="s">
        <v>1418</v>
      </c>
      <c r="L402" s="453"/>
      <c r="M402" s="454" t="s">
        <v>1418</v>
      </c>
      <c r="N402" s="369"/>
      <c r="O402" s="745"/>
      <c r="P402" s="469" t="s">
        <v>419</v>
      </c>
      <c r="Q402" s="469" t="s">
        <v>420</v>
      </c>
      <c r="R402" s="738" t="s">
        <v>421</v>
      </c>
      <c r="S402" s="738"/>
      <c r="T402" s="225"/>
      <c r="U402" s="225"/>
      <c r="V402" s="246"/>
    </row>
    <row r="403" spans="1:22" s="22" customFormat="1" ht="16.5" customHeight="1" thickBot="1">
      <c r="A403" s="635" t="s">
        <v>1685</v>
      </c>
      <c r="B403" s="766"/>
      <c r="C403" s="91">
        <v>6</v>
      </c>
      <c r="D403" s="92" t="s">
        <v>1418</v>
      </c>
      <c r="E403" s="93" t="s">
        <v>1418</v>
      </c>
      <c r="F403" s="306" t="s">
        <v>1418</v>
      </c>
      <c r="G403" s="306" t="s">
        <v>1418</v>
      </c>
      <c r="H403" s="742" t="s">
        <v>1418</v>
      </c>
      <c r="I403" s="743"/>
      <c r="J403" s="90" t="s">
        <v>1418</v>
      </c>
      <c r="K403" s="88" t="s">
        <v>1418</v>
      </c>
      <c r="L403" s="453"/>
      <c r="M403" s="454" t="s">
        <v>1418</v>
      </c>
      <c r="N403" s="451"/>
      <c r="O403" s="319" t="s">
        <v>1102</v>
      </c>
      <c r="P403" s="247">
        <v>4</v>
      </c>
      <c r="Q403" s="248">
        <v>1396.3430708000001</v>
      </c>
      <c r="R403" s="792">
        <v>3949.1621999999998</v>
      </c>
      <c r="S403" s="792"/>
      <c r="T403" s="225"/>
      <c r="U403" s="225"/>
      <c r="V403" s="246"/>
    </row>
    <row r="404" spans="1:22" s="22" customFormat="1" ht="16.5" customHeight="1" thickBot="1">
      <c r="A404" s="635" t="s">
        <v>1686</v>
      </c>
      <c r="B404" s="767"/>
      <c r="C404" s="793" t="s">
        <v>422</v>
      </c>
      <c r="D404" s="794"/>
      <c r="E404" s="794"/>
      <c r="F404" s="502"/>
      <c r="G404" s="503"/>
      <c r="H404" s="795" t="s">
        <v>1418</v>
      </c>
      <c r="I404" s="796"/>
      <c r="J404" s="416" t="s">
        <v>1418</v>
      </c>
      <c r="K404" s="249" t="s">
        <v>1102</v>
      </c>
      <c r="L404" s="492"/>
      <c r="M404" s="493"/>
      <c r="N404" s="494"/>
      <c r="O404" s="797" t="s">
        <v>1418</v>
      </c>
      <c r="P404" s="797"/>
      <c r="Q404" s="797"/>
      <c r="R404" s="797"/>
      <c r="S404" s="797"/>
      <c r="T404" s="489"/>
      <c r="U404" s="490"/>
      <c r="V404" s="491"/>
    </row>
    <row r="405" spans="1:22" ht="24.9" customHeight="1"/>
    <row r="406" spans="1:22" ht="24.9" customHeight="1"/>
    <row r="407" spans="1:22" s="32" customFormat="1" ht="24" thickBot="1">
      <c r="A407" s="633">
        <v>15</v>
      </c>
      <c r="B407" s="761" t="s">
        <v>371</v>
      </c>
      <c r="C407" s="761"/>
      <c r="D407" s="761"/>
      <c r="E407" s="26">
        <v>28</v>
      </c>
      <c r="F407" s="27" t="s">
        <v>119</v>
      </c>
      <c r="G407" s="28"/>
      <c r="H407" s="28"/>
      <c r="I407" s="27"/>
      <c r="J407" s="27"/>
      <c r="K407" s="27"/>
      <c r="L407" s="27"/>
      <c r="M407" s="29"/>
      <c r="N407" s="29"/>
      <c r="O407" s="28"/>
      <c r="P407" s="28"/>
      <c r="Q407" s="30"/>
      <c r="R407" s="30"/>
      <c r="S407" s="30"/>
      <c r="T407" s="30"/>
      <c r="U407" s="31"/>
    </row>
    <row r="408" spans="1:22" s="19" customFormat="1" ht="24.75" customHeight="1">
      <c r="A408" s="630"/>
      <c r="B408" s="762" t="s">
        <v>372</v>
      </c>
      <c r="C408" s="466" t="s">
        <v>373</v>
      </c>
      <c r="D408" s="626" t="s">
        <v>374</v>
      </c>
      <c r="E408" s="467"/>
      <c r="F408" s="467" t="s">
        <v>375</v>
      </c>
      <c r="G408" s="468"/>
      <c r="H408" s="752" t="s">
        <v>376</v>
      </c>
      <c r="I408" s="803" t="s">
        <v>377</v>
      </c>
      <c r="J408" s="752" t="s">
        <v>378</v>
      </c>
      <c r="K408" s="752" t="s">
        <v>379</v>
      </c>
      <c r="L408" s="752" t="s">
        <v>380</v>
      </c>
      <c r="M408" s="752" t="s">
        <v>381</v>
      </c>
      <c r="N408" s="753" t="s">
        <v>382</v>
      </c>
      <c r="O408" s="754"/>
      <c r="P408" s="755" t="s">
        <v>383</v>
      </c>
      <c r="Q408" s="756"/>
      <c r="R408" s="746" t="s">
        <v>384</v>
      </c>
      <c r="S408" s="747"/>
      <c r="T408" s="798" t="s">
        <v>385</v>
      </c>
      <c r="U408" s="799"/>
      <c r="V408" s="800"/>
    </row>
    <row r="409" spans="1:22" s="19" customFormat="1" ht="73.5" customHeight="1">
      <c r="A409" s="630"/>
      <c r="B409" s="763"/>
      <c r="C409" s="469" t="s">
        <v>386</v>
      </c>
      <c r="D409" s="470" t="s">
        <v>101</v>
      </c>
      <c r="E409" s="470" t="s">
        <v>387</v>
      </c>
      <c r="F409" s="470" t="s">
        <v>388</v>
      </c>
      <c r="G409" s="471" t="s">
        <v>389</v>
      </c>
      <c r="H409" s="738"/>
      <c r="I409" s="804"/>
      <c r="J409" s="738"/>
      <c r="K409" s="738"/>
      <c r="L409" s="738"/>
      <c r="M409" s="738"/>
      <c r="N409" s="469" t="s">
        <v>390</v>
      </c>
      <c r="O409" s="470" t="s">
        <v>391</v>
      </c>
      <c r="P409" s="801"/>
      <c r="Q409" s="802"/>
      <c r="R409" s="748"/>
      <c r="S409" s="749"/>
      <c r="T409" s="472" t="s">
        <v>392</v>
      </c>
      <c r="U409" s="473" t="s">
        <v>393</v>
      </c>
      <c r="V409" s="474" t="s">
        <v>394</v>
      </c>
    </row>
    <row r="410" spans="1:22" s="19" customFormat="1" ht="26.25" customHeight="1">
      <c r="A410" s="630"/>
      <c r="B410" s="400"/>
      <c r="C410" s="401">
        <v>3</v>
      </c>
      <c r="D410" s="401">
        <v>4</v>
      </c>
      <c r="E410" s="401">
        <v>5</v>
      </c>
      <c r="F410" s="401">
        <v>6</v>
      </c>
      <c r="G410" s="401">
        <v>7</v>
      </c>
      <c r="H410" s="401">
        <v>8</v>
      </c>
      <c r="I410" s="401">
        <v>9</v>
      </c>
      <c r="J410" s="401">
        <v>10</v>
      </c>
      <c r="K410" s="401">
        <v>11</v>
      </c>
      <c r="L410" s="401">
        <v>12</v>
      </c>
      <c r="M410" s="401">
        <v>13</v>
      </c>
      <c r="N410" s="401">
        <v>14</v>
      </c>
      <c r="O410" s="401">
        <v>15</v>
      </c>
      <c r="P410" s="402">
        <v>16</v>
      </c>
      <c r="Q410" s="403">
        <v>17</v>
      </c>
      <c r="R410" s="402">
        <v>18</v>
      </c>
      <c r="S410" s="403">
        <v>19</v>
      </c>
      <c r="T410" s="404">
        <v>20</v>
      </c>
      <c r="U410" s="210">
        <v>21</v>
      </c>
      <c r="V410" s="405">
        <v>22</v>
      </c>
    </row>
    <row r="411" spans="1:22" s="33" customFormat="1" ht="50.1" customHeight="1">
      <c r="A411" s="634" t="s">
        <v>1687</v>
      </c>
      <c r="B411" s="406">
        <v>1</v>
      </c>
      <c r="C411" s="394" t="s">
        <v>537</v>
      </c>
      <c r="D411" s="394" t="s">
        <v>538</v>
      </c>
      <c r="E411" s="394" t="s">
        <v>1405</v>
      </c>
      <c r="F411" s="394" t="s">
        <v>48</v>
      </c>
      <c r="G411" s="386">
        <v>0.33</v>
      </c>
      <c r="H411" s="543" t="s">
        <v>397</v>
      </c>
      <c r="I411" s="392">
        <v>2</v>
      </c>
      <c r="J411" s="393" t="s">
        <v>233</v>
      </c>
      <c r="K411" s="430">
        <v>42464</v>
      </c>
      <c r="L411" s="430">
        <v>44610</v>
      </c>
      <c r="M411" s="387">
        <v>11589.03</v>
      </c>
      <c r="N411" s="428" t="s">
        <v>1418</v>
      </c>
      <c r="O411" s="212" t="s">
        <v>1418</v>
      </c>
      <c r="P411" s="732"/>
      <c r="Q411" s="733"/>
      <c r="R411" s="750"/>
      <c r="S411" s="751"/>
      <c r="T411" s="389" t="s">
        <v>396</v>
      </c>
      <c r="U411" s="390">
        <v>319</v>
      </c>
      <c r="V411" s="391" t="s">
        <v>396</v>
      </c>
    </row>
    <row r="412" spans="1:22" s="33" customFormat="1" ht="50.1" customHeight="1">
      <c r="A412" s="634" t="s">
        <v>1688</v>
      </c>
      <c r="B412" s="406">
        <v>2</v>
      </c>
      <c r="C412" s="394" t="s">
        <v>541</v>
      </c>
      <c r="D412" s="394" t="s">
        <v>539</v>
      </c>
      <c r="E412" s="394" t="s">
        <v>540</v>
      </c>
      <c r="F412" s="394" t="s">
        <v>48</v>
      </c>
      <c r="G412" s="386">
        <v>0.55000000000000004</v>
      </c>
      <c r="H412" s="543" t="s">
        <v>396</v>
      </c>
      <c r="I412" s="392">
        <v>2</v>
      </c>
      <c r="J412" s="393" t="s">
        <v>233</v>
      </c>
      <c r="K412" s="430">
        <v>41995</v>
      </c>
      <c r="L412" s="430">
        <v>42678</v>
      </c>
      <c r="M412" s="387">
        <v>5761</v>
      </c>
      <c r="N412" s="428">
        <v>3168.55</v>
      </c>
      <c r="O412" s="212">
        <v>3168.55</v>
      </c>
      <c r="P412" s="732"/>
      <c r="Q412" s="733"/>
      <c r="R412" s="750"/>
      <c r="S412" s="751"/>
      <c r="T412" s="389" t="s">
        <v>396</v>
      </c>
      <c r="U412" s="390">
        <v>3</v>
      </c>
      <c r="V412" s="391" t="s">
        <v>396</v>
      </c>
    </row>
    <row r="413" spans="1:22" s="33" customFormat="1" ht="50.1" customHeight="1">
      <c r="A413" s="634" t="s">
        <v>1689</v>
      </c>
      <c r="B413" s="406">
        <v>3</v>
      </c>
      <c r="C413" s="394" t="s">
        <v>543</v>
      </c>
      <c r="D413" s="394" t="s">
        <v>544</v>
      </c>
      <c r="E413" s="394" t="s">
        <v>545</v>
      </c>
      <c r="F413" s="394" t="s">
        <v>57</v>
      </c>
      <c r="G413" s="386">
        <v>1</v>
      </c>
      <c r="H413" s="543" t="s">
        <v>397</v>
      </c>
      <c r="I413" s="392">
        <v>1</v>
      </c>
      <c r="J413" s="393" t="s">
        <v>232</v>
      </c>
      <c r="K413" s="430">
        <v>42759</v>
      </c>
      <c r="L413" s="430">
        <v>43454</v>
      </c>
      <c r="M413" s="387">
        <v>2150.12</v>
      </c>
      <c r="N413" s="428" t="s">
        <v>1418</v>
      </c>
      <c r="O413" s="212" t="s">
        <v>1418</v>
      </c>
      <c r="P413" s="732"/>
      <c r="Q413" s="733"/>
      <c r="R413" s="750"/>
      <c r="S413" s="751"/>
      <c r="T413" s="389" t="s">
        <v>396</v>
      </c>
      <c r="U413" s="390">
        <v>5</v>
      </c>
      <c r="V413" s="391" t="s">
        <v>396</v>
      </c>
    </row>
    <row r="414" spans="1:22" s="33" customFormat="1" ht="50.1" customHeight="1">
      <c r="A414" s="634" t="s">
        <v>1690</v>
      </c>
      <c r="B414" s="406">
        <v>4</v>
      </c>
      <c r="C414" s="394" t="s">
        <v>546</v>
      </c>
      <c r="D414" s="394" t="s">
        <v>547</v>
      </c>
      <c r="E414" s="394" t="s">
        <v>548</v>
      </c>
      <c r="F414" s="394" t="s">
        <v>48</v>
      </c>
      <c r="G414" s="386">
        <v>0.4</v>
      </c>
      <c r="H414" s="543" t="s">
        <v>396</v>
      </c>
      <c r="I414" s="392">
        <v>1</v>
      </c>
      <c r="J414" s="393" t="s">
        <v>232</v>
      </c>
      <c r="K414" s="430">
        <v>41437</v>
      </c>
      <c r="L414" s="430">
        <v>42282</v>
      </c>
      <c r="M414" s="387">
        <v>3286.26</v>
      </c>
      <c r="N414" s="428">
        <v>1314.5040000000001</v>
      </c>
      <c r="O414" s="212">
        <v>1314.5039999999999</v>
      </c>
      <c r="P414" s="732"/>
      <c r="Q414" s="733"/>
      <c r="R414" s="750"/>
      <c r="S414" s="751"/>
      <c r="T414" s="389" t="s">
        <v>396</v>
      </c>
      <c r="U414" s="390">
        <v>30</v>
      </c>
      <c r="V414" s="391" t="s">
        <v>396</v>
      </c>
    </row>
    <row r="415" spans="1:22" s="19" customFormat="1" ht="12" customHeight="1">
      <c r="A415" s="634"/>
      <c r="B415" s="34"/>
      <c r="C415" s="35"/>
      <c r="D415" s="35"/>
      <c r="E415" s="35"/>
      <c r="F415" s="35"/>
      <c r="G415" s="35"/>
      <c r="H415" s="407"/>
      <c r="I415" s="35"/>
      <c r="J415" s="35"/>
      <c r="K415" s="35"/>
      <c r="L415" s="35"/>
      <c r="M415" s="35"/>
      <c r="N415" s="35"/>
      <c r="O415" s="211"/>
      <c r="P415" s="35"/>
      <c r="Q415" s="35"/>
      <c r="R415" s="211"/>
      <c r="S415" s="35"/>
      <c r="T415" s="35"/>
      <c r="U415" s="36"/>
      <c r="V415" s="37"/>
    </row>
    <row r="416" spans="1:22" s="19" customFormat="1" ht="17.25" customHeight="1" thickBot="1">
      <c r="A416" s="634" t="s">
        <v>1691</v>
      </c>
      <c r="B416" s="475"/>
      <c r="C416" s="476"/>
      <c r="D416" s="476"/>
      <c r="E416" s="476"/>
      <c r="F416" s="476"/>
      <c r="G416" s="476"/>
      <c r="H416" s="476"/>
      <c r="I416" s="476"/>
      <c r="J416" s="476"/>
      <c r="K416" s="476"/>
      <c r="L416" s="476"/>
      <c r="M416" s="476"/>
      <c r="N416" s="414" t="s">
        <v>398</v>
      </c>
      <c r="O416" s="415">
        <v>2241.527</v>
      </c>
      <c r="P416" s="423"/>
      <c r="Q416" s="423"/>
      <c r="R416" s="424"/>
      <c r="S416" s="424"/>
      <c r="T416" s="425"/>
      <c r="U416" s="426"/>
      <c r="V416" s="427"/>
    </row>
    <row r="417" spans="1:22" ht="17.25" customHeight="1">
      <c r="B417" s="38"/>
      <c r="C417" s="38"/>
      <c r="D417" s="38"/>
      <c r="E417" s="38"/>
      <c r="F417" s="38"/>
      <c r="G417" s="39"/>
      <c r="H417" s="39"/>
      <c r="I417" s="39"/>
      <c r="J417" s="39"/>
      <c r="K417" s="39"/>
      <c r="L417" s="39"/>
      <c r="M417" s="39"/>
      <c r="N417" s="39"/>
      <c r="O417" s="39"/>
      <c r="P417" s="39"/>
      <c r="Q417" s="39"/>
      <c r="R417" s="39"/>
      <c r="S417" s="39"/>
      <c r="T417" s="39"/>
      <c r="U417" s="39"/>
      <c r="V417" s="39"/>
    </row>
    <row r="418" spans="1:22" s="19" customFormat="1" ht="16.5" customHeight="1" thickBot="1">
      <c r="A418" s="630"/>
      <c r="B418" s="764" t="s">
        <v>399</v>
      </c>
      <c r="C418" s="764"/>
      <c r="D418" s="764"/>
      <c r="E418" s="764"/>
      <c r="F418" s="764"/>
      <c r="G418" s="764"/>
      <c r="H418" s="764"/>
      <c r="I418" s="764"/>
      <c r="J418" s="764"/>
      <c r="K418" s="764"/>
      <c r="L418" s="764"/>
      <c r="M418" s="764"/>
      <c r="N418" s="764"/>
      <c r="O418" s="764"/>
      <c r="P418" s="764"/>
      <c r="Q418" s="764"/>
      <c r="R418" s="764"/>
      <c r="S418" s="764"/>
      <c r="T418" s="764"/>
      <c r="U418" s="764"/>
      <c r="V418" s="764"/>
    </row>
    <row r="419" spans="1:22" s="22" customFormat="1" ht="22.5" customHeight="1">
      <c r="A419" s="635" t="s">
        <v>1692</v>
      </c>
      <c r="B419" s="765" t="s">
        <v>400</v>
      </c>
      <c r="C419" s="768" t="s">
        <v>401</v>
      </c>
      <c r="D419" s="769"/>
      <c r="E419" s="769"/>
      <c r="F419" s="769"/>
      <c r="G419" s="769"/>
      <c r="H419" s="769"/>
      <c r="I419" s="769"/>
      <c r="J419" s="769"/>
      <c r="K419" s="769"/>
      <c r="L419" s="769"/>
      <c r="M419" s="747"/>
      <c r="N419" s="477"/>
      <c r="O419" s="478"/>
      <c r="P419" s="768" t="s">
        <v>402</v>
      </c>
      <c r="Q419" s="769"/>
      <c r="R419" s="769"/>
      <c r="S419" s="747"/>
      <c r="T419" s="746" t="s">
        <v>403</v>
      </c>
      <c r="U419" s="747"/>
      <c r="V419" s="775" t="s">
        <v>1102</v>
      </c>
    </row>
    <row r="420" spans="1:22" s="22" customFormat="1" ht="22.5" customHeight="1">
      <c r="A420" s="635" t="s">
        <v>1693</v>
      </c>
      <c r="B420" s="766"/>
      <c r="C420" s="734" t="s">
        <v>404</v>
      </c>
      <c r="D420" s="735"/>
      <c r="E420" s="736"/>
      <c r="F420" s="481">
        <v>2</v>
      </c>
      <c r="G420" s="737" t="s">
        <v>405</v>
      </c>
      <c r="H420" s="738" t="s">
        <v>406</v>
      </c>
      <c r="I420" s="738"/>
      <c r="J420" s="734" t="s">
        <v>407</v>
      </c>
      <c r="K420" s="739"/>
      <c r="L420" s="482"/>
      <c r="M420" s="482"/>
      <c r="N420" s="483"/>
      <c r="O420" s="484"/>
      <c r="P420" s="770"/>
      <c r="Q420" s="771"/>
      <c r="R420" s="771"/>
      <c r="S420" s="772"/>
      <c r="T420" s="748"/>
      <c r="U420" s="749"/>
      <c r="V420" s="776"/>
    </row>
    <row r="421" spans="1:22" s="22" customFormat="1" ht="51.75" customHeight="1" thickBot="1">
      <c r="A421" s="635" t="s">
        <v>1694</v>
      </c>
      <c r="B421" s="766"/>
      <c r="C421" s="735" t="s">
        <v>408</v>
      </c>
      <c r="D421" s="736"/>
      <c r="E421" s="485" t="s">
        <v>409</v>
      </c>
      <c r="F421" s="479" t="s">
        <v>410</v>
      </c>
      <c r="G421" s="737"/>
      <c r="H421" s="738"/>
      <c r="I421" s="738"/>
      <c r="J421" s="469" t="s">
        <v>411</v>
      </c>
      <c r="K421" s="480" t="s">
        <v>412</v>
      </c>
      <c r="L421" s="486" t="s">
        <v>413</v>
      </c>
      <c r="M421" s="486"/>
      <c r="N421" s="487" t="s">
        <v>414</v>
      </c>
      <c r="O421" s="488"/>
      <c r="P421" s="421" t="s">
        <v>1436</v>
      </c>
      <c r="Q421" s="312" t="s">
        <v>415</v>
      </c>
      <c r="R421" s="313"/>
      <c r="S421" s="94">
        <v>2</v>
      </c>
      <c r="T421" s="773"/>
      <c r="U421" s="774"/>
      <c r="V421" s="777"/>
    </row>
    <row r="422" spans="1:22" s="22" customFormat="1" ht="15.75" customHeight="1">
      <c r="A422" s="635" t="s">
        <v>1695</v>
      </c>
      <c r="B422" s="766"/>
      <c r="C422" s="41">
        <v>1</v>
      </c>
      <c r="D422" s="83" t="s">
        <v>232</v>
      </c>
      <c r="E422" s="89">
        <v>0.6</v>
      </c>
      <c r="F422" s="306">
        <v>1314.5039999999999</v>
      </c>
      <c r="G422" s="306">
        <v>698.17</v>
      </c>
      <c r="H422" s="742" t="s">
        <v>1102</v>
      </c>
      <c r="I422" s="743"/>
      <c r="J422" s="90" t="s">
        <v>1102</v>
      </c>
      <c r="K422" s="88" t="s">
        <v>1418</v>
      </c>
      <c r="L422" s="453" t="s">
        <v>1361</v>
      </c>
      <c r="M422" s="454" t="s">
        <v>1459</v>
      </c>
      <c r="N422" s="369" t="s">
        <v>396</v>
      </c>
      <c r="O422" s="778" t="s">
        <v>205</v>
      </c>
      <c r="P422" s="779"/>
      <c r="Q422" s="782">
        <v>28</v>
      </c>
      <c r="R422" s="785" t="s">
        <v>1361</v>
      </c>
      <c r="S422" s="786"/>
      <c r="T422" s="746" t="s">
        <v>416</v>
      </c>
      <c r="U422" s="769"/>
      <c r="V422" s="747"/>
    </row>
    <row r="423" spans="1:22" s="22" customFormat="1" ht="15.75" customHeight="1" thickBot="1">
      <c r="A423" s="635" t="s">
        <v>1696</v>
      </c>
      <c r="B423" s="766"/>
      <c r="C423" s="41">
        <v>2</v>
      </c>
      <c r="D423" s="83" t="s">
        <v>233</v>
      </c>
      <c r="E423" s="89">
        <v>0.4</v>
      </c>
      <c r="F423" s="306">
        <v>3168.55</v>
      </c>
      <c r="G423" s="306">
        <v>698.17</v>
      </c>
      <c r="H423" s="742" t="s">
        <v>1102</v>
      </c>
      <c r="I423" s="743"/>
      <c r="J423" s="90" t="s">
        <v>1102</v>
      </c>
      <c r="K423" s="88" t="s">
        <v>1418</v>
      </c>
      <c r="L423" s="453" t="s">
        <v>34</v>
      </c>
      <c r="M423" s="454" t="s">
        <v>1439</v>
      </c>
      <c r="N423" s="369" t="s">
        <v>396</v>
      </c>
      <c r="O423" s="778"/>
      <c r="P423" s="779"/>
      <c r="Q423" s="783"/>
      <c r="R423" s="787"/>
      <c r="S423" s="788"/>
      <c r="T423" s="773"/>
      <c r="U423" s="791"/>
      <c r="V423" s="774"/>
    </row>
    <row r="424" spans="1:22" s="22" customFormat="1" ht="15.75" customHeight="1">
      <c r="A424" s="635" t="s">
        <v>1697</v>
      </c>
      <c r="B424" s="766"/>
      <c r="C424" s="41">
        <v>3</v>
      </c>
      <c r="D424" s="83" t="s">
        <v>1418</v>
      </c>
      <c r="E424" s="89" t="s">
        <v>1418</v>
      </c>
      <c r="F424" s="306" t="s">
        <v>1418</v>
      </c>
      <c r="G424" s="306" t="s">
        <v>1418</v>
      </c>
      <c r="H424" s="742" t="s">
        <v>1418</v>
      </c>
      <c r="I424" s="743"/>
      <c r="J424" s="90" t="s">
        <v>1418</v>
      </c>
      <c r="K424" s="88" t="s">
        <v>1418</v>
      </c>
      <c r="L424" s="453"/>
      <c r="M424" s="454" t="s">
        <v>1418</v>
      </c>
      <c r="N424" s="369"/>
      <c r="O424" s="780"/>
      <c r="P424" s="781"/>
      <c r="Q424" s="784"/>
      <c r="R424" s="789"/>
      <c r="S424" s="790"/>
      <c r="T424" s="244"/>
      <c r="U424" s="244"/>
      <c r="V424" s="245"/>
    </row>
    <row r="425" spans="1:22" s="22" customFormat="1" ht="15.75" customHeight="1">
      <c r="A425" s="635" t="s">
        <v>1698</v>
      </c>
      <c r="B425" s="766"/>
      <c r="C425" s="41">
        <v>4</v>
      </c>
      <c r="D425" s="83" t="s">
        <v>1418</v>
      </c>
      <c r="E425" s="89" t="s">
        <v>1418</v>
      </c>
      <c r="F425" s="306" t="s">
        <v>1418</v>
      </c>
      <c r="G425" s="306" t="s">
        <v>1418</v>
      </c>
      <c r="H425" s="742" t="s">
        <v>1418</v>
      </c>
      <c r="I425" s="743"/>
      <c r="J425" s="90" t="s">
        <v>1418</v>
      </c>
      <c r="K425" s="88" t="s">
        <v>1418</v>
      </c>
      <c r="L425" s="453"/>
      <c r="M425" s="454" t="s">
        <v>1418</v>
      </c>
      <c r="N425" s="369"/>
      <c r="O425" s="744" t="s">
        <v>417</v>
      </c>
      <c r="P425" s="734" t="s">
        <v>418</v>
      </c>
      <c r="Q425" s="735"/>
      <c r="R425" s="735"/>
      <c r="S425" s="736"/>
      <c r="T425" s="225"/>
      <c r="U425" s="225"/>
      <c r="V425" s="246"/>
    </row>
    <row r="426" spans="1:22" s="22" customFormat="1" ht="17.25" customHeight="1">
      <c r="A426" s="635" t="s">
        <v>1699</v>
      </c>
      <c r="B426" s="766"/>
      <c r="C426" s="41">
        <v>5</v>
      </c>
      <c r="D426" s="83" t="s">
        <v>1418</v>
      </c>
      <c r="E426" s="89" t="s">
        <v>1418</v>
      </c>
      <c r="F426" s="306" t="s">
        <v>1418</v>
      </c>
      <c r="G426" s="306" t="s">
        <v>1418</v>
      </c>
      <c r="H426" s="742" t="s">
        <v>1418</v>
      </c>
      <c r="I426" s="743"/>
      <c r="J426" s="90" t="s">
        <v>1418</v>
      </c>
      <c r="K426" s="88" t="s">
        <v>1418</v>
      </c>
      <c r="L426" s="453"/>
      <c r="M426" s="454" t="s">
        <v>1418</v>
      </c>
      <c r="N426" s="369"/>
      <c r="O426" s="745"/>
      <c r="P426" s="469" t="s">
        <v>419</v>
      </c>
      <c r="Q426" s="469" t="s">
        <v>420</v>
      </c>
      <c r="R426" s="738" t="s">
        <v>421</v>
      </c>
      <c r="S426" s="738"/>
      <c r="T426" s="225"/>
      <c r="U426" s="225"/>
      <c r="V426" s="246"/>
    </row>
    <row r="427" spans="1:22" s="22" customFormat="1" ht="16.5" customHeight="1" thickBot="1">
      <c r="A427" s="635" t="s">
        <v>1700</v>
      </c>
      <c r="B427" s="766"/>
      <c r="C427" s="91">
        <v>6</v>
      </c>
      <c r="D427" s="92" t="s">
        <v>1418</v>
      </c>
      <c r="E427" s="93" t="s">
        <v>1418</v>
      </c>
      <c r="F427" s="306" t="s">
        <v>1418</v>
      </c>
      <c r="G427" s="306" t="s">
        <v>1418</v>
      </c>
      <c r="H427" s="742" t="s">
        <v>1418</v>
      </c>
      <c r="I427" s="743"/>
      <c r="J427" s="90" t="s">
        <v>1418</v>
      </c>
      <c r="K427" s="88" t="s">
        <v>1418</v>
      </c>
      <c r="L427" s="453"/>
      <c r="M427" s="454" t="s">
        <v>1418</v>
      </c>
      <c r="N427" s="451"/>
      <c r="O427" s="319" t="s">
        <v>1102</v>
      </c>
      <c r="P427" s="247">
        <v>4</v>
      </c>
      <c r="Q427" s="248">
        <v>1396.3430708000001</v>
      </c>
      <c r="R427" s="792">
        <v>4483.0540000000001</v>
      </c>
      <c r="S427" s="792"/>
      <c r="T427" s="225"/>
      <c r="U427" s="225"/>
      <c r="V427" s="246"/>
    </row>
    <row r="428" spans="1:22" s="22" customFormat="1" ht="16.5" customHeight="1" thickBot="1">
      <c r="A428" s="635" t="s">
        <v>1701</v>
      </c>
      <c r="B428" s="767"/>
      <c r="C428" s="793" t="s">
        <v>422</v>
      </c>
      <c r="D428" s="794"/>
      <c r="E428" s="794"/>
      <c r="F428" s="502"/>
      <c r="G428" s="503"/>
      <c r="H428" s="795" t="s">
        <v>1102</v>
      </c>
      <c r="I428" s="796"/>
      <c r="J428" s="416" t="s">
        <v>1102</v>
      </c>
      <c r="K428" s="249" t="s">
        <v>1102</v>
      </c>
      <c r="L428" s="492"/>
      <c r="M428" s="493"/>
      <c r="N428" s="494"/>
      <c r="O428" s="797" t="s">
        <v>1418</v>
      </c>
      <c r="P428" s="797"/>
      <c r="Q428" s="797"/>
      <c r="R428" s="797"/>
      <c r="S428" s="797"/>
      <c r="T428" s="489"/>
      <c r="U428" s="490"/>
      <c r="V428" s="491"/>
    </row>
    <row r="429" spans="1:22" ht="24.9" customHeight="1"/>
    <row r="430" spans="1:22" ht="24.9" customHeight="1"/>
    <row r="431" spans="1:22" s="32" customFormat="1" ht="24" thickBot="1">
      <c r="A431" s="633">
        <v>16</v>
      </c>
      <c r="B431" s="761" t="s">
        <v>371</v>
      </c>
      <c r="C431" s="761"/>
      <c r="D431" s="761"/>
      <c r="E431" s="26">
        <v>29</v>
      </c>
      <c r="F431" s="27" t="s">
        <v>120</v>
      </c>
      <c r="G431" s="28"/>
      <c r="H431" s="28"/>
      <c r="I431" s="27"/>
      <c r="J431" s="27"/>
      <c r="K431" s="27"/>
      <c r="L431" s="27"/>
      <c r="M431" s="29"/>
      <c r="N431" s="29"/>
      <c r="O431" s="28"/>
      <c r="P431" s="28"/>
      <c r="Q431" s="30"/>
      <c r="R431" s="30"/>
      <c r="S431" s="30"/>
      <c r="T431" s="30"/>
      <c r="U431" s="31"/>
    </row>
    <row r="432" spans="1:22" s="19" customFormat="1" ht="24.75" customHeight="1">
      <c r="A432" s="630"/>
      <c r="B432" s="762" t="s">
        <v>372</v>
      </c>
      <c r="C432" s="466" t="s">
        <v>373</v>
      </c>
      <c r="D432" s="467" t="s">
        <v>374</v>
      </c>
      <c r="E432" s="467"/>
      <c r="F432" s="467" t="s">
        <v>375</v>
      </c>
      <c r="G432" s="468"/>
      <c r="H432" s="752" t="s">
        <v>376</v>
      </c>
      <c r="I432" s="803" t="s">
        <v>377</v>
      </c>
      <c r="J432" s="752" t="s">
        <v>378</v>
      </c>
      <c r="K432" s="752" t="s">
        <v>379</v>
      </c>
      <c r="L432" s="752" t="s">
        <v>380</v>
      </c>
      <c r="M432" s="752" t="s">
        <v>381</v>
      </c>
      <c r="N432" s="753" t="s">
        <v>382</v>
      </c>
      <c r="O432" s="754"/>
      <c r="P432" s="755" t="s">
        <v>383</v>
      </c>
      <c r="Q432" s="756"/>
      <c r="R432" s="746" t="s">
        <v>384</v>
      </c>
      <c r="S432" s="747"/>
      <c r="T432" s="798" t="s">
        <v>385</v>
      </c>
      <c r="U432" s="799"/>
      <c r="V432" s="800"/>
    </row>
    <row r="433" spans="1:22" s="19" customFormat="1" ht="73.5" customHeight="1">
      <c r="A433" s="630"/>
      <c r="B433" s="763"/>
      <c r="C433" s="469" t="s">
        <v>386</v>
      </c>
      <c r="D433" s="470" t="s">
        <v>101</v>
      </c>
      <c r="E433" s="470" t="s">
        <v>387</v>
      </c>
      <c r="F433" s="470" t="s">
        <v>388</v>
      </c>
      <c r="G433" s="471" t="s">
        <v>389</v>
      </c>
      <c r="H433" s="738"/>
      <c r="I433" s="804"/>
      <c r="J433" s="738"/>
      <c r="K433" s="738"/>
      <c r="L433" s="738"/>
      <c r="M433" s="738"/>
      <c r="N433" s="469" t="s">
        <v>390</v>
      </c>
      <c r="O433" s="470" t="s">
        <v>391</v>
      </c>
      <c r="P433" s="801"/>
      <c r="Q433" s="802"/>
      <c r="R433" s="748"/>
      <c r="S433" s="749"/>
      <c r="T433" s="472" t="s">
        <v>392</v>
      </c>
      <c r="U433" s="473" t="s">
        <v>393</v>
      </c>
      <c r="V433" s="474" t="s">
        <v>394</v>
      </c>
    </row>
    <row r="434" spans="1:22" s="19" customFormat="1" ht="26.25" customHeight="1">
      <c r="A434" s="630"/>
      <c r="B434" s="400"/>
      <c r="C434" s="401">
        <v>3</v>
      </c>
      <c r="D434" s="401">
        <v>4</v>
      </c>
      <c r="E434" s="401">
        <v>5</v>
      </c>
      <c r="F434" s="401">
        <v>6</v>
      </c>
      <c r="G434" s="401">
        <v>7</v>
      </c>
      <c r="H434" s="401">
        <v>8</v>
      </c>
      <c r="I434" s="401">
        <v>9</v>
      </c>
      <c r="J434" s="401">
        <v>10</v>
      </c>
      <c r="K434" s="401">
        <v>11</v>
      </c>
      <c r="L434" s="401">
        <v>12</v>
      </c>
      <c r="M434" s="401">
        <v>13</v>
      </c>
      <c r="N434" s="401">
        <v>14</v>
      </c>
      <c r="O434" s="401">
        <v>15</v>
      </c>
      <c r="P434" s="402">
        <v>16</v>
      </c>
      <c r="Q434" s="403">
        <v>17</v>
      </c>
      <c r="R434" s="402">
        <v>18</v>
      </c>
      <c r="S434" s="403">
        <v>19</v>
      </c>
      <c r="T434" s="404">
        <v>20</v>
      </c>
      <c r="U434" s="210">
        <v>21</v>
      </c>
      <c r="V434" s="405">
        <v>22</v>
      </c>
    </row>
    <row r="435" spans="1:22" s="33" customFormat="1" ht="50.1" customHeight="1">
      <c r="A435" s="634" t="s">
        <v>1702</v>
      </c>
      <c r="B435" s="406">
        <v>1</v>
      </c>
      <c r="C435" s="394" t="s">
        <v>470</v>
      </c>
      <c r="D435" s="394" t="s">
        <v>549</v>
      </c>
      <c r="E435" s="394" t="s">
        <v>550</v>
      </c>
      <c r="F435" s="394" t="s">
        <v>48</v>
      </c>
      <c r="G435" s="386">
        <v>0.6</v>
      </c>
      <c r="H435" s="543" t="s">
        <v>396</v>
      </c>
      <c r="I435" s="392">
        <v>2</v>
      </c>
      <c r="J435" s="393" t="s">
        <v>235</v>
      </c>
      <c r="K435" s="430">
        <v>43774</v>
      </c>
      <c r="L435" s="430">
        <v>45351</v>
      </c>
      <c r="M435" s="387">
        <v>5175.7299999999996</v>
      </c>
      <c r="N435" s="428">
        <v>3105.4379999999996</v>
      </c>
      <c r="O435" s="212">
        <v>3105.4380000000001</v>
      </c>
      <c r="P435" s="732"/>
      <c r="Q435" s="733"/>
      <c r="R435" s="750"/>
      <c r="S435" s="751"/>
      <c r="T435" s="389" t="s">
        <v>396</v>
      </c>
      <c r="U435" s="390">
        <v>81</v>
      </c>
      <c r="V435" s="391" t="s">
        <v>396</v>
      </c>
    </row>
    <row r="436" spans="1:22" s="33" customFormat="1" ht="50.1" customHeight="1">
      <c r="A436" s="634" t="s">
        <v>1703</v>
      </c>
      <c r="B436" s="406">
        <v>2</v>
      </c>
      <c r="C436" s="394" t="s">
        <v>551</v>
      </c>
      <c r="D436" s="394" t="s">
        <v>552</v>
      </c>
      <c r="E436" s="394" t="s">
        <v>553</v>
      </c>
      <c r="F436" s="394" t="s">
        <v>48</v>
      </c>
      <c r="G436" s="386">
        <v>0.4</v>
      </c>
      <c r="H436" s="543" t="s">
        <v>396</v>
      </c>
      <c r="I436" s="392">
        <v>2</v>
      </c>
      <c r="J436" s="393" t="s">
        <v>235</v>
      </c>
      <c r="K436" s="430">
        <v>42206</v>
      </c>
      <c r="L436" s="430">
        <v>43329</v>
      </c>
      <c r="M436" s="387">
        <v>7524.2</v>
      </c>
      <c r="N436" s="428">
        <v>3009.6800000000003</v>
      </c>
      <c r="O436" s="212">
        <v>3009.68</v>
      </c>
      <c r="P436" s="732"/>
      <c r="Q436" s="733"/>
      <c r="R436" s="750"/>
      <c r="S436" s="751"/>
      <c r="T436" s="389" t="s">
        <v>396</v>
      </c>
      <c r="U436" s="390">
        <v>67</v>
      </c>
      <c r="V436" s="391" t="s">
        <v>396</v>
      </c>
    </row>
    <row r="437" spans="1:22" s="33" customFormat="1" ht="49.95" customHeight="1">
      <c r="A437" s="634" t="s">
        <v>1704</v>
      </c>
      <c r="B437" s="406">
        <v>3</v>
      </c>
      <c r="C437" s="394" t="s">
        <v>1411</v>
      </c>
      <c r="D437" s="394" t="s">
        <v>1412</v>
      </c>
      <c r="E437" s="394" t="s">
        <v>1416</v>
      </c>
      <c r="F437" s="394" t="s">
        <v>48</v>
      </c>
      <c r="G437" s="386">
        <v>0.4</v>
      </c>
      <c r="H437" s="543" t="s">
        <v>396</v>
      </c>
      <c r="I437" s="392">
        <v>1</v>
      </c>
      <c r="J437" s="393" t="s">
        <v>234</v>
      </c>
      <c r="K437" s="430">
        <v>39241</v>
      </c>
      <c r="L437" s="430">
        <v>39424</v>
      </c>
      <c r="M437" s="387">
        <v>1304.33</v>
      </c>
      <c r="N437" s="428">
        <v>521.73199999999997</v>
      </c>
      <c r="O437" s="212"/>
      <c r="P437" s="732"/>
      <c r="Q437" s="733"/>
      <c r="R437" s="750"/>
      <c r="S437" s="751"/>
      <c r="T437" s="389" t="s">
        <v>396</v>
      </c>
      <c r="U437" s="390">
        <v>21</v>
      </c>
      <c r="V437" s="391" t="s">
        <v>396</v>
      </c>
    </row>
    <row r="438" spans="1:22" s="33" customFormat="1" ht="49.95" customHeight="1">
      <c r="A438" s="634" t="s">
        <v>1705</v>
      </c>
      <c r="B438" s="406">
        <v>4</v>
      </c>
      <c r="C438" s="394" t="s">
        <v>1413</v>
      </c>
      <c r="D438" s="394" t="s">
        <v>1414</v>
      </c>
      <c r="E438" s="394" t="s">
        <v>1415</v>
      </c>
      <c r="F438" s="394" t="s">
        <v>57</v>
      </c>
      <c r="G438" s="386">
        <v>1</v>
      </c>
      <c r="H438" s="543" t="s">
        <v>396</v>
      </c>
      <c r="I438" s="392">
        <v>1</v>
      </c>
      <c r="J438" s="393" t="s">
        <v>234</v>
      </c>
      <c r="K438" s="430">
        <v>42040</v>
      </c>
      <c r="L438" s="430">
        <v>42405</v>
      </c>
      <c r="M438" s="387">
        <v>406.08</v>
      </c>
      <c r="N438" s="428">
        <v>406.08</v>
      </c>
      <c r="O438" s="212"/>
      <c r="P438" s="732"/>
      <c r="Q438" s="733"/>
      <c r="R438" s="750"/>
      <c r="S438" s="751"/>
      <c r="T438" s="389" t="s">
        <v>396</v>
      </c>
      <c r="U438" s="390">
        <v>50</v>
      </c>
      <c r="V438" s="391" t="s">
        <v>396</v>
      </c>
    </row>
    <row r="439" spans="1:22" s="33" customFormat="1" ht="24.9" customHeight="1">
      <c r="A439" s="634" t="s">
        <v>1706</v>
      </c>
      <c r="B439" s="406" t="s">
        <v>1418</v>
      </c>
      <c r="C439" s="394"/>
      <c r="D439" s="394"/>
      <c r="E439" s="394"/>
      <c r="F439" s="394"/>
      <c r="G439" s="386"/>
      <c r="H439" s="543"/>
      <c r="I439" s="392"/>
      <c r="J439" s="393" t="s">
        <v>1418</v>
      </c>
      <c r="K439" s="430"/>
      <c r="L439" s="430"/>
      <c r="M439" s="387"/>
      <c r="N439" s="428" t="s">
        <v>1418</v>
      </c>
      <c r="O439" s="212" t="s">
        <v>1418</v>
      </c>
      <c r="P439" s="732"/>
      <c r="Q439" s="733"/>
      <c r="R439" s="750"/>
      <c r="S439" s="751"/>
      <c r="T439" s="389"/>
      <c r="U439" s="390"/>
      <c r="V439" s="391"/>
    </row>
    <row r="440" spans="1:22" s="33" customFormat="1" ht="24.9" customHeight="1">
      <c r="A440" s="634" t="s">
        <v>1707</v>
      </c>
      <c r="B440" s="406" t="s">
        <v>1418</v>
      </c>
      <c r="C440" s="394"/>
      <c r="D440" s="394"/>
      <c r="E440" s="394"/>
      <c r="F440" s="394"/>
      <c r="G440" s="386"/>
      <c r="H440" s="543"/>
      <c r="I440" s="392"/>
      <c r="J440" s="393" t="s">
        <v>1418</v>
      </c>
      <c r="K440" s="430"/>
      <c r="L440" s="430"/>
      <c r="M440" s="388"/>
      <c r="N440" s="428" t="s">
        <v>1418</v>
      </c>
      <c r="O440" s="212" t="s">
        <v>1418</v>
      </c>
      <c r="P440" s="732"/>
      <c r="Q440" s="733"/>
      <c r="R440" s="750"/>
      <c r="S440" s="751"/>
      <c r="T440" s="389"/>
      <c r="U440" s="390"/>
      <c r="V440" s="391"/>
    </row>
    <row r="441" spans="1:22" s="33" customFormat="1" ht="24.9" customHeight="1">
      <c r="A441" s="634" t="s">
        <v>1708</v>
      </c>
      <c r="B441" s="406" t="s">
        <v>1418</v>
      </c>
      <c r="C441" s="394"/>
      <c r="D441" s="394"/>
      <c r="E441" s="394"/>
      <c r="F441" s="394"/>
      <c r="G441" s="386"/>
      <c r="H441" s="543"/>
      <c r="I441" s="392"/>
      <c r="J441" s="393" t="s">
        <v>1418</v>
      </c>
      <c r="K441" s="430"/>
      <c r="L441" s="430"/>
      <c r="M441" s="388"/>
      <c r="N441" s="428" t="s">
        <v>1418</v>
      </c>
      <c r="O441" s="212" t="s">
        <v>1418</v>
      </c>
      <c r="P441" s="732"/>
      <c r="Q441" s="733"/>
      <c r="R441" s="750"/>
      <c r="S441" s="751"/>
      <c r="T441" s="389"/>
      <c r="U441" s="390"/>
      <c r="V441" s="391"/>
    </row>
    <row r="442" spans="1:22" s="33" customFormat="1" ht="24.9" customHeight="1" thickBot="1">
      <c r="A442" s="634" t="s">
        <v>1709</v>
      </c>
      <c r="B442" s="410" t="s">
        <v>1418</v>
      </c>
      <c r="C442" s="395"/>
      <c r="D442" s="395"/>
      <c r="E442" s="395"/>
      <c r="F442" s="395"/>
      <c r="G442" s="396"/>
      <c r="H442" s="544"/>
      <c r="I442" s="397"/>
      <c r="J442" s="398" t="s">
        <v>1418</v>
      </c>
      <c r="K442" s="431"/>
      <c r="L442" s="431"/>
      <c r="M442" s="399"/>
      <c r="N442" s="428" t="s">
        <v>1418</v>
      </c>
      <c r="O442" s="212" t="s">
        <v>1418</v>
      </c>
      <c r="P442" s="732"/>
      <c r="Q442" s="733"/>
      <c r="R442" s="750"/>
      <c r="S442" s="751"/>
      <c r="T442" s="389"/>
      <c r="U442" s="390"/>
      <c r="V442" s="391"/>
    </row>
    <row r="443" spans="1:22" s="19" customFormat="1" ht="12" customHeight="1">
      <c r="A443" s="634"/>
      <c r="B443" s="34"/>
      <c r="C443" s="35"/>
      <c r="D443" s="35"/>
      <c r="E443" s="35"/>
      <c r="F443" s="35"/>
      <c r="G443" s="35"/>
      <c r="H443" s="407"/>
      <c r="I443" s="35"/>
      <c r="J443" s="35"/>
      <c r="K443" s="35"/>
      <c r="L443" s="35"/>
      <c r="M443" s="35"/>
      <c r="N443" s="35"/>
      <c r="O443" s="211"/>
      <c r="P443" s="35"/>
      <c r="Q443" s="35"/>
      <c r="R443" s="211"/>
      <c r="S443" s="35"/>
      <c r="T443" s="35"/>
      <c r="U443" s="36"/>
      <c r="V443" s="37"/>
    </row>
    <row r="444" spans="1:22" s="19" customFormat="1" ht="17.25" customHeight="1" thickBot="1">
      <c r="A444" s="634" t="s">
        <v>1710</v>
      </c>
      <c r="B444" s="475"/>
      <c r="C444" s="476"/>
      <c r="D444" s="476"/>
      <c r="E444" s="476"/>
      <c r="F444" s="476"/>
      <c r="G444" s="476"/>
      <c r="H444" s="476"/>
      <c r="I444" s="476"/>
      <c r="J444" s="476"/>
      <c r="K444" s="476"/>
      <c r="L444" s="476"/>
      <c r="M444" s="476"/>
      <c r="N444" s="414" t="s">
        <v>398</v>
      </c>
      <c r="O444" s="415">
        <v>3057.5590000000002</v>
      </c>
      <c r="P444" s="423"/>
      <c r="Q444" s="423"/>
      <c r="R444" s="424"/>
      <c r="S444" s="424"/>
      <c r="T444" s="425"/>
      <c r="U444" s="426"/>
      <c r="V444" s="427"/>
    </row>
    <row r="445" spans="1:22" ht="17.25" customHeight="1">
      <c r="B445" s="38"/>
      <c r="C445" s="38"/>
      <c r="D445" s="38"/>
      <c r="E445" s="38"/>
      <c r="F445" s="38"/>
      <c r="G445" s="39"/>
      <c r="H445" s="39"/>
      <c r="I445" s="39"/>
      <c r="J445" s="39"/>
      <c r="K445" s="39"/>
      <c r="L445" s="39"/>
      <c r="M445" s="39"/>
      <c r="N445" s="39"/>
      <c r="O445" s="39"/>
      <c r="P445" s="39"/>
      <c r="Q445" s="39"/>
      <c r="R445" s="39"/>
      <c r="S445" s="39"/>
      <c r="T445" s="39"/>
      <c r="U445" s="39"/>
      <c r="V445" s="39"/>
    </row>
    <row r="446" spans="1:22" s="19" customFormat="1" ht="16.5" customHeight="1" thickBot="1">
      <c r="A446" s="630"/>
      <c r="B446" s="764" t="s">
        <v>399</v>
      </c>
      <c r="C446" s="764"/>
      <c r="D446" s="764"/>
      <c r="E446" s="764"/>
      <c r="F446" s="764"/>
      <c r="G446" s="764"/>
      <c r="H446" s="764"/>
      <c r="I446" s="764"/>
      <c r="J446" s="764"/>
      <c r="K446" s="764"/>
      <c r="L446" s="764"/>
      <c r="M446" s="764"/>
      <c r="N446" s="764"/>
      <c r="O446" s="764"/>
      <c r="P446" s="764"/>
      <c r="Q446" s="764"/>
      <c r="R446" s="764"/>
      <c r="S446" s="764"/>
      <c r="T446" s="764"/>
      <c r="U446" s="764"/>
      <c r="V446" s="764"/>
    </row>
    <row r="447" spans="1:22" s="22" customFormat="1" ht="22.5" customHeight="1">
      <c r="A447" s="635" t="s">
        <v>1711</v>
      </c>
      <c r="B447" s="765" t="s">
        <v>400</v>
      </c>
      <c r="C447" s="768" t="s">
        <v>401</v>
      </c>
      <c r="D447" s="769"/>
      <c r="E447" s="769"/>
      <c r="F447" s="769"/>
      <c r="G447" s="769"/>
      <c r="H447" s="769"/>
      <c r="I447" s="769"/>
      <c r="J447" s="769"/>
      <c r="K447" s="769"/>
      <c r="L447" s="769"/>
      <c r="M447" s="747"/>
      <c r="N447" s="477"/>
      <c r="O447" s="478"/>
      <c r="P447" s="768" t="s">
        <v>402</v>
      </c>
      <c r="Q447" s="769"/>
      <c r="R447" s="769"/>
      <c r="S447" s="747"/>
      <c r="T447" s="746" t="s">
        <v>403</v>
      </c>
      <c r="U447" s="747"/>
      <c r="V447" s="807" t="s">
        <v>1102</v>
      </c>
    </row>
    <row r="448" spans="1:22" s="22" customFormat="1" ht="22.5" customHeight="1">
      <c r="A448" s="635" t="s">
        <v>1712</v>
      </c>
      <c r="B448" s="766"/>
      <c r="C448" s="734" t="s">
        <v>404</v>
      </c>
      <c r="D448" s="735"/>
      <c r="E448" s="736"/>
      <c r="F448" s="481">
        <v>2</v>
      </c>
      <c r="G448" s="737" t="s">
        <v>405</v>
      </c>
      <c r="H448" s="738" t="s">
        <v>406</v>
      </c>
      <c r="I448" s="738"/>
      <c r="J448" s="734" t="s">
        <v>407</v>
      </c>
      <c r="K448" s="739"/>
      <c r="L448" s="482"/>
      <c r="M448" s="482"/>
      <c r="N448" s="483"/>
      <c r="O448" s="484"/>
      <c r="P448" s="770"/>
      <c r="Q448" s="771"/>
      <c r="R448" s="771"/>
      <c r="S448" s="772"/>
      <c r="T448" s="748"/>
      <c r="U448" s="749"/>
      <c r="V448" s="808"/>
    </row>
    <row r="449" spans="1:22" s="22" customFormat="1" ht="51.75" customHeight="1" thickBot="1">
      <c r="A449" s="635" t="s">
        <v>1713</v>
      </c>
      <c r="B449" s="766"/>
      <c r="C449" s="735" t="s">
        <v>408</v>
      </c>
      <c r="D449" s="736"/>
      <c r="E449" s="485" t="s">
        <v>409</v>
      </c>
      <c r="F449" s="479" t="s">
        <v>410</v>
      </c>
      <c r="G449" s="737"/>
      <c r="H449" s="738"/>
      <c r="I449" s="738"/>
      <c r="J449" s="469" t="s">
        <v>411</v>
      </c>
      <c r="K449" s="480" t="s">
        <v>412</v>
      </c>
      <c r="L449" s="486" t="s">
        <v>413</v>
      </c>
      <c r="M449" s="486"/>
      <c r="N449" s="487" t="s">
        <v>414</v>
      </c>
      <c r="O449" s="488"/>
      <c r="P449" s="421" t="s">
        <v>1436</v>
      </c>
      <c r="Q449" s="312" t="s">
        <v>415</v>
      </c>
      <c r="R449" s="313"/>
      <c r="S449" s="94">
        <v>2</v>
      </c>
      <c r="T449" s="773"/>
      <c r="U449" s="774"/>
      <c r="V449" s="809"/>
    </row>
    <row r="450" spans="1:22" s="22" customFormat="1" ht="15.75" customHeight="1">
      <c r="A450" s="635" t="s">
        <v>1714</v>
      </c>
      <c r="B450" s="766"/>
      <c r="C450" s="41">
        <v>1</v>
      </c>
      <c r="D450" s="83" t="s">
        <v>234</v>
      </c>
      <c r="E450" s="89">
        <v>0.5</v>
      </c>
      <c r="F450" s="306">
        <v>927.8119999999999</v>
      </c>
      <c r="G450" s="306">
        <v>698.17</v>
      </c>
      <c r="H450" s="742" t="s">
        <v>1102</v>
      </c>
      <c r="I450" s="743"/>
      <c r="J450" s="90" t="s">
        <v>1102</v>
      </c>
      <c r="K450" s="88" t="s">
        <v>1418</v>
      </c>
      <c r="L450" s="453" t="s">
        <v>34</v>
      </c>
      <c r="M450" s="454" t="s">
        <v>1439</v>
      </c>
      <c r="N450" s="369" t="s">
        <v>396</v>
      </c>
      <c r="O450" s="778" t="s">
        <v>205</v>
      </c>
      <c r="P450" s="779"/>
      <c r="Q450" s="782">
        <v>29</v>
      </c>
      <c r="R450" s="785" t="s">
        <v>1361</v>
      </c>
      <c r="S450" s="786"/>
      <c r="T450" s="746" t="s">
        <v>416</v>
      </c>
      <c r="U450" s="769"/>
      <c r="V450" s="747"/>
    </row>
    <row r="451" spans="1:22" s="22" customFormat="1" ht="15.75" customHeight="1" thickBot="1">
      <c r="A451" s="635" t="s">
        <v>1715</v>
      </c>
      <c r="B451" s="766"/>
      <c r="C451" s="41">
        <v>2</v>
      </c>
      <c r="D451" s="83" t="s">
        <v>235</v>
      </c>
      <c r="E451" s="89">
        <v>0.5</v>
      </c>
      <c r="F451" s="306">
        <v>6115.1180000000004</v>
      </c>
      <c r="G451" s="306">
        <v>698.17</v>
      </c>
      <c r="H451" s="742" t="s">
        <v>1102</v>
      </c>
      <c r="I451" s="743"/>
      <c r="J451" s="90" t="s">
        <v>1102</v>
      </c>
      <c r="K451" s="88" t="s">
        <v>1418</v>
      </c>
      <c r="L451" s="453" t="s">
        <v>1361</v>
      </c>
      <c r="M451" s="454" t="s">
        <v>1459</v>
      </c>
      <c r="N451" s="369" t="s">
        <v>396</v>
      </c>
      <c r="O451" s="778"/>
      <c r="P451" s="779"/>
      <c r="Q451" s="783"/>
      <c r="R451" s="787"/>
      <c r="S451" s="788"/>
      <c r="T451" s="773"/>
      <c r="U451" s="791"/>
      <c r="V451" s="774"/>
    </row>
    <row r="452" spans="1:22" s="22" customFormat="1" ht="15.75" customHeight="1">
      <c r="A452" s="635" t="s">
        <v>1716</v>
      </c>
      <c r="B452" s="766"/>
      <c r="C452" s="41">
        <v>3</v>
      </c>
      <c r="D452" s="83" t="s">
        <v>1418</v>
      </c>
      <c r="E452" s="89" t="s">
        <v>1418</v>
      </c>
      <c r="F452" s="306" t="s">
        <v>1418</v>
      </c>
      <c r="G452" s="306" t="s">
        <v>1418</v>
      </c>
      <c r="H452" s="742" t="s">
        <v>1418</v>
      </c>
      <c r="I452" s="743"/>
      <c r="J452" s="90" t="s">
        <v>1418</v>
      </c>
      <c r="K452" s="88" t="s">
        <v>1418</v>
      </c>
      <c r="L452" s="453"/>
      <c r="M452" s="454" t="s">
        <v>1418</v>
      </c>
      <c r="N452" s="369"/>
      <c r="O452" s="780"/>
      <c r="P452" s="781"/>
      <c r="Q452" s="784"/>
      <c r="R452" s="789"/>
      <c r="S452" s="790"/>
      <c r="T452" s="244"/>
      <c r="U452" s="244"/>
      <c r="V452" s="245"/>
    </row>
    <row r="453" spans="1:22" s="22" customFormat="1" ht="15.75" customHeight="1">
      <c r="A453" s="635" t="s">
        <v>1717</v>
      </c>
      <c r="B453" s="766"/>
      <c r="C453" s="41">
        <v>4</v>
      </c>
      <c r="D453" s="83" t="s">
        <v>1418</v>
      </c>
      <c r="E453" s="89" t="s">
        <v>1418</v>
      </c>
      <c r="F453" s="306" t="s">
        <v>1418</v>
      </c>
      <c r="G453" s="306" t="s">
        <v>1418</v>
      </c>
      <c r="H453" s="742" t="s">
        <v>1418</v>
      </c>
      <c r="I453" s="743"/>
      <c r="J453" s="90" t="s">
        <v>1418</v>
      </c>
      <c r="K453" s="88" t="s">
        <v>1418</v>
      </c>
      <c r="L453" s="453"/>
      <c r="M453" s="454" t="s">
        <v>1418</v>
      </c>
      <c r="N453" s="369"/>
      <c r="O453" s="744" t="s">
        <v>417</v>
      </c>
      <c r="P453" s="734" t="s">
        <v>418</v>
      </c>
      <c r="Q453" s="735"/>
      <c r="R453" s="735"/>
      <c r="S453" s="736"/>
      <c r="T453" s="225"/>
      <c r="U453" s="225"/>
      <c r="V453" s="246"/>
    </row>
    <row r="454" spans="1:22" s="22" customFormat="1" ht="17.25" customHeight="1">
      <c r="A454" s="635" t="s">
        <v>1718</v>
      </c>
      <c r="B454" s="766"/>
      <c r="C454" s="41">
        <v>5</v>
      </c>
      <c r="D454" s="83" t="s">
        <v>1418</v>
      </c>
      <c r="E454" s="89" t="s">
        <v>1418</v>
      </c>
      <c r="F454" s="306" t="s">
        <v>1418</v>
      </c>
      <c r="G454" s="306" t="s">
        <v>1418</v>
      </c>
      <c r="H454" s="742" t="s">
        <v>1418</v>
      </c>
      <c r="I454" s="743"/>
      <c r="J454" s="90" t="s">
        <v>1418</v>
      </c>
      <c r="K454" s="88" t="s">
        <v>1418</v>
      </c>
      <c r="L454" s="453"/>
      <c r="M454" s="454" t="s">
        <v>1418</v>
      </c>
      <c r="N454" s="369"/>
      <c r="O454" s="745"/>
      <c r="P454" s="469" t="s">
        <v>419</v>
      </c>
      <c r="Q454" s="469" t="s">
        <v>420</v>
      </c>
      <c r="R454" s="738" t="s">
        <v>421</v>
      </c>
      <c r="S454" s="738"/>
      <c r="T454" s="225"/>
      <c r="U454" s="225"/>
      <c r="V454" s="246"/>
    </row>
    <row r="455" spans="1:22" s="22" customFormat="1" ht="16.5" customHeight="1" thickBot="1">
      <c r="A455" s="635" t="s">
        <v>1719</v>
      </c>
      <c r="B455" s="766"/>
      <c r="C455" s="91">
        <v>6</v>
      </c>
      <c r="D455" s="92" t="s">
        <v>1418</v>
      </c>
      <c r="E455" s="93" t="s">
        <v>1418</v>
      </c>
      <c r="F455" s="306" t="s">
        <v>1418</v>
      </c>
      <c r="G455" s="306" t="s">
        <v>1418</v>
      </c>
      <c r="H455" s="742" t="s">
        <v>1418</v>
      </c>
      <c r="I455" s="743"/>
      <c r="J455" s="90" t="s">
        <v>1418</v>
      </c>
      <c r="K455" s="88" t="s">
        <v>1418</v>
      </c>
      <c r="L455" s="453"/>
      <c r="M455" s="454" t="s">
        <v>1418</v>
      </c>
      <c r="N455" s="451"/>
      <c r="O455" s="319" t="s">
        <v>1102</v>
      </c>
      <c r="P455" s="247">
        <v>4</v>
      </c>
      <c r="Q455" s="248">
        <v>1396.3430708000001</v>
      </c>
      <c r="R455" s="792">
        <v>7042.93</v>
      </c>
      <c r="S455" s="792"/>
      <c r="T455" s="225"/>
      <c r="U455" s="225"/>
      <c r="V455" s="246"/>
    </row>
    <row r="456" spans="1:22" s="22" customFormat="1" ht="16.5" customHeight="1" thickBot="1">
      <c r="A456" s="635" t="s">
        <v>1720</v>
      </c>
      <c r="B456" s="767"/>
      <c r="C456" s="793" t="s">
        <v>422</v>
      </c>
      <c r="D456" s="794"/>
      <c r="E456" s="794"/>
      <c r="F456" s="502"/>
      <c r="G456" s="503"/>
      <c r="H456" s="795" t="s">
        <v>1102</v>
      </c>
      <c r="I456" s="796"/>
      <c r="J456" s="416" t="s">
        <v>1102</v>
      </c>
      <c r="K456" s="249" t="s">
        <v>1102</v>
      </c>
      <c r="L456" s="492"/>
      <c r="M456" s="493"/>
      <c r="N456" s="494"/>
      <c r="O456" s="797" t="s">
        <v>1418</v>
      </c>
      <c r="P456" s="797"/>
      <c r="Q456" s="797"/>
      <c r="R456" s="797"/>
      <c r="S456" s="797"/>
      <c r="T456" s="489"/>
      <c r="U456" s="490"/>
      <c r="V456" s="491"/>
    </row>
    <row r="457" spans="1:22" ht="24.9" customHeight="1"/>
    <row r="458" spans="1:22" ht="24.9" customHeight="1"/>
    <row r="459" spans="1:22" s="32" customFormat="1" ht="24" thickBot="1">
      <c r="A459" s="633">
        <v>17</v>
      </c>
      <c r="B459" s="761" t="s">
        <v>371</v>
      </c>
      <c r="C459" s="761"/>
      <c r="D459" s="761"/>
      <c r="E459" s="26">
        <v>30</v>
      </c>
      <c r="F459" s="27" t="s">
        <v>121</v>
      </c>
      <c r="G459" s="28"/>
      <c r="H459" s="28"/>
      <c r="I459" s="27"/>
      <c r="J459" s="27"/>
      <c r="K459" s="27"/>
      <c r="L459" s="27"/>
      <c r="M459" s="29"/>
      <c r="N459" s="29"/>
      <c r="O459" s="28"/>
      <c r="P459" s="28"/>
      <c r="Q459" s="30"/>
      <c r="R459" s="30"/>
      <c r="S459" s="30"/>
      <c r="T459" s="30"/>
      <c r="U459" s="31"/>
    </row>
    <row r="460" spans="1:22" s="19" customFormat="1" ht="24.75" customHeight="1">
      <c r="A460" s="630"/>
      <c r="B460" s="762" t="s">
        <v>372</v>
      </c>
      <c r="C460" s="466" t="s">
        <v>373</v>
      </c>
      <c r="D460" s="467" t="s">
        <v>374</v>
      </c>
      <c r="E460" s="467"/>
      <c r="F460" s="467" t="s">
        <v>375</v>
      </c>
      <c r="G460" s="468"/>
      <c r="H460" s="752" t="s">
        <v>376</v>
      </c>
      <c r="I460" s="803" t="s">
        <v>377</v>
      </c>
      <c r="J460" s="752" t="s">
        <v>378</v>
      </c>
      <c r="K460" s="752" t="s">
        <v>379</v>
      </c>
      <c r="L460" s="752" t="s">
        <v>380</v>
      </c>
      <c r="M460" s="752" t="s">
        <v>381</v>
      </c>
      <c r="N460" s="753" t="s">
        <v>382</v>
      </c>
      <c r="O460" s="754"/>
      <c r="P460" s="755" t="s">
        <v>383</v>
      </c>
      <c r="Q460" s="756"/>
      <c r="R460" s="746" t="s">
        <v>384</v>
      </c>
      <c r="S460" s="747"/>
      <c r="T460" s="798" t="s">
        <v>385</v>
      </c>
      <c r="U460" s="799"/>
      <c r="V460" s="800"/>
    </row>
    <row r="461" spans="1:22" s="19" customFormat="1" ht="73.5" customHeight="1">
      <c r="A461" s="630"/>
      <c r="B461" s="763"/>
      <c r="C461" s="469" t="s">
        <v>386</v>
      </c>
      <c r="D461" s="470" t="s">
        <v>101</v>
      </c>
      <c r="E461" s="470" t="s">
        <v>387</v>
      </c>
      <c r="F461" s="470" t="s">
        <v>388</v>
      </c>
      <c r="G461" s="471" t="s">
        <v>389</v>
      </c>
      <c r="H461" s="738"/>
      <c r="I461" s="804"/>
      <c r="J461" s="738"/>
      <c r="K461" s="738"/>
      <c r="L461" s="738"/>
      <c r="M461" s="738"/>
      <c r="N461" s="469" t="s">
        <v>390</v>
      </c>
      <c r="O461" s="470" t="s">
        <v>391</v>
      </c>
      <c r="P461" s="801"/>
      <c r="Q461" s="802"/>
      <c r="R461" s="748"/>
      <c r="S461" s="749"/>
      <c r="T461" s="472" t="s">
        <v>392</v>
      </c>
      <c r="U461" s="473" t="s">
        <v>393</v>
      </c>
      <c r="V461" s="474" t="s">
        <v>394</v>
      </c>
    </row>
    <row r="462" spans="1:22" s="19" customFormat="1" ht="26.25" customHeight="1">
      <c r="A462" s="630"/>
      <c r="B462" s="400"/>
      <c r="C462" s="401">
        <v>3</v>
      </c>
      <c r="D462" s="401">
        <v>4</v>
      </c>
      <c r="E462" s="401">
        <v>5</v>
      </c>
      <c r="F462" s="401">
        <v>6</v>
      </c>
      <c r="G462" s="401">
        <v>7</v>
      </c>
      <c r="H462" s="401">
        <v>8</v>
      </c>
      <c r="I462" s="401">
        <v>9</v>
      </c>
      <c r="J462" s="401">
        <v>10</v>
      </c>
      <c r="K462" s="401">
        <v>11</v>
      </c>
      <c r="L462" s="401">
        <v>12</v>
      </c>
      <c r="M462" s="401">
        <v>13</v>
      </c>
      <c r="N462" s="401">
        <v>14</v>
      </c>
      <c r="O462" s="401">
        <v>15</v>
      </c>
      <c r="P462" s="402">
        <v>16</v>
      </c>
      <c r="Q462" s="403">
        <v>17</v>
      </c>
      <c r="R462" s="402">
        <v>18</v>
      </c>
      <c r="S462" s="403">
        <v>19</v>
      </c>
      <c r="T462" s="404">
        <v>20</v>
      </c>
      <c r="U462" s="210">
        <v>21</v>
      </c>
      <c r="V462" s="405">
        <v>22</v>
      </c>
    </row>
    <row r="463" spans="1:22" s="33" customFormat="1" ht="50.1" customHeight="1">
      <c r="A463" s="634" t="s">
        <v>1721</v>
      </c>
      <c r="B463" s="406">
        <v>1</v>
      </c>
      <c r="C463" s="394" t="s">
        <v>423</v>
      </c>
      <c r="D463" s="394" t="s">
        <v>554</v>
      </c>
      <c r="E463" s="394" t="s">
        <v>555</v>
      </c>
      <c r="F463" s="394" t="s">
        <v>57</v>
      </c>
      <c r="G463" s="386">
        <v>1</v>
      </c>
      <c r="H463" s="543" t="s">
        <v>396</v>
      </c>
      <c r="I463" s="392">
        <v>2</v>
      </c>
      <c r="J463" s="393" t="s">
        <v>237</v>
      </c>
      <c r="K463" s="430">
        <v>40756</v>
      </c>
      <c r="L463" s="430">
        <v>42249</v>
      </c>
      <c r="M463" s="387">
        <v>3514.02</v>
      </c>
      <c r="N463" s="428">
        <v>3514.02</v>
      </c>
      <c r="O463" s="212">
        <v>3514.02</v>
      </c>
      <c r="P463" s="732"/>
      <c r="Q463" s="733"/>
      <c r="R463" s="750"/>
      <c r="S463" s="751"/>
      <c r="T463" s="389" t="s">
        <v>396</v>
      </c>
      <c r="U463" s="390">
        <v>24</v>
      </c>
      <c r="V463" s="391" t="s">
        <v>396</v>
      </c>
    </row>
    <row r="464" spans="1:22" s="33" customFormat="1" ht="50.1" customHeight="1">
      <c r="A464" s="634" t="s">
        <v>1722</v>
      </c>
      <c r="B464" s="406">
        <v>2</v>
      </c>
      <c r="C464" s="394" t="s">
        <v>556</v>
      </c>
      <c r="D464" s="394" t="s">
        <v>557</v>
      </c>
      <c r="E464" s="394" t="s">
        <v>558</v>
      </c>
      <c r="F464" s="394" t="s">
        <v>48</v>
      </c>
      <c r="G464" s="386">
        <v>1</v>
      </c>
      <c r="H464" s="543" t="s">
        <v>396</v>
      </c>
      <c r="I464" s="392">
        <v>1</v>
      </c>
      <c r="J464" s="393" t="s">
        <v>236</v>
      </c>
      <c r="K464" s="430">
        <v>42415</v>
      </c>
      <c r="L464" s="430">
        <v>44172</v>
      </c>
      <c r="M464" s="387">
        <v>2549.17</v>
      </c>
      <c r="N464" s="428">
        <v>2549.17</v>
      </c>
      <c r="O464" s="212">
        <v>2549.17</v>
      </c>
      <c r="P464" s="732"/>
      <c r="Q464" s="733"/>
      <c r="R464" s="750"/>
      <c r="S464" s="751"/>
      <c r="T464" s="389" t="s">
        <v>396</v>
      </c>
      <c r="U464" s="390">
        <v>101</v>
      </c>
      <c r="V464" s="391" t="s">
        <v>396</v>
      </c>
    </row>
    <row r="465" spans="1:22" s="33" customFormat="1" ht="50.1" customHeight="1">
      <c r="A465" s="634" t="s">
        <v>1723</v>
      </c>
      <c r="B465" s="406">
        <v>3</v>
      </c>
      <c r="C465" s="394" t="s">
        <v>423</v>
      </c>
      <c r="D465" s="394" t="s">
        <v>559</v>
      </c>
      <c r="E465" s="394" t="s">
        <v>560</v>
      </c>
      <c r="F465" s="394" t="s">
        <v>48</v>
      </c>
      <c r="G465" s="386">
        <v>0.33</v>
      </c>
      <c r="H465" s="543" t="s">
        <v>396</v>
      </c>
      <c r="I465" s="392">
        <v>2</v>
      </c>
      <c r="J465" s="393" t="s">
        <v>237</v>
      </c>
      <c r="K465" s="430">
        <v>39479</v>
      </c>
      <c r="L465" s="430">
        <v>40663</v>
      </c>
      <c r="M465" s="387">
        <v>10545.4</v>
      </c>
      <c r="N465" s="428">
        <v>3479.982</v>
      </c>
      <c r="O465" s="212">
        <v>3479.982</v>
      </c>
      <c r="P465" s="732"/>
      <c r="Q465" s="733"/>
      <c r="R465" s="750"/>
      <c r="S465" s="751"/>
      <c r="T465" s="389" t="s">
        <v>396</v>
      </c>
      <c r="U465" s="390">
        <v>1</v>
      </c>
      <c r="V465" s="391" t="s">
        <v>396</v>
      </c>
    </row>
    <row r="466" spans="1:22" s="33" customFormat="1" ht="24.9" customHeight="1">
      <c r="A466" s="634" t="s">
        <v>1724</v>
      </c>
      <c r="B466" s="406" t="s">
        <v>1418</v>
      </c>
      <c r="C466" s="394"/>
      <c r="D466" s="394"/>
      <c r="E466" s="394"/>
      <c r="F466" s="394"/>
      <c r="G466" s="386"/>
      <c r="H466" s="543"/>
      <c r="I466" s="392"/>
      <c r="J466" s="393" t="s">
        <v>1418</v>
      </c>
      <c r="K466" s="430"/>
      <c r="L466" s="430"/>
      <c r="M466" s="387"/>
      <c r="N466" s="428" t="s">
        <v>1418</v>
      </c>
      <c r="O466" s="212" t="s">
        <v>1418</v>
      </c>
      <c r="P466" s="732"/>
      <c r="Q466" s="733"/>
      <c r="R466" s="750"/>
      <c r="S466" s="751"/>
      <c r="T466" s="389"/>
      <c r="U466" s="390"/>
      <c r="V466" s="391"/>
    </row>
    <row r="467" spans="1:22" s="33" customFormat="1" ht="24.9" customHeight="1">
      <c r="A467" s="634" t="s">
        <v>1725</v>
      </c>
      <c r="B467" s="406" t="s">
        <v>1418</v>
      </c>
      <c r="C467" s="394"/>
      <c r="D467" s="394"/>
      <c r="E467" s="394"/>
      <c r="F467" s="394"/>
      <c r="G467" s="386"/>
      <c r="H467" s="543"/>
      <c r="I467" s="392"/>
      <c r="J467" s="393" t="s">
        <v>1418</v>
      </c>
      <c r="K467" s="430"/>
      <c r="L467" s="430"/>
      <c r="M467" s="388"/>
      <c r="N467" s="428" t="s">
        <v>1418</v>
      </c>
      <c r="O467" s="212" t="s">
        <v>1418</v>
      </c>
      <c r="P467" s="732"/>
      <c r="Q467" s="733"/>
      <c r="R467" s="750"/>
      <c r="S467" s="751"/>
      <c r="T467" s="389"/>
      <c r="U467" s="390"/>
      <c r="V467" s="391"/>
    </row>
    <row r="468" spans="1:22" s="33" customFormat="1" ht="24.9" customHeight="1">
      <c r="A468" s="634" t="s">
        <v>1726</v>
      </c>
      <c r="B468" s="406" t="s">
        <v>1418</v>
      </c>
      <c r="C468" s="394"/>
      <c r="D468" s="394"/>
      <c r="E468" s="394"/>
      <c r="F468" s="394"/>
      <c r="G468" s="386"/>
      <c r="H468" s="543"/>
      <c r="I468" s="392"/>
      <c r="J468" s="393" t="s">
        <v>1418</v>
      </c>
      <c r="K468" s="430"/>
      <c r="L468" s="430"/>
      <c r="M468" s="388"/>
      <c r="N468" s="428" t="s">
        <v>1418</v>
      </c>
      <c r="O468" s="212" t="s">
        <v>1418</v>
      </c>
      <c r="P468" s="732"/>
      <c r="Q468" s="733"/>
      <c r="R468" s="750"/>
      <c r="S468" s="751"/>
      <c r="T468" s="389"/>
      <c r="U468" s="390"/>
      <c r="V468" s="391"/>
    </row>
    <row r="469" spans="1:22" s="33" customFormat="1" ht="24.9" customHeight="1" thickBot="1">
      <c r="A469" s="634" t="s">
        <v>1727</v>
      </c>
      <c r="B469" s="410" t="s">
        <v>1418</v>
      </c>
      <c r="C469" s="395"/>
      <c r="D469" s="395"/>
      <c r="E469" s="395"/>
      <c r="F469" s="395"/>
      <c r="G469" s="396"/>
      <c r="H469" s="544"/>
      <c r="I469" s="397"/>
      <c r="J469" s="398" t="s">
        <v>1418</v>
      </c>
      <c r="K469" s="431"/>
      <c r="L469" s="431"/>
      <c r="M469" s="399"/>
      <c r="N469" s="428" t="s">
        <v>1418</v>
      </c>
      <c r="O469" s="212" t="s">
        <v>1418</v>
      </c>
      <c r="P469" s="732"/>
      <c r="Q469" s="733"/>
      <c r="R469" s="750"/>
      <c r="S469" s="751"/>
      <c r="T469" s="389"/>
      <c r="U469" s="390"/>
      <c r="V469" s="391"/>
    </row>
    <row r="470" spans="1:22" s="19" customFormat="1" ht="12" customHeight="1">
      <c r="A470" s="634"/>
      <c r="B470" s="34"/>
      <c r="C470" s="35"/>
      <c r="D470" s="35"/>
      <c r="E470" s="35"/>
      <c r="F470" s="35"/>
      <c r="G470" s="35"/>
      <c r="H470" s="407"/>
      <c r="I470" s="35"/>
      <c r="J470" s="35"/>
      <c r="K470" s="35"/>
      <c r="L470" s="35"/>
      <c r="M470" s="35"/>
      <c r="N470" s="35"/>
      <c r="O470" s="211"/>
      <c r="P470" s="35"/>
      <c r="Q470" s="35"/>
      <c r="R470" s="211"/>
      <c r="S470" s="35"/>
      <c r="T470" s="35"/>
      <c r="U470" s="36"/>
      <c r="V470" s="37"/>
    </row>
    <row r="471" spans="1:22" s="19" customFormat="1" ht="17.25" customHeight="1" thickBot="1">
      <c r="A471" s="634" t="s">
        <v>1728</v>
      </c>
      <c r="B471" s="475"/>
      <c r="C471" s="476"/>
      <c r="D471" s="476"/>
      <c r="E471" s="476"/>
      <c r="F471" s="476"/>
      <c r="G471" s="476"/>
      <c r="H471" s="476"/>
      <c r="I471" s="476"/>
      <c r="J471" s="476"/>
      <c r="K471" s="476"/>
      <c r="L471" s="476"/>
      <c r="M471" s="476"/>
      <c r="N471" s="414" t="s">
        <v>398</v>
      </c>
      <c r="O471" s="415">
        <v>3181.0573333333336</v>
      </c>
      <c r="P471" s="423"/>
      <c r="Q471" s="423"/>
      <c r="R471" s="424"/>
      <c r="S471" s="424"/>
      <c r="T471" s="425"/>
      <c r="U471" s="426"/>
      <c r="V471" s="427"/>
    </row>
    <row r="472" spans="1:22" ht="17.25" customHeight="1">
      <c r="B472" s="38"/>
      <c r="C472" s="38"/>
      <c r="D472" s="38"/>
      <c r="E472" s="38"/>
      <c r="F472" s="38"/>
      <c r="G472" s="39"/>
      <c r="H472" s="39"/>
      <c r="I472" s="39"/>
      <c r="J472" s="39"/>
      <c r="K472" s="39"/>
      <c r="L472" s="39"/>
      <c r="M472" s="39"/>
      <c r="N472" s="39"/>
      <c r="O472" s="39"/>
      <c r="P472" s="39"/>
      <c r="Q472" s="39"/>
      <c r="R472" s="39"/>
      <c r="S472" s="39"/>
      <c r="T472" s="39"/>
      <c r="U472" s="39"/>
      <c r="V472" s="39"/>
    </row>
    <row r="473" spans="1:22" s="19" customFormat="1" ht="16.5" customHeight="1" thickBot="1">
      <c r="A473" s="630"/>
      <c r="B473" s="764" t="s">
        <v>399</v>
      </c>
      <c r="C473" s="764"/>
      <c r="D473" s="764"/>
      <c r="E473" s="764"/>
      <c r="F473" s="764"/>
      <c r="G473" s="764"/>
      <c r="H473" s="764"/>
      <c r="I473" s="764"/>
      <c r="J473" s="764"/>
      <c r="K473" s="764"/>
      <c r="L473" s="764"/>
      <c r="M473" s="764"/>
      <c r="N473" s="764"/>
      <c r="O473" s="764"/>
      <c r="P473" s="764"/>
      <c r="Q473" s="764"/>
      <c r="R473" s="764"/>
      <c r="S473" s="764"/>
      <c r="T473" s="764"/>
      <c r="U473" s="764"/>
      <c r="V473" s="764"/>
    </row>
    <row r="474" spans="1:22" s="22" customFormat="1" ht="22.5" customHeight="1">
      <c r="A474" s="635" t="s">
        <v>1729</v>
      </c>
      <c r="B474" s="765" t="s">
        <v>400</v>
      </c>
      <c r="C474" s="768" t="s">
        <v>401</v>
      </c>
      <c r="D474" s="769"/>
      <c r="E474" s="769"/>
      <c r="F474" s="769"/>
      <c r="G474" s="769"/>
      <c r="H474" s="769"/>
      <c r="I474" s="769"/>
      <c r="J474" s="769"/>
      <c r="K474" s="769"/>
      <c r="L474" s="769"/>
      <c r="M474" s="747"/>
      <c r="N474" s="477"/>
      <c r="O474" s="478"/>
      <c r="P474" s="768" t="s">
        <v>402</v>
      </c>
      <c r="Q474" s="769"/>
      <c r="R474" s="769"/>
      <c r="S474" s="747"/>
      <c r="T474" s="746" t="s">
        <v>403</v>
      </c>
      <c r="U474" s="747"/>
      <c r="V474" s="807" t="s">
        <v>1102</v>
      </c>
    </row>
    <row r="475" spans="1:22" s="22" customFormat="1" ht="22.5" customHeight="1">
      <c r="A475" s="635" t="s">
        <v>1730</v>
      </c>
      <c r="B475" s="766"/>
      <c r="C475" s="734" t="s">
        <v>404</v>
      </c>
      <c r="D475" s="735"/>
      <c r="E475" s="736"/>
      <c r="F475" s="481">
        <v>3</v>
      </c>
      <c r="G475" s="737" t="s">
        <v>405</v>
      </c>
      <c r="H475" s="738" t="s">
        <v>406</v>
      </c>
      <c r="I475" s="738"/>
      <c r="J475" s="734" t="s">
        <v>407</v>
      </c>
      <c r="K475" s="739"/>
      <c r="L475" s="482"/>
      <c r="M475" s="482"/>
      <c r="N475" s="483"/>
      <c r="O475" s="484"/>
      <c r="P475" s="770"/>
      <c r="Q475" s="771"/>
      <c r="R475" s="771"/>
      <c r="S475" s="772"/>
      <c r="T475" s="748"/>
      <c r="U475" s="749"/>
      <c r="V475" s="808"/>
    </row>
    <row r="476" spans="1:22" s="22" customFormat="1" ht="51.75" customHeight="1" thickBot="1">
      <c r="A476" s="635" t="s">
        <v>1731</v>
      </c>
      <c r="B476" s="766"/>
      <c r="C476" s="735" t="s">
        <v>408</v>
      </c>
      <c r="D476" s="736"/>
      <c r="E476" s="485" t="s">
        <v>409</v>
      </c>
      <c r="F476" s="479" t="s">
        <v>410</v>
      </c>
      <c r="G476" s="737"/>
      <c r="H476" s="738"/>
      <c r="I476" s="738"/>
      <c r="J476" s="469" t="s">
        <v>411</v>
      </c>
      <c r="K476" s="480" t="s">
        <v>412</v>
      </c>
      <c r="L476" s="486" t="s">
        <v>413</v>
      </c>
      <c r="M476" s="486"/>
      <c r="N476" s="487" t="s">
        <v>414</v>
      </c>
      <c r="O476" s="488"/>
      <c r="P476" s="421" t="s">
        <v>1436</v>
      </c>
      <c r="Q476" s="312" t="s">
        <v>415</v>
      </c>
      <c r="R476" s="313"/>
      <c r="S476" s="94">
        <v>3</v>
      </c>
      <c r="T476" s="773"/>
      <c r="U476" s="774"/>
      <c r="V476" s="809"/>
    </row>
    <row r="477" spans="1:22" s="22" customFormat="1" ht="15.75" customHeight="1">
      <c r="A477" s="635" t="s">
        <v>1732</v>
      </c>
      <c r="B477" s="766"/>
      <c r="C477" s="41">
        <v>1</v>
      </c>
      <c r="D477" s="83" t="s">
        <v>236</v>
      </c>
      <c r="E477" s="89">
        <v>0.45</v>
      </c>
      <c r="F477" s="306">
        <v>2549.17</v>
      </c>
      <c r="G477" s="306">
        <v>698.17</v>
      </c>
      <c r="H477" s="742" t="s">
        <v>1102</v>
      </c>
      <c r="I477" s="743"/>
      <c r="J477" s="90" t="s">
        <v>1102</v>
      </c>
      <c r="K477" s="88" t="s">
        <v>1418</v>
      </c>
      <c r="L477" s="453" t="s">
        <v>1361</v>
      </c>
      <c r="M477" s="454" t="s">
        <v>1459</v>
      </c>
      <c r="N477" s="369" t="s">
        <v>396</v>
      </c>
      <c r="O477" s="778" t="s">
        <v>205</v>
      </c>
      <c r="P477" s="779"/>
      <c r="Q477" s="782">
        <v>30</v>
      </c>
      <c r="R477" s="785" t="s">
        <v>1361</v>
      </c>
      <c r="S477" s="786"/>
      <c r="T477" s="746" t="s">
        <v>416</v>
      </c>
      <c r="U477" s="769"/>
      <c r="V477" s="747"/>
    </row>
    <row r="478" spans="1:22" s="22" customFormat="1" ht="15.75" customHeight="1" thickBot="1">
      <c r="A478" s="635" t="s">
        <v>1733</v>
      </c>
      <c r="B478" s="766"/>
      <c r="C478" s="41">
        <v>2</v>
      </c>
      <c r="D478" s="83" t="s">
        <v>237</v>
      </c>
      <c r="E478" s="89">
        <v>0.45</v>
      </c>
      <c r="F478" s="306">
        <v>6994.0020000000004</v>
      </c>
      <c r="G478" s="306">
        <v>698.17</v>
      </c>
      <c r="H478" s="742" t="s">
        <v>1102</v>
      </c>
      <c r="I478" s="743"/>
      <c r="J478" s="90" t="s">
        <v>1102</v>
      </c>
      <c r="K478" s="88" t="s">
        <v>1418</v>
      </c>
      <c r="L478" s="453" t="s">
        <v>34</v>
      </c>
      <c r="M478" s="454" t="s">
        <v>1439</v>
      </c>
      <c r="N478" s="369" t="s">
        <v>396</v>
      </c>
      <c r="O478" s="778"/>
      <c r="P478" s="779"/>
      <c r="Q478" s="783"/>
      <c r="R478" s="787"/>
      <c r="S478" s="788"/>
      <c r="T478" s="773"/>
      <c r="U478" s="791"/>
      <c r="V478" s="774"/>
    </row>
    <row r="479" spans="1:22" s="22" customFormat="1" ht="15.75" customHeight="1">
      <c r="A479" s="635" t="s">
        <v>1734</v>
      </c>
      <c r="B479" s="766"/>
      <c r="C479" s="41">
        <v>3</v>
      </c>
      <c r="D479" s="83" t="s">
        <v>238</v>
      </c>
      <c r="E479" s="89">
        <v>0.1</v>
      </c>
      <c r="F479" s="306" t="s">
        <v>1438</v>
      </c>
      <c r="G479" s="306">
        <v>698.17</v>
      </c>
      <c r="H479" s="742" t="s">
        <v>1143</v>
      </c>
      <c r="I479" s="743"/>
      <c r="J479" s="90" t="s">
        <v>1102</v>
      </c>
      <c r="K479" s="88" t="s">
        <v>1418</v>
      </c>
      <c r="L479" s="453" t="s">
        <v>34</v>
      </c>
      <c r="M479" s="454" t="s">
        <v>1439</v>
      </c>
      <c r="N479" s="369" t="s">
        <v>396</v>
      </c>
      <c r="O479" s="780"/>
      <c r="P479" s="781"/>
      <c r="Q479" s="784"/>
      <c r="R479" s="789"/>
      <c r="S479" s="790"/>
      <c r="T479" s="244"/>
      <c r="U479" s="244"/>
      <c r="V479" s="245"/>
    </row>
    <row r="480" spans="1:22" s="22" customFormat="1" ht="15.75" customHeight="1">
      <c r="A480" s="635" t="s">
        <v>1735</v>
      </c>
      <c r="B480" s="766"/>
      <c r="C480" s="41">
        <v>4</v>
      </c>
      <c r="D480" s="83" t="s">
        <v>1418</v>
      </c>
      <c r="E480" s="89" t="s">
        <v>1418</v>
      </c>
      <c r="F480" s="306" t="s">
        <v>1418</v>
      </c>
      <c r="G480" s="306" t="s">
        <v>1418</v>
      </c>
      <c r="H480" s="742" t="s">
        <v>1418</v>
      </c>
      <c r="I480" s="743"/>
      <c r="J480" s="90" t="s">
        <v>1418</v>
      </c>
      <c r="K480" s="88" t="s">
        <v>1418</v>
      </c>
      <c r="L480" s="453"/>
      <c r="M480" s="454" t="s">
        <v>1418</v>
      </c>
      <c r="N480" s="369"/>
      <c r="O480" s="744" t="s">
        <v>417</v>
      </c>
      <c r="P480" s="734" t="s">
        <v>418</v>
      </c>
      <c r="Q480" s="735"/>
      <c r="R480" s="735"/>
      <c r="S480" s="736"/>
      <c r="T480" s="225"/>
      <c r="U480" s="225"/>
      <c r="V480" s="246"/>
    </row>
    <row r="481" spans="1:22" s="22" customFormat="1" ht="17.25" customHeight="1">
      <c r="A481" s="635" t="s">
        <v>1736</v>
      </c>
      <c r="B481" s="766"/>
      <c r="C481" s="41">
        <v>5</v>
      </c>
      <c r="D481" s="83" t="s">
        <v>1418</v>
      </c>
      <c r="E481" s="89" t="s">
        <v>1418</v>
      </c>
      <c r="F481" s="306" t="s">
        <v>1418</v>
      </c>
      <c r="G481" s="306" t="s">
        <v>1418</v>
      </c>
      <c r="H481" s="742" t="s">
        <v>1418</v>
      </c>
      <c r="I481" s="743"/>
      <c r="J481" s="90" t="s">
        <v>1418</v>
      </c>
      <c r="K481" s="88" t="s">
        <v>1418</v>
      </c>
      <c r="L481" s="453"/>
      <c r="M481" s="454" t="s">
        <v>1418</v>
      </c>
      <c r="N481" s="369"/>
      <c r="O481" s="745"/>
      <c r="P481" s="469" t="s">
        <v>419</v>
      </c>
      <c r="Q481" s="469" t="s">
        <v>420</v>
      </c>
      <c r="R481" s="738" t="s">
        <v>421</v>
      </c>
      <c r="S481" s="738"/>
      <c r="T481" s="225"/>
      <c r="U481" s="225"/>
      <c r="V481" s="246"/>
    </row>
    <row r="482" spans="1:22" s="22" customFormat="1" ht="16.5" customHeight="1" thickBot="1">
      <c r="A482" s="635" t="s">
        <v>1737</v>
      </c>
      <c r="B482" s="766"/>
      <c r="C482" s="91">
        <v>6</v>
      </c>
      <c r="D482" s="92" t="s">
        <v>1418</v>
      </c>
      <c r="E482" s="93" t="s">
        <v>1418</v>
      </c>
      <c r="F482" s="306" t="s">
        <v>1418</v>
      </c>
      <c r="G482" s="306" t="s">
        <v>1418</v>
      </c>
      <c r="H482" s="742" t="s">
        <v>1418</v>
      </c>
      <c r="I482" s="743"/>
      <c r="J482" s="90" t="s">
        <v>1418</v>
      </c>
      <c r="K482" s="88" t="s">
        <v>1418</v>
      </c>
      <c r="L482" s="453"/>
      <c r="M482" s="454" t="s">
        <v>1418</v>
      </c>
      <c r="N482" s="451"/>
      <c r="O482" s="319" t="s">
        <v>1102</v>
      </c>
      <c r="P482" s="247">
        <v>4</v>
      </c>
      <c r="Q482" s="248">
        <v>1396.3430708000001</v>
      </c>
      <c r="R482" s="792">
        <v>9543.1720000000005</v>
      </c>
      <c r="S482" s="792"/>
      <c r="T482" s="225"/>
      <c r="U482" s="225"/>
      <c r="V482" s="246"/>
    </row>
    <row r="483" spans="1:22" s="22" customFormat="1" ht="16.5" customHeight="1" thickBot="1">
      <c r="A483" s="635" t="s">
        <v>1738</v>
      </c>
      <c r="B483" s="767"/>
      <c r="C483" s="793" t="s">
        <v>422</v>
      </c>
      <c r="D483" s="794"/>
      <c r="E483" s="794"/>
      <c r="F483" s="502"/>
      <c r="G483" s="503"/>
      <c r="H483" s="795" t="s">
        <v>1102</v>
      </c>
      <c r="I483" s="796"/>
      <c r="J483" s="416" t="s">
        <v>1102</v>
      </c>
      <c r="K483" s="249" t="s">
        <v>1102</v>
      </c>
      <c r="L483" s="492"/>
      <c r="M483" s="493"/>
      <c r="N483" s="494"/>
      <c r="O483" s="797" t="s">
        <v>1418</v>
      </c>
      <c r="P483" s="797"/>
      <c r="Q483" s="797"/>
      <c r="R483" s="797"/>
      <c r="S483" s="797"/>
      <c r="T483" s="489"/>
      <c r="U483" s="490"/>
      <c r="V483" s="491"/>
    </row>
    <row r="484" spans="1:22" ht="24.9" customHeight="1"/>
    <row r="485" spans="1:22" ht="24.9" customHeight="1"/>
    <row r="486" spans="1:22" s="32" customFormat="1" ht="24" thickBot="1">
      <c r="A486" s="633">
        <v>18</v>
      </c>
      <c r="B486" s="761" t="s">
        <v>371</v>
      </c>
      <c r="C486" s="761"/>
      <c r="D486" s="761"/>
      <c r="E486" s="26">
        <v>32</v>
      </c>
      <c r="F486" s="27" t="s">
        <v>122</v>
      </c>
      <c r="G486" s="28"/>
      <c r="H486" s="28"/>
      <c r="I486" s="27"/>
      <c r="J486" s="27"/>
      <c r="K486" s="27"/>
      <c r="L486" s="27"/>
      <c r="M486" s="29"/>
      <c r="N486" s="29"/>
      <c r="O486" s="28"/>
      <c r="P486" s="28"/>
      <c r="Q486" s="30"/>
      <c r="R486" s="30"/>
      <c r="S486" s="30"/>
      <c r="T486" s="30"/>
      <c r="U486" s="31"/>
    </row>
    <row r="487" spans="1:22" s="19" customFormat="1" ht="24.75" customHeight="1">
      <c r="A487" s="630"/>
      <c r="B487" s="762" t="s">
        <v>372</v>
      </c>
      <c r="C487" s="466" t="s">
        <v>373</v>
      </c>
      <c r="D487" s="467" t="s">
        <v>374</v>
      </c>
      <c r="E487" s="467"/>
      <c r="F487" s="467" t="s">
        <v>375</v>
      </c>
      <c r="G487" s="468"/>
      <c r="H487" s="752" t="s">
        <v>376</v>
      </c>
      <c r="I487" s="803" t="s">
        <v>377</v>
      </c>
      <c r="J487" s="752" t="s">
        <v>378</v>
      </c>
      <c r="K487" s="752" t="s">
        <v>379</v>
      </c>
      <c r="L487" s="752" t="s">
        <v>380</v>
      </c>
      <c r="M487" s="752" t="s">
        <v>381</v>
      </c>
      <c r="N487" s="753" t="s">
        <v>382</v>
      </c>
      <c r="O487" s="754"/>
      <c r="P487" s="755" t="s">
        <v>383</v>
      </c>
      <c r="Q487" s="756"/>
      <c r="R487" s="746" t="s">
        <v>384</v>
      </c>
      <c r="S487" s="747"/>
      <c r="T487" s="798" t="s">
        <v>385</v>
      </c>
      <c r="U487" s="799"/>
      <c r="V487" s="800"/>
    </row>
    <row r="488" spans="1:22" s="19" customFormat="1" ht="73.5" customHeight="1">
      <c r="A488" s="630"/>
      <c r="B488" s="763"/>
      <c r="C488" s="469" t="s">
        <v>386</v>
      </c>
      <c r="D488" s="470" t="s">
        <v>101</v>
      </c>
      <c r="E488" s="470" t="s">
        <v>387</v>
      </c>
      <c r="F488" s="470" t="s">
        <v>388</v>
      </c>
      <c r="G488" s="471" t="s">
        <v>389</v>
      </c>
      <c r="H488" s="738"/>
      <c r="I488" s="804"/>
      <c r="J488" s="738"/>
      <c r="K488" s="738"/>
      <c r="L488" s="738"/>
      <c r="M488" s="738"/>
      <c r="N488" s="469" t="s">
        <v>390</v>
      </c>
      <c r="O488" s="470" t="s">
        <v>391</v>
      </c>
      <c r="P488" s="801"/>
      <c r="Q488" s="802"/>
      <c r="R488" s="748"/>
      <c r="S488" s="749"/>
      <c r="T488" s="472" t="s">
        <v>392</v>
      </c>
      <c r="U488" s="473" t="s">
        <v>393</v>
      </c>
      <c r="V488" s="474" t="s">
        <v>394</v>
      </c>
    </row>
    <row r="489" spans="1:22" s="19" customFormat="1" ht="26.25" customHeight="1">
      <c r="A489" s="630"/>
      <c r="B489" s="400"/>
      <c r="C489" s="401">
        <v>3</v>
      </c>
      <c r="D489" s="401">
        <v>4</v>
      </c>
      <c r="E489" s="401">
        <v>5</v>
      </c>
      <c r="F489" s="401">
        <v>6</v>
      </c>
      <c r="G489" s="401">
        <v>7</v>
      </c>
      <c r="H489" s="401">
        <v>8</v>
      </c>
      <c r="I489" s="401">
        <v>9</v>
      </c>
      <c r="J489" s="401">
        <v>10</v>
      </c>
      <c r="K489" s="401">
        <v>11</v>
      </c>
      <c r="L489" s="401">
        <v>12</v>
      </c>
      <c r="M489" s="401">
        <v>13</v>
      </c>
      <c r="N489" s="401">
        <v>14</v>
      </c>
      <c r="O489" s="401">
        <v>15</v>
      </c>
      <c r="P489" s="402">
        <v>16</v>
      </c>
      <c r="Q489" s="403">
        <v>17</v>
      </c>
      <c r="R489" s="402">
        <v>18</v>
      </c>
      <c r="S489" s="403">
        <v>19</v>
      </c>
      <c r="T489" s="404">
        <v>20</v>
      </c>
      <c r="U489" s="210">
        <v>21</v>
      </c>
      <c r="V489" s="405">
        <v>22</v>
      </c>
    </row>
    <row r="490" spans="1:22" s="33" customFormat="1" ht="50.1" customHeight="1">
      <c r="A490" s="634" t="s">
        <v>1739</v>
      </c>
      <c r="B490" s="406">
        <v>1</v>
      </c>
      <c r="C490" s="394" t="s">
        <v>1293</v>
      </c>
      <c r="D490" s="394" t="s">
        <v>1294</v>
      </c>
      <c r="E490" s="394" t="s">
        <v>1295</v>
      </c>
      <c r="F490" s="394" t="s">
        <v>48</v>
      </c>
      <c r="G490" s="386">
        <v>0.7</v>
      </c>
      <c r="H490" s="543" t="s">
        <v>396</v>
      </c>
      <c r="I490" s="392">
        <v>1</v>
      </c>
      <c r="J490" s="393" t="s">
        <v>239</v>
      </c>
      <c r="K490" s="430">
        <v>42751</v>
      </c>
      <c r="L490" s="430">
        <v>43389</v>
      </c>
      <c r="M490" s="387">
        <v>2661.19</v>
      </c>
      <c r="N490" s="428">
        <v>1862.8329999999999</v>
      </c>
      <c r="O490" s="212">
        <v>1862.8330000000001</v>
      </c>
      <c r="P490" s="732"/>
      <c r="Q490" s="733"/>
      <c r="R490" s="750"/>
      <c r="S490" s="751"/>
      <c r="T490" s="389" t="s">
        <v>396</v>
      </c>
      <c r="U490" s="390">
        <v>129</v>
      </c>
      <c r="V490" s="391" t="s">
        <v>396</v>
      </c>
    </row>
    <row r="491" spans="1:22" s="33" customFormat="1" ht="50.1" customHeight="1">
      <c r="A491" s="634" t="s">
        <v>1740</v>
      </c>
      <c r="B491" s="406">
        <v>2</v>
      </c>
      <c r="C491" s="394" t="s">
        <v>561</v>
      </c>
      <c r="D491" s="394" t="s">
        <v>1296</v>
      </c>
      <c r="E491" s="394" t="s">
        <v>562</v>
      </c>
      <c r="F491" s="394" t="s">
        <v>454</v>
      </c>
      <c r="G491" s="386">
        <v>0.5</v>
      </c>
      <c r="H491" s="543" t="s">
        <v>396</v>
      </c>
      <c r="I491" s="392">
        <v>1</v>
      </c>
      <c r="J491" s="393" t="s">
        <v>239</v>
      </c>
      <c r="K491" s="430">
        <v>38811</v>
      </c>
      <c r="L491" s="430">
        <v>39792</v>
      </c>
      <c r="M491" s="387">
        <v>6978.07</v>
      </c>
      <c r="N491" s="428">
        <v>3489.0349999999999</v>
      </c>
      <c r="O491" s="212">
        <v>3489.0349999999999</v>
      </c>
      <c r="P491" s="732"/>
      <c r="Q491" s="733"/>
      <c r="R491" s="810"/>
      <c r="S491" s="751"/>
      <c r="T491" s="389" t="s">
        <v>396</v>
      </c>
      <c r="U491" s="390">
        <v>77</v>
      </c>
      <c r="V491" s="391" t="s">
        <v>396</v>
      </c>
    </row>
    <row r="492" spans="1:22" s="33" customFormat="1" ht="50.1" customHeight="1">
      <c r="A492" s="634" t="s">
        <v>1741</v>
      </c>
      <c r="B492" s="406">
        <v>3</v>
      </c>
      <c r="C492" s="394" t="s">
        <v>561</v>
      </c>
      <c r="D492" s="394" t="s">
        <v>563</v>
      </c>
      <c r="E492" s="394" t="s">
        <v>564</v>
      </c>
      <c r="F492" s="394" t="s">
        <v>454</v>
      </c>
      <c r="G492" s="386">
        <v>0.5</v>
      </c>
      <c r="H492" s="543" t="s">
        <v>396</v>
      </c>
      <c r="I492" s="392">
        <v>2</v>
      </c>
      <c r="J492" s="393" t="s">
        <v>240</v>
      </c>
      <c r="K492" s="430">
        <v>37804</v>
      </c>
      <c r="L492" s="430">
        <v>38893</v>
      </c>
      <c r="M492" s="387">
        <v>3080.27</v>
      </c>
      <c r="N492" s="428">
        <v>1540.135</v>
      </c>
      <c r="O492" s="212">
        <v>1540.135</v>
      </c>
      <c r="P492" s="732"/>
      <c r="Q492" s="733"/>
      <c r="R492" s="750"/>
      <c r="S492" s="751"/>
      <c r="T492" s="389" t="s">
        <v>396</v>
      </c>
      <c r="U492" s="390">
        <v>71</v>
      </c>
      <c r="V492" s="391" t="s">
        <v>396</v>
      </c>
    </row>
    <row r="493" spans="1:22" s="33" customFormat="1" ht="24.9" customHeight="1">
      <c r="A493" s="634" t="s">
        <v>1742</v>
      </c>
      <c r="B493" s="406" t="s">
        <v>1418</v>
      </c>
      <c r="C493" s="394"/>
      <c r="D493" s="394"/>
      <c r="E493" s="394"/>
      <c r="F493" s="394"/>
      <c r="G493" s="386"/>
      <c r="H493" s="543"/>
      <c r="I493" s="392"/>
      <c r="J493" s="393" t="s">
        <v>1418</v>
      </c>
      <c r="K493" s="430"/>
      <c r="L493" s="430"/>
      <c r="M493" s="387"/>
      <c r="N493" s="428" t="s">
        <v>1418</v>
      </c>
      <c r="O493" s="212" t="s">
        <v>1418</v>
      </c>
      <c r="P493" s="732"/>
      <c r="Q493" s="733"/>
      <c r="R493" s="750"/>
      <c r="S493" s="751"/>
      <c r="T493" s="389"/>
      <c r="U493" s="390"/>
      <c r="V493" s="391"/>
    </row>
    <row r="494" spans="1:22" s="33" customFormat="1" ht="24.9" customHeight="1">
      <c r="A494" s="634" t="s">
        <v>1743</v>
      </c>
      <c r="B494" s="406" t="s">
        <v>1418</v>
      </c>
      <c r="C494" s="394"/>
      <c r="D494" s="394"/>
      <c r="E494" s="394"/>
      <c r="F494" s="394"/>
      <c r="G494" s="386"/>
      <c r="H494" s="543"/>
      <c r="I494" s="392"/>
      <c r="J494" s="393" t="s">
        <v>1418</v>
      </c>
      <c r="K494" s="430"/>
      <c r="L494" s="430"/>
      <c r="M494" s="388"/>
      <c r="N494" s="428" t="s">
        <v>1418</v>
      </c>
      <c r="O494" s="212" t="s">
        <v>1418</v>
      </c>
      <c r="P494" s="732"/>
      <c r="Q494" s="733"/>
      <c r="R494" s="750"/>
      <c r="S494" s="751"/>
      <c r="T494" s="389"/>
      <c r="U494" s="390"/>
      <c r="V494" s="391"/>
    </row>
    <row r="495" spans="1:22" s="33" customFormat="1" ht="24.9" customHeight="1">
      <c r="A495" s="634" t="s">
        <v>1744</v>
      </c>
      <c r="B495" s="406" t="s">
        <v>1418</v>
      </c>
      <c r="C495" s="394"/>
      <c r="D495" s="394"/>
      <c r="E495" s="394"/>
      <c r="F495" s="394"/>
      <c r="G495" s="386"/>
      <c r="H495" s="543"/>
      <c r="I495" s="392"/>
      <c r="J495" s="393" t="s">
        <v>1418</v>
      </c>
      <c r="K495" s="430"/>
      <c r="L495" s="430"/>
      <c r="M495" s="388"/>
      <c r="N495" s="428" t="s">
        <v>1418</v>
      </c>
      <c r="O495" s="212" t="s">
        <v>1418</v>
      </c>
      <c r="P495" s="732"/>
      <c r="Q495" s="733"/>
      <c r="R495" s="750"/>
      <c r="S495" s="751"/>
      <c r="T495" s="389"/>
      <c r="U495" s="390"/>
      <c r="V495" s="391"/>
    </row>
    <row r="496" spans="1:22" s="33" customFormat="1" ht="24.9" customHeight="1" thickBot="1">
      <c r="A496" s="634" t="s">
        <v>1745</v>
      </c>
      <c r="B496" s="410" t="s">
        <v>1418</v>
      </c>
      <c r="C496" s="395"/>
      <c r="D496" s="395"/>
      <c r="E496" s="395"/>
      <c r="F496" s="395"/>
      <c r="G496" s="396"/>
      <c r="H496" s="544"/>
      <c r="I496" s="397"/>
      <c r="J496" s="398" t="s">
        <v>1418</v>
      </c>
      <c r="K496" s="431"/>
      <c r="L496" s="431"/>
      <c r="M496" s="399"/>
      <c r="N496" s="428" t="s">
        <v>1418</v>
      </c>
      <c r="O496" s="212" t="s">
        <v>1418</v>
      </c>
      <c r="P496" s="732"/>
      <c r="Q496" s="733"/>
      <c r="R496" s="750"/>
      <c r="S496" s="751"/>
      <c r="T496" s="389"/>
      <c r="U496" s="390"/>
      <c r="V496" s="391"/>
    </row>
    <row r="497" spans="1:22" s="19" customFormat="1" ht="12" customHeight="1">
      <c r="A497" s="634"/>
      <c r="B497" s="34"/>
      <c r="C497" s="35"/>
      <c r="D497" s="35"/>
      <c r="E497" s="35"/>
      <c r="F497" s="35"/>
      <c r="G497" s="35"/>
      <c r="H497" s="407"/>
      <c r="I497" s="35"/>
      <c r="J497" s="35"/>
      <c r="K497" s="35"/>
      <c r="L497" s="35"/>
      <c r="M497" s="35"/>
      <c r="N497" s="35"/>
      <c r="O497" s="211"/>
      <c r="P497" s="35"/>
      <c r="Q497" s="35"/>
      <c r="R497" s="211"/>
      <c r="S497" s="35"/>
      <c r="T497" s="35"/>
      <c r="U497" s="36"/>
      <c r="V497" s="37"/>
    </row>
    <row r="498" spans="1:22" s="19" customFormat="1" ht="17.25" customHeight="1" thickBot="1">
      <c r="A498" s="634" t="s">
        <v>1746</v>
      </c>
      <c r="B498" s="475"/>
      <c r="C498" s="476"/>
      <c r="D498" s="476"/>
      <c r="E498" s="476"/>
      <c r="F498" s="476"/>
      <c r="G498" s="476"/>
      <c r="H498" s="476"/>
      <c r="I498" s="476"/>
      <c r="J498" s="476"/>
      <c r="K498" s="476"/>
      <c r="L498" s="476"/>
      <c r="M498" s="476"/>
      <c r="N498" s="414" t="s">
        <v>398</v>
      </c>
      <c r="O498" s="415">
        <v>2297.3343333333337</v>
      </c>
      <c r="P498" s="423"/>
      <c r="Q498" s="423"/>
      <c r="R498" s="424"/>
      <c r="S498" s="424"/>
      <c r="T498" s="425"/>
      <c r="U498" s="426"/>
      <c r="V498" s="427"/>
    </row>
    <row r="499" spans="1:22" ht="17.25" customHeight="1">
      <c r="B499" s="38"/>
      <c r="C499" s="38"/>
      <c r="D499" s="38"/>
      <c r="E499" s="38"/>
      <c r="F499" s="38"/>
      <c r="G499" s="39"/>
      <c r="H499" s="39"/>
      <c r="I499" s="39"/>
      <c r="J499" s="39"/>
      <c r="K499" s="39"/>
      <c r="L499" s="39"/>
      <c r="M499" s="39"/>
      <c r="N499" s="39"/>
      <c r="O499" s="39"/>
      <c r="P499" s="39"/>
      <c r="Q499" s="39"/>
      <c r="R499" s="39"/>
      <c r="S499" s="39"/>
      <c r="T499" s="39"/>
      <c r="U499" s="39"/>
      <c r="V499" s="39"/>
    </row>
    <row r="500" spans="1:22" s="19" customFormat="1" ht="16.5" customHeight="1" thickBot="1">
      <c r="A500" s="630"/>
      <c r="B500" s="764" t="s">
        <v>399</v>
      </c>
      <c r="C500" s="764"/>
      <c r="D500" s="764"/>
      <c r="E500" s="764"/>
      <c r="F500" s="764"/>
      <c r="G500" s="764"/>
      <c r="H500" s="764"/>
      <c r="I500" s="764"/>
      <c r="J500" s="764"/>
      <c r="K500" s="764"/>
      <c r="L500" s="764"/>
      <c r="M500" s="764"/>
      <c r="N500" s="764"/>
      <c r="O500" s="764"/>
      <c r="P500" s="764"/>
      <c r="Q500" s="764"/>
      <c r="R500" s="764"/>
      <c r="S500" s="764"/>
      <c r="T500" s="764"/>
      <c r="U500" s="764"/>
      <c r="V500" s="764"/>
    </row>
    <row r="501" spans="1:22" s="22" customFormat="1" ht="22.5" customHeight="1">
      <c r="A501" s="635" t="s">
        <v>1747</v>
      </c>
      <c r="B501" s="765" t="s">
        <v>400</v>
      </c>
      <c r="C501" s="768" t="s">
        <v>401</v>
      </c>
      <c r="D501" s="769"/>
      <c r="E501" s="769"/>
      <c r="F501" s="769"/>
      <c r="G501" s="769"/>
      <c r="H501" s="769"/>
      <c r="I501" s="769"/>
      <c r="J501" s="769"/>
      <c r="K501" s="769"/>
      <c r="L501" s="769"/>
      <c r="M501" s="747"/>
      <c r="N501" s="477"/>
      <c r="O501" s="478"/>
      <c r="P501" s="768" t="s">
        <v>402</v>
      </c>
      <c r="Q501" s="769"/>
      <c r="R501" s="769"/>
      <c r="S501" s="747"/>
      <c r="T501" s="746" t="s">
        <v>403</v>
      </c>
      <c r="U501" s="747"/>
      <c r="V501" s="807" t="s">
        <v>1102</v>
      </c>
    </row>
    <row r="502" spans="1:22" s="22" customFormat="1" ht="22.5" customHeight="1">
      <c r="A502" s="635" t="s">
        <v>1748</v>
      </c>
      <c r="B502" s="766"/>
      <c r="C502" s="734" t="s">
        <v>404</v>
      </c>
      <c r="D502" s="735"/>
      <c r="E502" s="736"/>
      <c r="F502" s="481">
        <v>2</v>
      </c>
      <c r="G502" s="737" t="s">
        <v>405</v>
      </c>
      <c r="H502" s="738" t="s">
        <v>406</v>
      </c>
      <c r="I502" s="738"/>
      <c r="J502" s="734" t="s">
        <v>407</v>
      </c>
      <c r="K502" s="739"/>
      <c r="L502" s="482"/>
      <c r="M502" s="482"/>
      <c r="N502" s="483"/>
      <c r="O502" s="484"/>
      <c r="P502" s="770"/>
      <c r="Q502" s="771"/>
      <c r="R502" s="771"/>
      <c r="S502" s="772"/>
      <c r="T502" s="748"/>
      <c r="U502" s="749"/>
      <c r="V502" s="808"/>
    </row>
    <row r="503" spans="1:22" s="22" customFormat="1" ht="51.75" customHeight="1" thickBot="1">
      <c r="A503" s="635" t="s">
        <v>1749</v>
      </c>
      <c r="B503" s="766"/>
      <c r="C503" s="735" t="s">
        <v>408</v>
      </c>
      <c r="D503" s="736"/>
      <c r="E503" s="485" t="s">
        <v>409</v>
      </c>
      <c r="F503" s="479" t="s">
        <v>410</v>
      </c>
      <c r="G503" s="737"/>
      <c r="H503" s="738"/>
      <c r="I503" s="738"/>
      <c r="J503" s="469" t="s">
        <v>411</v>
      </c>
      <c r="K503" s="480" t="s">
        <v>412</v>
      </c>
      <c r="L503" s="486" t="s">
        <v>413</v>
      </c>
      <c r="M503" s="486"/>
      <c r="N503" s="487" t="s">
        <v>414</v>
      </c>
      <c r="O503" s="488"/>
      <c r="P503" s="421" t="s">
        <v>1436</v>
      </c>
      <c r="Q503" s="312" t="s">
        <v>415</v>
      </c>
      <c r="R503" s="313"/>
      <c r="S503" s="94">
        <v>3</v>
      </c>
      <c r="T503" s="773"/>
      <c r="U503" s="774"/>
      <c r="V503" s="809"/>
    </row>
    <row r="504" spans="1:22" s="22" customFormat="1" ht="15.75" customHeight="1">
      <c r="A504" s="635" t="s">
        <v>1750</v>
      </c>
      <c r="B504" s="766"/>
      <c r="C504" s="41">
        <v>1</v>
      </c>
      <c r="D504" s="83" t="s">
        <v>239</v>
      </c>
      <c r="E504" s="89">
        <v>0.5</v>
      </c>
      <c r="F504" s="306">
        <v>5351.8680000000004</v>
      </c>
      <c r="G504" s="306">
        <v>698.17</v>
      </c>
      <c r="H504" s="742" t="s">
        <v>1102</v>
      </c>
      <c r="I504" s="743"/>
      <c r="J504" s="90" t="s">
        <v>1102</v>
      </c>
      <c r="K504" s="88" t="s">
        <v>1418</v>
      </c>
      <c r="L504" s="453" t="s">
        <v>1361</v>
      </c>
      <c r="M504" s="454" t="s">
        <v>1459</v>
      </c>
      <c r="N504" s="369" t="s">
        <v>396</v>
      </c>
      <c r="O504" s="778" t="s">
        <v>205</v>
      </c>
      <c r="P504" s="779"/>
      <c r="Q504" s="782">
        <v>32</v>
      </c>
      <c r="R504" s="785" t="s">
        <v>1361</v>
      </c>
      <c r="S504" s="786"/>
      <c r="T504" s="746" t="s">
        <v>416</v>
      </c>
      <c r="U504" s="769"/>
      <c r="V504" s="747"/>
    </row>
    <row r="505" spans="1:22" s="22" customFormat="1" ht="15.75" customHeight="1" thickBot="1">
      <c r="A505" s="635" t="s">
        <v>1751</v>
      </c>
      <c r="B505" s="766"/>
      <c r="C505" s="41">
        <v>2</v>
      </c>
      <c r="D505" s="83" t="s">
        <v>240</v>
      </c>
      <c r="E505" s="89">
        <v>0.5</v>
      </c>
      <c r="F505" s="306">
        <v>1540.135</v>
      </c>
      <c r="G505" s="306">
        <v>698.17</v>
      </c>
      <c r="H505" s="742" t="s">
        <v>1102</v>
      </c>
      <c r="I505" s="743"/>
      <c r="J505" s="90" t="s">
        <v>1102</v>
      </c>
      <c r="K505" s="88" t="s">
        <v>1418</v>
      </c>
      <c r="L505" s="453" t="s">
        <v>34</v>
      </c>
      <c r="M505" s="454" t="s">
        <v>1439</v>
      </c>
      <c r="N505" s="369" t="s">
        <v>396</v>
      </c>
      <c r="O505" s="778"/>
      <c r="P505" s="779"/>
      <c r="Q505" s="783"/>
      <c r="R505" s="787"/>
      <c r="S505" s="788"/>
      <c r="T505" s="773"/>
      <c r="U505" s="791"/>
      <c r="V505" s="774"/>
    </row>
    <row r="506" spans="1:22" s="22" customFormat="1" ht="15.75" customHeight="1">
      <c r="A506" s="635" t="s">
        <v>1752</v>
      </c>
      <c r="B506" s="766"/>
      <c r="C506" s="41">
        <v>3</v>
      </c>
      <c r="D506" s="83" t="s">
        <v>1418</v>
      </c>
      <c r="E506" s="89" t="s">
        <v>1418</v>
      </c>
      <c r="F506" s="306" t="s">
        <v>1418</v>
      </c>
      <c r="G506" s="306" t="s">
        <v>1418</v>
      </c>
      <c r="H506" s="742" t="s">
        <v>1418</v>
      </c>
      <c r="I506" s="743"/>
      <c r="J506" s="90" t="s">
        <v>1418</v>
      </c>
      <c r="K506" s="88" t="s">
        <v>1418</v>
      </c>
      <c r="L506" s="453"/>
      <c r="M506" s="454" t="s">
        <v>1418</v>
      </c>
      <c r="N506" s="369"/>
      <c r="O506" s="780"/>
      <c r="P506" s="781"/>
      <c r="Q506" s="784"/>
      <c r="R506" s="789"/>
      <c r="S506" s="790"/>
      <c r="T506" s="244"/>
      <c r="U506" s="244"/>
      <c r="V506" s="245"/>
    </row>
    <row r="507" spans="1:22" s="22" customFormat="1" ht="15.75" customHeight="1">
      <c r="A507" s="635" t="s">
        <v>1753</v>
      </c>
      <c r="B507" s="766"/>
      <c r="C507" s="41">
        <v>4</v>
      </c>
      <c r="D507" s="83" t="s">
        <v>1418</v>
      </c>
      <c r="E507" s="89" t="s">
        <v>1418</v>
      </c>
      <c r="F507" s="306" t="s">
        <v>1418</v>
      </c>
      <c r="G507" s="306" t="s">
        <v>1418</v>
      </c>
      <c r="H507" s="742" t="s">
        <v>1418</v>
      </c>
      <c r="I507" s="743"/>
      <c r="J507" s="90" t="s">
        <v>1418</v>
      </c>
      <c r="K507" s="88" t="s">
        <v>1418</v>
      </c>
      <c r="L507" s="453"/>
      <c r="M507" s="454" t="s">
        <v>1418</v>
      </c>
      <c r="N507" s="369"/>
      <c r="O507" s="744" t="s">
        <v>417</v>
      </c>
      <c r="P507" s="734" t="s">
        <v>418</v>
      </c>
      <c r="Q507" s="735"/>
      <c r="R507" s="735"/>
      <c r="S507" s="736"/>
      <c r="T507" s="225"/>
      <c r="U507" s="225"/>
      <c r="V507" s="246"/>
    </row>
    <row r="508" spans="1:22" s="22" customFormat="1" ht="17.25" customHeight="1">
      <c r="A508" s="635" t="s">
        <v>1754</v>
      </c>
      <c r="B508" s="766"/>
      <c r="C508" s="41">
        <v>5</v>
      </c>
      <c r="D508" s="83" t="s">
        <v>1418</v>
      </c>
      <c r="E508" s="89" t="s">
        <v>1418</v>
      </c>
      <c r="F508" s="306" t="s">
        <v>1418</v>
      </c>
      <c r="G508" s="306" t="s">
        <v>1418</v>
      </c>
      <c r="H508" s="742" t="s">
        <v>1418</v>
      </c>
      <c r="I508" s="743"/>
      <c r="J508" s="90" t="s">
        <v>1418</v>
      </c>
      <c r="K508" s="88" t="s">
        <v>1418</v>
      </c>
      <c r="L508" s="453"/>
      <c r="M508" s="454" t="s">
        <v>1418</v>
      </c>
      <c r="N508" s="369"/>
      <c r="O508" s="745"/>
      <c r="P508" s="469" t="s">
        <v>419</v>
      </c>
      <c r="Q508" s="469" t="s">
        <v>420</v>
      </c>
      <c r="R508" s="738" t="s">
        <v>421</v>
      </c>
      <c r="S508" s="738"/>
      <c r="T508" s="225"/>
      <c r="U508" s="225"/>
      <c r="V508" s="246"/>
    </row>
    <row r="509" spans="1:22" s="22" customFormat="1" ht="16.5" customHeight="1" thickBot="1">
      <c r="A509" s="635" t="s">
        <v>1755</v>
      </c>
      <c r="B509" s="766"/>
      <c r="C509" s="91">
        <v>6</v>
      </c>
      <c r="D509" s="92" t="s">
        <v>1418</v>
      </c>
      <c r="E509" s="93" t="s">
        <v>1418</v>
      </c>
      <c r="F509" s="306" t="s">
        <v>1418</v>
      </c>
      <c r="G509" s="306" t="s">
        <v>1418</v>
      </c>
      <c r="H509" s="742" t="s">
        <v>1418</v>
      </c>
      <c r="I509" s="743"/>
      <c r="J509" s="90" t="s">
        <v>1418</v>
      </c>
      <c r="K509" s="88" t="s">
        <v>1418</v>
      </c>
      <c r="L509" s="453"/>
      <c r="M509" s="454" t="s">
        <v>1418</v>
      </c>
      <c r="N509" s="451"/>
      <c r="O509" s="319" t="s">
        <v>1102</v>
      </c>
      <c r="P509" s="247">
        <v>4</v>
      </c>
      <c r="Q509" s="248">
        <v>1396.3430708000001</v>
      </c>
      <c r="R509" s="792">
        <v>6892.0029999999997</v>
      </c>
      <c r="S509" s="792"/>
      <c r="T509" s="225"/>
      <c r="U509" s="225"/>
      <c r="V509" s="246"/>
    </row>
    <row r="510" spans="1:22" s="22" customFormat="1" ht="16.5" customHeight="1" thickBot="1">
      <c r="A510" s="635" t="s">
        <v>1756</v>
      </c>
      <c r="B510" s="767"/>
      <c r="C510" s="793" t="s">
        <v>422</v>
      </c>
      <c r="D510" s="794"/>
      <c r="E510" s="794"/>
      <c r="F510" s="502"/>
      <c r="G510" s="503"/>
      <c r="H510" s="795" t="s">
        <v>1102</v>
      </c>
      <c r="I510" s="796"/>
      <c r="J510" s="416" t="s">
        <v>1102</v>
      </c>
      <c r="K510" s="249" t="s">
        <v>1102</v>
      </c>
      <c r="L510" s="492"/>
      <c r="M510" s="493"/>
      <c r="N510" s="494"/>
      <c r="O510" s="797" t="s">
        <v>1418</v>
      </c>
      <c r="P510" s="797"/>
      <c r="Q510" s="797"/>
      <c r="R510" s="797"/>
      <c r="S510" s="797"/>
      <c r="T510" s="489"/>
      <c r="U510" s="490"/>
      <c r="V510" s="491"/>
    </row>
    <row r="511" spans="1:22" ht="24.9" customHeight="1"/>
    <row r="512" spans="1:22" ht="24.9" customHeight="1"/>
    <row r="513" spans="1:22" s="32" customFormat="1" ht="24" thickBot="1">
      <c r="A513" s="633">
        <v>19</v>
      </c>
      <c r="B513" s="761" t="s">
        <v>371</v>
      </c>
      <c r="C513" s="761"/>
      <c r="D513" s="761"/>
      <c r="E513" s="26">
        <v>33</v>
      </c>
      <c r="F513" s="27" t="s">
        <v>123</v>
      </c>
      <c r="G513" s="28"/>
      <c r="H513" s="28"/>
      <c r="I513" s="27"/>
      <c r="J513" s="27"/>
      <c r="K513" s="27"/>
      <c r="L513" s="27"/>
      <c r="M513" s="29"/>
      <c r="N513" s="29"/>
      <c r="O513" s="28"/>
      <c r="P513" s="28"/>
      <c r="Q513" s="30"/>
      <c r="R513" s="30"/>
      <c r="S513" s="30"/>
      <c r="T513" s="30"/>
      <c r="U513" s="31"/>
    </row>
    <row r="514" spans="1:22" s="19" customFormat="1" ht="24.75" customHeight="1">
      <c r="A514" s="630"/>
      <c r="B514" s="762" t="s">
        <v>372</v>
      </c>
      <c r="C514" s="466" t="s">
        <v>373</v>
      </c>
      <c r="D514" s="467" t="s">
        <v>374</v>
      </c>
      <c r="E514" s="467"/>
      <c r="F514" s="467" t="s">
        <v>375</v>
      </c>
      <c r="G514" s="468"/>
      <c r="H514" s="752" t="s">
        <v>376</v>
      </c>
      <c r="I514" s="803" t="s">
        <v>377</v>
      </c>
      <c r="J514" s="752" t="s">
        <v>378</v>
      </c>
      <c r="K514" s="752" t="s">
        <v>379</v>
      </c>
      <c r="L514" s="752" t="s">
        <v>380</v>
      </c>
      <c r="M514" s="752" t="s">
        <v>381</v>
      </c>
      <c r="N514" s="753" t="s">
        <v>382</v>
      </c>
      <c r="O514" s="754"/>
      <c r="P514" s="755" t="s">
        <v>383</v>
      </c>
      <c r="Q514" s="756"/>
      <c r="R514" s="746" t="s">
        <v>384</v>
      </c>
      <c r="S514" s="747"/>
      <c r="T514" s="798" t="s">
        <v>385</v>
      </c>
      <c r="U514" s="799"/>
      <c r="V514" s="800"/>
    </row>
    <row r="515" spans="1:22" s="19" customFormat="1" ht="73.5" customHeight="1">
      <c r="A515" s="630"/>
      <c r="B515" s="763"/>
      <c r="C515" s="469" t="s">
        <v>386</v>
      </c>
      <c r="D515" s="470" t="s">
        <v>101</v>
      </c>
      <c r="E515" s="470" t="s">
        <v>387</v>
      </c>
      <c r="F515" s="470" t="s">
        <v>388</v>
      </c>
      <c r="G515" s="471" t="s">
        <v>389</v>
      </c>
      <c r="H515" s="738"/>
      <c r="I515" s="804"/>
      <c r="J515" s="738"/>
      <c r="K515" s="738"/>
      <c r="L515" s="738"/>
      <c r="M515" s="738"/>
      <c r="N515" s="469" t="s">
        <v>390</v>
      </c>
      <c r="O515" s="470" t="s">
        <v>391</v>
      </c>
      <c r="P515" s="801"/>
      <c r="Q515" s="802"/>
      <c r="R515" s="748"/>
      <c r="S515" s="749"/>
      <c r="T515" s="472" t="s">
        <v>392</v>
      </c>
      <c r="U515" s="473" t="s">
        <v>393</v>
      </c>
      <c r="V515" s="474" t="s">
        <v>394</v>
      </c>
    </row>
    <row r="516" spans="1:22" s="19" customFormat="1" ht="26.25" customHeight="1">
      <c r="A516" s="630"/>
      <c r="B516" s="400"/>
      <c r="C516" s="401">
        <v>3</v>
      </c>
      <c r="D516" s="401">
        <v>4</v>
      </c>
      <c r="E516" s="401">
        <v>5</v>
      </c>
      <c r="F516" s="401">
        <v>6</v>
      </c>
      <c r="G516" s="401">
        <v>7</v>
      </c>
      <c r="H516" s="401">
        <v>8</v>
      </c>
      <c r="I516" s="401">
        <v>9</v>
      </c>
      <c r="J516" s="401">
        <v>10</v>
      </c>
      <c r="K516" s="401">
        <v>11</v>
      </c>
      <c r="L516" s="401">
        <v>12</v>
      </c>
      <c r="M516" s="401">
        <v>13</v>
      </c>
      <c r="N516" s="401">
        <v>14</v>
      </c>
      <c r="O516" s="401">
        <v>15</v>
      </c>
      <c r="P516" s="402">
        <v>16</v>
      </c>
      <c r="Q516" s="403">
        <v>17</v>
      </c>
      <c r="R516" s="402">
        <v>18</v>
      </c>
      <c r="S516" s="403">
        <v>19</v>
      </c>
      <c r="T516" s="404">
        <v>20</v>
      </c>
      <c r="U516" s="210">
        <v>21</v>
      </c>
      <c r="V516" s="405">
        <v>22</v>
      </c>
    </row>
    <row r="517" spans="1:22" s="33" customFormat="1" ht="50.1" customHeight="1">
      <c r="A517" s="634" t="s">
        <v>1757</v>
      </c>
      <c r="B517" s="406">
        <v>1</v>
      </c>
      <c r="C517" s="394" t="s">
        <v>501</v>
      </c>
      <c r="D517" s="394" t="s">
        <v>1309</v>
      </c>
      <c r="E517" s="394" t="s">
        <v>1310</v>
      </c>
      <c r="F517" s="394" t="s">
        <v>48</v>
      </c>
      <c r="G517" s="386">
        <v>0.5</v>
      </c>
      <c r="H517" s="543" t="s">
        <v>396</v>
      </c>
      <c r="I517" s="392" t="s">
        <v>57</v>
      </c>
      <c r="J517" s="393" t="s">
        <v>123</v>
      </c>
      <c r="K517" s="430">
        <v>39146</v>
      </c>
      <c r="L517" s="430">
        <v>39654</v>
      </c>
      <c r="M517" s="387">
        <v>1937.46</v>
      </c>
      <c r="N517" s="428">
        <v>968.73</v>
      </c>
      <c r="O517" s="212">
        <v>968.73</v>
      </c>
      <c r="P517" s="732"/>
      <c r="Q517" s="733"/>
      <c r="R517" s="750"/>
      <c r="S517" s="751"/>
      <c r="T517" s="389" t="s">
        <v>396</v>
      </c>
      <c r="U517" s="390">
        <v>4</v>
      </c>
      <c r="V517" s="391" t="s">
        <v>396</v>
      </c>
    </row>
    <row r="518" spans="1:22" s="33" customFormat="1" ht="50.1" customHeight="1">
      <c r="A518" s="634" t="s">
        <v>1758</v>
      </c>
      <c r="B518" s="406">
        <v>2</v>
      </c>
      <c r="C518" s="394" t="s">
        <v>1297</v>
      </c>
      <c r="D518" s="394">
        <v>2120643</v>
      </c>
      <c r="E518" s="394" t="s">
        <v>1311</v>
      </c>
      <c r="F518" s="394" t="s">
        <v>57</v>
      </c>
      <c r="G518" s="386">
        <v>1</v>
      </c>
      <c r="H518" s="543" t="s">
        <v>396</v>
      </c>
      <c r="I518" s="392" t="s">
        <v>57</v>
      </c>
      <c r="J518" s="393" t="s">
        <v>123</v>
      </c>
      <c r="K518" s="430">
        <v>41018</v>
      </c>
      <c r="L518" s="430">
        <v>41486</v>
      </c>
      <c r="M518" s="387">
        <v>3616.95</v>
      </c>
      <c r="N518" s="428">
        <v>3616.95</v>
      </c>
      <c r="O518" s="212">
        <v>3616.95</v>
      </c>
      <c r="P518" s="732"/>
      <c r="Q518" s="733"/>
      <c r="R518" s="750"/>
      <c r="S518" s="751"/>
      <c r="T518" s="389" t="s">
        <v>396</v>
      </c>
      <c r="U518" s="390">
        <v>8</v>
      </c>
      <c r="V518" s="391" t="s">
        <v>396</v>
      </c>
    </row>
    <row r="519" spans="1:22" s="33" customFormat="1" ht="50.1" customHeight="1">
      <c r="A519" s="634" t="s">
        <v>1759</v>
      </c>
      <c r="B519" s="406">
        <v>3</v>
      </c>
      <c r="C519" s="394" t="s">
        <v>501</v>
      </c>
      <c r="D519" s="394" t="s">
        <v>1312</v>
      </c>
      <c r="E519" s="394" t="s">
        <v>1313</v>
      </c>
      <c r="F519" s="394" t="s">
        <v>48</v>
      </c>
      <c r="G519" s="386">
        <v>0.5</v>
      </c>
      <c r="H519" s="543" t="s">
        <v>396</v>
      </c>
      <c r="I519" s="392" t="s">
        <v>57</v>
      </c>
      <c r="J519" s="393" t="s">
        <v>123</v>
      </c>
      <c r="K519" s="430">
        <v>42044</v>
      </c>
      <c r="L519" s="430">
        <v>43251</v>
      </c>
      <c r="M519" s="387">
        <v>6678.9</v>
      </c>
      <c r="N519" s="428">
        <v>3339.45</v>
      </c>
      <c r="O519" s="212">
        <v>3339.45</v>
      </c>
      <c r="P519" s="732"/>
      <c r="Q519" s="733"/>
      <c r="R519" s="750"/>
      <c r="S519" s="751"/>
      <c r="T519" s="389" t="s">
        <v>396</v>
      </c>
      <c r="U519" s="390">
        <v>165</v>
      </c>
      <c r="V519" s="391" t="s">
        <v>396</v>
      </c>
    </row>
    <row r="520" spans="1:22" s="33" customFormat="1" ht="50.1" customHeight="1">
      <c r="A520" s="634" t="s">
        <v>1760</v>
      </c>
      <c r="B520" s="406">
        <v>4</v>
      </c>
      <c r="C520" s="394" t="s">
        <v>1298</v>
      </c>
      <c r="D520" s="394" t="s">
        <v>566</v>
      </c>
      <c r="E520" s="394" t="s">
        <v>1314</v>
      </c>
      <c r="F520" s="394" t="s">
        <v>48</v>
      </c>
      <c r="G520" s="386">
        <v>0.5</v>
      </c>
      <c r="H520" s="543" t="s">
        <v>396</v>
      </c>
      <c r="I520" s="392" t="s">
        <v>57</v>
      </c>
      <c r="J520" s="393" t="s">
        <v>123</v>
      </c>
      <c r="K520" s="430">
        <v>42389</v>
      </c>
      <c r="L520" s="430">
        <v>42632</v>
      </c>
      <c r="M520" s="387">
        <v>548.04999999999995</v>
      </c>
      <c r="N520" s="428">
        <v>274.02499999999998</v>
      </c>
      <c r="O520" s="212">
        <v>274.02499999999998</v>
      </c>
      <c r="P520" s="732"/>
      <c r="Q520" s="733"/>
      <c r="R520" s="750"/>
      <c r="S520" s="751"/>
      <c r="T520" s="389" t="s">
        <v>396</v>
      </c>
      <c r="U520" s="390">
        <v>157</v>
      </c>
      <c r="V520" s="391" t="s">
        <v>396</v>
      </c>
    </row>
    <row r="521" spans="1:22" s="33" customFormat="1" ht="24.9" customHeight="1">
      <c r="A521" s="634" t="s">
        <v>1761</v>
      </c>
      <c r="B521" s="406" t="s">
        <v>1418</v>
      </c>
      <c r="C521" s="394"/>
      <c r="D521" s="394"/>
      <c r="E521" s="394"/>
      <c r="F521" s="394"/>
      <c r="G521" s="386"/>
      <c r="H521" s="543"/>
      <c r="I521" s="392"/>
      <c r="J521" s="393" t="s">
        <v>1418</v>
      </c>
      <c r="K521" s="430"/>
      <c r="L521" s="430"/>
      <c r="M521" s="387"/>
      <c r="N521" s="428" t="s">
        <v>1418</v>
      </c>
      <c r="O521" s="212" t="s">
        <v>1418</v>
      </c>
      <c r="P521" s="732"/>
      <c r="Q521" s="733"/>
      <c r="R521" s="750"/>
      <c r="S521" s="751"/>
      <c r="T521" s="389"/>
      <c r="U521" s="390"/>
      <c r="V521" s="391"/>
    </row>
    <row r="522" spans="1:22" s="33" customFormat="1" ht="24.9" customHeight="1">
      <c r="A522" s="634" t="s">
        <v>1762</v>
      </c>
      <c r="B522" s="406" t="s">
        <v>1418</v>
      </c>
      <c r="C522" s="394"/>
      <c r="D522" s="394"/>
      <c r="E522" s="394"/>
      <c r="F522" s="394"/>
      <c r="G522" s="386"/>
      <c r="H522" s="543"/>
      <c r="I522" s="392"/>
      <c r="J522" s="393" t="s">
        <v>1418</v>
      </c>
      <c r="K522" s="430"/>
      <c r="L522" s="430"/>
      <c r="M522" s="388"/>
      <c r="N522" s="428" t="s">
        <v>1418</v>
      </c>
      <c r="O522" s="212" t="s">
        <v>1418</v>
      </c>
      <c r="P522" s="732"/>
      <c r="Q522" s="733"/>
      <c r="R522" s="750"/>
      <c r="S522" s="751"/>
      <c r="T522" s="389"/>
      <c r="U522" s="390"/>
      <c r="V522" s="391"/>
    </row>
    <row r="523" spans="1:22" s="33" customFormat="1" ht="24.9" customHeight="1">
      <c r="A523" s="634" t="s">
        <v>1763</v>
      </c>
      <c r="B523" s="406" t="s">
        <v>1418</v>
      </c>
      <c r="C523" s="394"/>
      <c r="D523" s="394"/>
      <c r="E523" s="394"/>
      <c r="F523" s="394"/>
      <c r="G523" s="386"/>
      <c r="H523" s="543"/>
      <c r="I523" s="392"/>
      <c r="J523" s="393" t="s">
        <v>1418</v>
      </c>
      <c r="K523" s="430"/>
      <c r="L523" s="430"/>
      <c r="M523" s="388"/>
      <c r="N523" s="428" t="s">
        <v>1418</v>
      </c>
      <c r="O523" s="212" t="s">
        <v>1418</v>
      </c>
      <c r="P523" s="732"/>
      <c r="Q523" s="733"/>
      <c r="R523" s="750"/>
      <c r="S523" s="751"/>
      <c r="T523" s="389"/>
      <c r="U523" s="390"/>
      <c r="V523" s="391"/>
    </row>
    <row r="524" spans="1:22" s="33" customFormat="1" ht="24.9" customHeight="1" thickBot="1">
      <c r="A524" s="634" t="s">
        <v>1764</v>
      </c>
      <c r="B524" s="410" t="s">
        <v>1418</v>
      </c>
      <c r="C524" s="395"/>
      <c r="D524" s="395"/>
      <c r="E524" s="395"/>
      <c r="F524" s="395"/>
      <c r="G524" s="396"/>
      <c r="H524" s="544"/>
      <c r="I524" s="397"/>
      <c r="J524" s="398" t="s">
        <v>1418</v>
      </c>
      <c r="K524" s="431"/>
      <c r="L524" s="431"/>
      <c r="M524" s="399"/>
      <c r="N524" s="428" t="s">
        <v>1418</v>
      </c>
      <c r="O524" s="212" t="s">
        <v>1418</v>
      </c>
      <c r="P524" s="732"/>
      <c r="Q524" s="733"/>
      <c r="R524" s="750"/>
      <c r="S524" s="751"/>
      <c r="T524" s="389"/>
      <c r="U524" s="390"/>
      <c r="V524" s="391"/>
    </row>
    <row r="525" spans="1:22" s="19" customFormat="1" ht="12" customHeight="1">
      <c r="A525" s="634"/>
      <c r="B525" s="34"/>
      <c r="C525" s="35"/>
      <c r="D525" s="35"/>
      <c r="E525" s="35"/>
      <c r="F525" s="35"/>
      <c r="G525" s="35"/>
      <c r="H525" s="407"/>
      <c r="I525" s="35"/>
      <c r="J525" s="35"/>
      <c r="K525" s="35"/>
      <c r="L525" s="35"/>
      <c r="M525" s="35"/>
      <c r="N525" s="35"/>
      <c r="O525" s="211"/>
      <c r="P525" s="35"/>
      <c r="Q525" s="35"/>
      <c r="R525" s="211"/>
      <c r="S525" s="35"/>
      <c r="T525" s="35"/>
      <c r="U525" s="36"/>
      <c r="V525" s="37"/>
    </row>
    <row r="526" spans="1:22" s="19" customFormat="1" ht="17.25" customHeight="1" thickBot="1">
      <c r="A526" s="634" t="s">
        <v>1765</v>
      </c>
      <c r="B526" s="475"/>
      <c r="C526" s="476"/>
      <c r="D526" s="476"/>
      <c r="E526" s="476"/>
      <c r="F526" s="476"/>
      <c r="G526" s="476"/>
      <c r="H526" s="476"/>
      <c r="I526" s="476"/>
      <c r="J526" s="476"/>
      <c r="K526" s="476"/>
      <c r="L526" s="476"/>
      <c r="M526" s="476"/>
      <c r="N526" s="414" t="s">
        <v>398</v>
      </c>
      <c r="O526" s="415">
        <v>2049.7887500000002</v>
      </c>
      <c r="P526" s="423"/>
      <c r="Q526" s="423"/>
      <c r="R526" s="424"/>
      <c r="S526" s="424"/>
      <c r="T526" s="425"/>
      <c r="U526" s="426"/>
      <c r="V526" s="427"/>
    </row>
    <row r="527" spans="1:22" ht="17.25" customHeight="1">
      <c r="B527" s="38"/>
      <c r="C527" s="38"/>
      <c r="D527" s="38"/>
      <c r="E527" s="38"/>
      <c r="F527" s="38"/>
      <c r="G527" s="39"/>
      <c r="H527" s="39"/>
      <c r="I527" s="39"/>
      <c r="J527" s="39"/>
      <c r="K527" s="39"/>
      <c r="L527" s="39"/>
      <c r="M527" s="39"/>
      <c r="N527" s="39"/>
      <c r="O527" s="39"/>
      <c r="P527" s="39"/>
      <c r="Q527" s="39"/>
      <c r="R527" s="39"/>
      <c r="S527" s="39"/>
      <c r="T527" s="39"/>
      <c r="U527" s="39"/>
      <c r="V527" s="39"/>
    </row>
    <row r="528" spans="1:22" s="19" customFormat="1" ht="16.5" customHeight="1" thickBot="1">
      <c r="A528" s="630"/>
      <c r="B528" s="764" t="s">
        <v>399</v>
      </c>
      <c r="C528" s="764"/>
      <c r="D528" s="764"/>
      <c r="E528" s="764"/>
      <c r="F528" s="764"/>
      <c r="G528" s="764"/>
      <c r="H528" s="764"/>
      <c r="I528" s="764"/>
      <c r="J528" s="764"/>
      <c r="K528" s="764"/>
      <c r="L528" s="764"/>
      <c r="M528" s="764"/>
      <c r="N528" s="764"/>
      <c r="O528" s="764"/>
      <c r="P528" s="764"/>
      <c r="Q528" s="764"/>
      <c r="R528" s="764"/>
      <c r="S528" s="764"/>
      <c r="T528" s="764"/>
      <c r="U528" s="764"/>
      <c r="V528" s="764"/>
    </row>
    <row r="529" spans="1:22" s="22" customFormat="1" ht="22.5" customHeight="1">
      <c r="A529" s="635" t="s">
        <v>1766</v>
      </c>
      <c r="B529" s="765" t="s">
        <v>400</v>
      </c>
      <c r="C529" s="768" t="s">
        <v>401</v>
      </c>
      <c r="D529" s="769"/>
      <c r="E529" s="769"/>
      <c r="F529" s="769"/>
      <c r="G529" s="769"/>
      <c r="H529" s="769"/>
      <c r="I529" s="769"/>
      <c r="J529" s="769"/>
      <c r="K529" s="769"/>
      <c r="L529" s="769"/>
      <c r="M529" s="747"/>
      <c r="N529" s="477"/>
      <c r="O529" s="478"/>
      <c r="P529" s="768" t="s">
        <v>402</v>
      </c>
      <c r="Q529" s="769"/>
      <c r="R529" s="769"/>
      <c r="S529" s="747"/>
      <c r="T529" s="746" t="s">
        <v>403</v>
      </c>
      <c r="U529" s="747"/>
      <c r="V529" s="807" t="s">
        <v>1102</v>
      </c>
    </row>
    <row r="530" spans="1:22" s="22" customFormat="1" ht="22.5" customHeight="1">
      <c r="A530" s="635" t="s">
        <v>1767</v>
      </c>
      <c r="B530" s="766"/>
      <c r="C530" s="734" t="s">
        <v>404</v>
      </c>
      <c r="D530" s="735"/>
      <c r="E530" s="736"/>
      <c r="F530" s="481">
        <v>1</v>
      </c>
      <c r="G530" s="737" t="s">
        <v>405</v>
      </c>
      <c r="H530" s="738" t="s">
        <v>406</v>
      </c>
      <c r="I530" s="738"/>
      <c r="J530" s="734" t="s">
        <v>407</v>
      </c>
      <c r="K530" s="739"/>
      <c r="L530" s="482"/>
      <c r="M530" s="482"/>
      <c r="N530" s="483"/>
      <c r="O530" s="484"/>
      <c r="P530" s="770"/>
      <c r="Q530" s="771"/>
      <c r="R530" s="771"/>
      <c r="S530" s="772"/>
      <c r="T530" s="748"/>
      <c r="U530" s="749"/>
      <c r="V530" s="808"/>
    </row>
    <row r="531" spans="1:22" s="22" customFormat="1" ht="51.75" customHeight="1" thickBot="1">
      <c r="A531" s="635" t="s">
        <v>1768</v>
      </c>
      <c r="B531" s="766"/>
      <c r="C531" s="735" t="s">
        <v>408</v>
      </c>
      <c r="D531" s="736"/>
      <c r="E531" s="485" t="s">
        <v>409</v>
      </c>
      <c r="F531" s="479" t="s">
        <v>410</v>
      </c>
      <c r="G531" s="737"/>
      <c r="H531" s="738"/>
      <c r="I531" s="738"/>
      <c r="J531" s="469" t="s">
        <v>411</v>
      </c>
      <c r="K531" s="480" t="s">
        <v>412</v>
      </c>
      <c r="L531" s="486" t="s">
        <v>413</v>
      </c>
      <c r="M531" s="486"/>
      <c r="N531" s="487" t="s">
        <v>414</v>
      </c>
      <c r="O531" s="488"/>
      <c r="P531" s="421" t="s">
        <v>1436</v>
      </c>
      <c r="Q531" s="312" t="s">
        <v>415</v>
      </c>
      <c r="R531" s="313"/>
      <c r="S531" s="94">
        <v>4</v>
      </c>
      <c r="T531" s="773"/>
      <c r="U531" s="774"/>
      <c r="V531" s="809"/>
    </row>
    <row r="532" spans="1:22" s="22" customFormat="1" ht="15.75" customHeight="1">
      <c r="A532" s="635" t="s">
        <v>1769</v>
      </c>
      <c r="B532" s="766"/>
      <c r="C532" s="41">
        <v>1</v>
      </c>
      <c r="D532" s="83" t="s">
        <v>1418</v>
      </c>
      <c r="E532" s="89" t="s">
        <v>1418</v>
      </c>
      <c r="F532" s="306" t="s">
        <v>1418</v>
      </c>
      <c r="G532" s="306" t="s">
        <v>1418</v>
      </c>
      <c r="H532" s="742" t="s">
        <v>1418</v>
      </c>
      <c r="I532" s="743"/>
      <c r="J532" s="90" t="s">
        <v>1418</v>
      </c>
      <c r="K532" s="88" t="s">
        <v>1418</v>
      </c>
      <c r="L532" s="453" t="s">
        <v>1361</v>
      </c>
      <c r="M532" s="454" t="s">
        <v>1459</v>
      </c>
      <c r="N532" s="369" t="s">
        <v>396</v>
      </c>
      <c r="O532" s="778" t="s">
        <v>205</v>
      </c>
      <c r="P532" s="779"/>
      <c r="Q532" s="782">
        <v>33</v>
      </c>
      <c r="R532" s="785" t="s">
        <v>1361</v>
      </c>
      <c r="S532" s="786"/>
      <c r="T532" s="746" t="s">
        <v>416</v>
      </c>
      <c r="U532" s="769"/>
      <c r="V532" s="747"/>
    </row>
    <row r="533" spans="1:22" s="22" customFormat="1" ht="15.75" customHeight="1" thickBot="1">
      <c r="A533" s="635" t="s">
        <v>1770</v>
      </c>
      <c r="B533" s="766"/>
      <c r="C533" s="41">
        <v>2</v>
      </c>
      <c r="D533" s="83" t="s">
        <v>1418</v>
      </c>
      <c r="E533" s="89" t="s">
        <v>1418</v>
      </c>
      <c r="F533" s="306" t="s">
        <v>1418</v>
      </c>
      <c r="G533" s="306" t="s">
        <v>1418</v>
      </c>
      <c r="H533" s="742" t="s">
        <v>1418</v>
      </c>
      <c r="I533" s="743"/>
      <c r="J533" s="90" t="s">
        <v>1418</v>
      </c>
      <c r="K533" s="88" t="s">
        <v>1418</v>
      </c>
      <c r="L533" s="453"/>
      <c r="M533" s="454" t="s">
        <v>1418</v>
      </c>
      <c r="N533" s="369" t="s">
        <v>396</v>
      </c>
      <c r="O533" s="778"/>
      <c r="P533" s="779"/>
      <c r="Q533" s="783"/>
      <c r="R533" s="787"/>
      <c r="S533" s="788"/>
      <c r="T533" s="773"/>
      <c r="U533" s="791"/>
      <c r="V533" s="774"/>
    </row>
    <row r="534" spans="1:22" s="22" customFormat="1" ht="15.75" customHeight="1">
      <c r="A534" s="635" t="s">
        <v>1771</v>
      </c>
      <c r="B534" s="766"/>
      <c r="C534" s="41">
        <v>3</v>
      </c>
      <c r="D534" s="83" t="s">
        <v>1418</v>
      </c>
      <c r="E534" s="89" t="s">
        <v>1418</v>
      </c>
      <c r="F534" s="306" t="s">
        <v>1418</v>
      </c>
      <c r="G534" s="306" t="s">
        <v>1418</v>
      </c>
      <c r="H534" s="742" t="s">
        <v>1418</v>
      </c>
      <c r="I534" s="743"/>
      <c r="J534" s="90" t="s">
        <v>1418</v>
      </c>
      <c r="K534" s="88" t="s">
        <v>1418</v>
      </c>
      <c r="L534" s="453"/>
      <c r="M534" s="454" t="s">
        <v>1418</v>
      </c>
      <c r="N534" s="369"/>
      <c r="O534" s="780"/>
      <c r="P534" s="781"/>
      <c r="Q534" s="784"/>
      <c r="R534" s="789"/>
      <c r="S534" s="790"/>
      <c r="T534" s="244"/>
      <c r="U534" s="244"/>
      <c r="V534" s="245"/>
    </row>
    <row r="535" spans="1:22" s="22" customFormat="1" ht="15.75" customHeight="1">
      <c r="A535" s="635" t="s">
        <v>1772</v>
      </c>
      <c r="B535" s="766"/>
      <c r="C535" s="41">
        <v>4</v>
      </c>
      <c r="D535" s="83" t="s">
        <v>1418</v>
      </c>
      <c r="E535" s="89" t="s">
        <v>1418</v>
      </c>
      <c r="F535" s="306" t="s">
        <v>1418</v>
      </c>
      <c r="G535" s="306" t="s">
        <v>1418</v>
      </c>
      <c r="H535" s="742" t="s">
        <v>1418</v>
      </c>
      <c r="I535" s="743"/>
      <c r="J535" s="90" t="s">
        <v>1418</v>
      </c>
      <c r="K535" s="88" t="s">
        <v>1418</v>
      </c>
      <c r="L535" s="453"/>
      <c r="M535" s="454" t="s">
        <v>1418</v>
      </c>
      <c r="N535" s="369"/>
      <c r="O535" s="744" t="s">
        <v>417</v>
      </c>
      <c r="P535" s="734" t="s">
        <v>418</v>
      </c>
      <c r="Q535" s="735"/>
      <c r="R535" s="735"/>
      <c r="S535" s="736"/>
      <c r="T535" s="225"/>
      <c r="U535" s="225"/>
      <c r="V535" s="246"/>
    </row>
    <row r="536" spans="1:22" s="22" customFormat="1" ht="17.25" customHeight="1">
      <c r="A536" s="635" t="s">
        <v>1773</v>
      </c>
      <c r="B536" s="766"/>
      <c r="C536" s="41">
        <v>5</v>
      </c>
      <c r="D536" s="83" t="s">
        <v>1418</v>
      </c>
      <c r="E536" s="89" t="s">
        <v>1418</v>
      </c>
      <c r="F536" s="306" t="s">
        <v>1418</v>
      </c>
      <c r="G536" s="306" t="s">
        <v>1418</v>
      </c>
      <c r="H536" s="742" t="s">
        <v>1418</v>
      </c>
      <c r="I536" s="743"/>
      <c r="J536" s="90" t="s">
        <v>1418</v>
      </c>
      <c r="K536" s="88" t="s">
        <v>1418</v>
      </c>
      <c r="L536" s="453"/>
      <c r="M536" s="454" t="s">
        <v>1418</v>
      </c>
      <c r="N536" s="369"/>
      <c r="O536" s="745"/>
      <c r="P536" s="469" t="s">
        <v>419</v>
      </c>
      <c r="Q536" s="469" t="s">
        <v>420</v>
      </c>
      <c r="R536" s="738" t="s">
        <v>421</v>
      </c>
      <c r="S536" s="738"/>
      <c r="T536" s="225"/>
      <c r="U536" s="225"/>
      <c r="V536" s="246"/>
    </row>
    <row r="537" spans="1:22" s="22" customFormat="1" ht="16.5" customHeight="1" thickBot="1">
      <c r="A537" s="635" t="s">
        <v>1774</v>
      </c>
      <c r="B537" s="766"/>
      <c r="C537" s="91">
        <v>6</v>
      </c>
      <c r="D537" s="92" t="s">
        <v>1418</v>
      </c>
      <c r="E537" s="93" t="s">
        <v>1418</v>
      </c>
      <c r="F537" s="306" t="s">
        <v>1418</v>
      </c>
      <c r="G537" s="306" t="s">
        <v>1418</v>
      </c>
      <c r="H537" s="742" t="s">
        <v>1418</v>
      </c>
      <c r="I537" s="743"/>
      <c r="J537" s="90" t="s">
        <v>1418</v>
      </c>
      <c r="K537" s="88" t="s">
        <v>1418</v>
      </c>
      <c r="L537" s="453"/>
      <c r="M537" s="454" t="s">
        <v>1418</v>
      </c>
      <c r="N537" s="451"/>
      <c r="O537" s="319" t="s">
        <v>1102</v>
      </c>
      <c r="P537" s="247">
        <v>4</v>
      </c>
      <c r="Q537" s="248">
        <v>1396.3430708000001</v>
      </c>
      <c r="R537" s="792">
        <v>8199.1550000000007</v>
      </c>
      <c r="S537" s="792"/>
      <c r="T537" s="225"/>
      <c r="U537" s="225"/>
      <c r="V537" s="246"/>
    </row>
    <row r="538" spans="1:22" s="22" customFormat="1" ht="16.5" customHeight="1" thickBot="1">
      <c r="A538" s="635" t="s">
        <v>1775</v>
      </c>
      <c r="B538" s="767"/>
      <c r="C538" s="793" t="s">
        <v>422</v>
      </c>
      <c r="D538" s="794"/>
      <c r="E538" s="794"/>
      <c r="F538" s="502"/>
      <c r="G538" s="503"/>
      <c r="H538" s="795" t="s">
        <v>1418</v>
      </c>
      <c r="I538" s="796"/>
      <c r="J538" s="416" t="s">
        <v>1418</v>
      </c>
      <c r="K538" s="249" t="s">
        <v>1102</v>
      </c>
      <c r="L538" s="492"/>
      <c r="M538" s="493"/>
      <c r="N538" s="494"/>
      <c r="O538" s="797" t="s">
        <v>1418</v>
      </c>
      <c r="P538" s="797"/>
      <c r="Q538" s="797"/>
      <c r="R538" s="797"/>
      <c r="S538" s="797"/>
      <c r="T538" s="489"/>
      <c r="U538" s="490"/>
      <c r="V538" s="491"/>
    </row>
    <row r="539" spans="1:22" ht="24.9" customHeight="1"/>
    <row r="540" spans="1:22" ht="24.9" customHeight="1"/>
    <row r="541" spans="1:22" s="32" customFormat="1" ht="24" thickBot="1">
      <c r="A541" s="633">
        <v>20</v>
      </c>
      <c r="B541" s="761" t="s">
        <v>371</v>
      </c>
      <c r="C541" s="761"/>
      <c r="D541" s="761"/>
      <c r="E541" s="26">
        <v>34</v>
      </c>
      <c r="F541" s="27" t="s">
        <v>124</v>
      </c>
      <c r="G541" s="28"/>
      <c r="H541" s="28"/>
      <c r="I541" s="27"/>
      <c r="J541" s="27"/>
      <c r="K541" s="27"/>
      <c r="L541" s="27"/>
      <c r="M541" s="29"/>
      <c r="N541" s="29"/>
      <c r="O541" s="28"/>
      <c r="P541" s="28"/>
      <c r="Q541" s="30"/>
      <c r="R541" s="30"/>
      <c r="S541" s="30"/>
      <c r="T541" s="30"/>
      <c r="U541" s="31"/>
    </row>
    <row r="542" spans="1:22" s="19" customFormat="1" ht="24.75" customHeight="1">
      <c r="A542" s="630"/>
      <c r="B542" s="762" t="s">
        <v>372</v>
      </c>
      <c r="C542" s="466" t="s">
        <v>373</v>
      </c>
      <c r="D542" s="467" t="s">
        <v>374</v>
      </c>
      <c r="E542" s="467"/>
      <c r="F542" s="467" t="s">
        <v>375</v>
      </c>
      <c r="G542" s="468"/>
      <c r="H542" s="752" t="s">
        <v>376</v>
      </c>
      <c r="I542" s="803" t="s">
        <v>377</v>
      </c>
      <c r="J542" s="752" t="s">
        <v>378</v>
      </c>
      <c r="K542" s="752" t="s">
        <v>379</v>
      </c>
      <c r="L542" s="752" t="s">
        <v>380</v>
      </c>
      <c r="M542" s="752" t="s">
        <v>381</v>
      </c>
      <c r="N542" s="753" t="s">
        <v>382</v>
      </c>
      <c r="O542" s="754"/>
      <c r="P542" s="755" t="s">
        <v>383</v>
      </c>
      <c r="Q542" s="756"/>
      <c r="R542" s="746" t="s">
        <v>384</v>
      </c>
      <c r="S542" s="747"/>
      <c r="T542" s="798" t="s">
        <v>385</v>
      </c>
      <c r="U542" s="799"/>
      <c r="V542" s="800"/>
    </row>
    <row r="543" spans="1:22" s="19" customFormat="1" ht="73.5" customHeight="1">
      <c r="A543" s="630"/>
      <c r="B543" s="763"/>
      <c r="C543" s="469" t="s">
        <v>386</v>
      </c>
      <c r="D543" s="470" t="s">
        <v>101</v>
      </c>
      <c r="E543" s="470" t="s">
        <v>387</v>
      </c>
      <c r="F543" s="470" t="s">
        <v>388</v>
      </c>
      <c r="G543" s="471" t="s">
        <v>389</v>
      </c>
      <c r="H543" s="738"/>
      <c r="I543" s="804"/>
      <c r="J543" s="738"/>
      <c r="K543" s="738"/>
      <c r="L543" s="738"/>
      <c r="M543" s="738"/>
      <c r="N543" s="469" t="s">
        <v>390</v>
      </c>
      <c r="O543" s="470" t="s">
        <v>391</v>
      </c>
      <c r="P543" s="801"/>
      <c r="Q543" s="802"/>
      <c r="R543" s="748"/>
      <c r="S543" s="749"/>
      <c r="T543" s="472" t="s">
        <v>392</v>
      </c>
      <c r="U543" s="473" t="s">
        <v>393</v>
      </c>
      <c r="V543" s="474" t="s">
        <v>394</v>
      </c>
    </row>
    <row r="544" spans="1:22" s="19" customFormat="1" ht="26.25" customHeight="1">
      <c r="A544" s="630"/>
      <c r="B544" s="400"/>
      <c r="C544" s="401">
        <v>3</v>
      </c>
      <c r="D544" s="401">
        <v>4</v>
      </c>
      <c r="E544" s="401">
        <v>5</v>
      </c>
      <c r="F544" s="401">
        <v>6</v>
      </c>
      <c r="G544" s="401">
        <v>7</v>
      </c>
      <c r="H544" s="401">
        <v>8</v>
      </c>
      <c r="I544" s="401">
        <v>9</v>
      </c>
      <c r="J544" s="401">
        <v>10</v>
      </c>
      <c r="K544" s="401">
        <v>11</v>
      </c>
      <c r="L544" s="401">
        <v>12</v>
      </c>
      <c r="M544" s="401">
        <v>13</v>
      </c>
      <c r="N544" s="401">
        <v>14</v>
      </c>
      <c r="O544" s="401">
        <v>15</v>
      </c>
      <c r="P544" s="402">
        <v>16</v>
      </c>
      <c r="Q544" s="403">
        <v>17</v>
      </c>
      <c r="R544" s="402">
        <v>18</v>
      </c>
      <c r="S544" s="403">
        <v>19</v>
      </c>
      <c r="T544" s="404">
        <v>20</v>
      </c>
      <c r="U544" s="210">
        <v>21</v>
      </c>
      <c r="V544" s="405">
        <v>22</v>
      </c>
    </row>
    <row r="545" spans="1:22" s="33" customFormat="1" ht="50.1" customHeight="1">
      <c r="A545" s="634" t="s">
        <v>1776</v>
      </c>
      <c r="B545" s="406">
        <v>1</v>
      </c>
      <c r="C545" s="394" t="s">
        <v>1299</v>
      </c>
      <c r="D545" s="394" t="s">
        <v>567</v>
      </c>
      <c r="E545" s="394" t="s">
        <v>1315</v>
      </c>
      <c r="F545" s="394" t="s">
        <v>57</v>
      </c>
      <c r="G545" s="386">
        <v>1</v>
      </c>
      <c r="H545" s="543" t="s">
        <v>396</v>
      </c>
      <c r="I545" s="392" t="s">
        <v>57</v>
      </c>
      <c r="J545" s="393" t="s">
        <v>124</v>
      </c>
      <c r="K545" s="430">
        <v>41715</v>
      </c>
      <c r="L545" s="430">
        <v>41890</v>
      </c>
      <c r="M545" s="387">
        <v>3060</v>
      </c>
      <c r="N545" s="428">
        <v>3060</v>
      </c>
      <c r="O545" s="212">
        <v>3060</v>
      </c>
      <c r="P545" s="732"/>
      <c r="Q545" s="733"/>
      <c r="R545" s="750"/>
      <c r="S545" s="751"/>
      <c r="T545" s="389" t="s">
        <v>396</v>
      </c>
      <c r="U545" s="390">
        <v>49</v>
      </c>
      <c r="V545" s="391" t="s">
        <v>396</v>
      </c>
    </row>
    <row r="546" spans="1:22" s="33" customFormat="1" ht="24.9" customHeight="1">
      <c r="A546" s="634" t="s">
        <v>1777</v>
      </c>
      <c r="B546" s="406" t="s">
        <v>1418</v>
      </c>
      <c r="C546" s="394"/>
      <c r="D546" s="394"/>
      <c r="E546" s="394"/>
      <c r="F546" s="394"/>
      <c r="G546" s="386"/>
      <c r="H546" s="543"/>
      <c r="I546" s="392"/>
      <c r="J546" s="393" t="s">
        <v>1418</v>
      </c>
      <c r="K546" s="430"/>
      <c r="L546" s="430"/>
      <c r="M546" s="387"/>
      <c r="N546" s="428" t="s">
        <v>1418</v>
      </c>
      <c r="O546" s="212" t="s">
        <v>1418</v>
      </c>
      <c r="P546" s="732"/>
      <c r="Q546" s="733"/>
      <c r="R546" s="750"/>
      <c r="S546" s="751"/>
      <c r="T546" s="389"/>
      <c r="U546" s="390"/>
      <c r="V546" s="391"/>
    </row>
    <row r="547" spans="1:22" s="33" customFormat="1" ht="24.9" customHeight="1">
      <c r="A547" s="634" t="s">
        <v>1778</v>
      </c>
      <c r="B547" s="406" t="s">
        <v>1418</v>
      </c>
      <c r="C547" s="394"/>
      <c r="D547" s="394"/>
      <c r="E547" s="394"/>
      <c r="F547" s="394"/>
      <c r="G547" s="386"/>
      <c r="H547" s="543"/>
      <c r="I547" s="392"/>
      <c r="J547" s="393" t="s">
        <v>1418</v>
      </c>
      <c r="K547" s="430"/>
      <c r="L547" s="430"/>
      <c r="M547" s="387"/>
      <c r="N547" s="428" t="s">
        <v>1418</v>
      </c>
      <c r="O547" s="212" t="s">
        <v>1418</v>
      </c>
      <c r="P547" s="732"/>
      <c r="Q547" s="733"/>
      <c r="R547" s="750"/>
      <c r="S547" s="751"/>
      <c r="T547" s="389"/>
      <c r="U547" s="390"/>
      <c r="V547" s="391"/>
    </row>
    <row r="548" spans="1:22" s="33" customFormat="1" ht="24.9" customHeight="1">
      <c r="A548" s="634" t="s">
        <v>1779</v>
      </c>
      <c r="B548" s="406" t="s">
        <v>1418</v>
      </c>
      <c r="C548" s="394"/>
      <c r="D548" s="394"/>
      <c r="E548" s="394"/>
      <c r="F548" s="394"/>
      <c r="G548" s="386"/>
      <c r="H548" s="543"/>
      <c r="I548" s="392"/>
      <c r="J548" s="393" t="s">
        <v>1418</v>
      </c>
      <c r="K548" s="430"/>
      <c r="L548" s="430"/>
      <c r="M548" s="387"/>
      <c r="N548" s="428" t="s">
        <v>1418</v>
      </c>
      <c r="O548" s="212" t="s">
        <v>1418</v>
      </c>
      <c r="P548" s="732"/>
      <c r="Q548" s="733"/>
      <c r="R548" s="750"/>
      <c r="S548" s="751"/>
      <c r="T548" s="389"/>
      <c r="U548" s="390"/>
      <c r="V548" s="391"/>
    </row>
    <row r="549" spans="1:22" s="33" customFormat="1" ht="24.9" customHeight="1">
      <c r="A549" s="634" t="s">
        <v>1780</v>
      </c>
      <c r="B549" s="406" t="s">
        <v>1418</v>
      </c>
      <c r="C549" s="394"/>
      <c r="D549" s="394"/>
      <c r="E549" s="394"/>
      <c r="F549" s="394"/>
      <c r="G549" s="386"/>
      <c r="H549" s="543"/>
      <c r="I549" s="392"/>
      <c r="J549" s="393" t="s">
        <v>1418</v>
      </c>
      <c r="K549" s="430"/>
      <c r="L549" s="430"/>
      <c r="M549" s="387"/>
      <c r="N549" s="428" t="s">
        <v>1418</v>
      </c>
      <c r="O549" s="212" t="s">
        <v>1418</v>
      </c>
      <c r="P549" s="732"/>
      <c r="Q549" s="733"/>
      <c r="R549" s="750"/>
      <c r="S549" s="751"/>
      <c r="T549" s="389"/>
      <c r="U549" s="390"/>
      <c r="V549" s="391"/>
    </row>
    <row r="550" spans="1:22" s="33" customFormat="1" ht="24.9" customHeight="1">
      <c r="A550" s="634" t="s">
        <v>1781</v>
      </c>
      <c r="B550" s="406" t="s">
        <v>1418</v>
      </c>
      <c r="C550" s="394"/>
      <c r="D550" s="394"/>
      <c r="E550" s="394"/>
      <c r="F550" s="394"/>
      <c r="G550" s="386"/>
      <c r="H550" s="543"/>
      <c r="I550" s="392"/>
      <c r="J550" s="393" t="s">
        <v>1418</v>
      </c>
      <c r="K550" s="430"/>
      <c r="L550" s="430"/>
      <c r="M550" s="387"/>
      <c r="N550" s="428" t="s">
        <v>1418</v>
      </c>
      <c r="O550" s="212" t="s">
        <v>1418</v>
      </c>
      <c r="P550" s="732"/>
      <c r="Q550" s="733"/>
      <c r="R550" s="750"/>
      <c r="S550" s="751"/>
      <c r="T550" s="389"/>
      <c r="U550" s="390"/>
      <c r="V550" s="391"/>
    </row>
    <row r="551" spans="1:22" s="33" customFormat="1" ht="24.9" customHeight="1">
      <c r="A551" s="634" t="s">
        <v>1782</v>
      </c>
      <c r="B551" s="406" t="s">
        <v>1418</v>
      </c>
      <c r="C551" s="394"/>
      <c r="D551" s="394"/>
      <c r="E551" s="394"/>
      <c r="F551" s="394"/>
      <c r="G551" s="386"/>
      <c r="H551" s="543"/>
      <c r="I551" s="392"/>
      <c r="J551" s="393" t="s">
        <v>1418</v>
      </c>
      <c r="K551" s="430"/>
      <c r="L551" s="430"/>
      <c r="M551" s="388"/>
      <c r="N551" s="428" t="s">
        <v>1418</v>
      </c>
      <c r="O551" s="212" t="s">
        <v>1418</v>
      </c>
      <c r="P551" s="732"/>
      <c r="Q551" s="733"/>
      <c r="R551" s="750"/>
      <c r="S551" s="751"/>
      <c r="T551" s="389"/>
      <c r="U551" s="390"/>
      <c r="V551" s="391"/>
    </row>
    <row r="552" spans="1:22" s="33" customFormat="1" ht="24.9" customHeight="1">
      <c r="A552" s="634" t="s">
        <v>1783</v>
      </c>
      <c r="B552" s="406" t="s">
        <v>1418</v>
      </c>
      <c r="C552" s="394"/>
      <c r="D552" s="394"/>
      <c r="E552" s="394"/>
      <c r="F552" s="394"/>
      <c r="G552" s="386"/>
      <c r="H552" s="543"/>
      <c r="I552" s="392"/>
      <c r="J552" s="393" t="s">
        <v>1418</v>
      </c>
      <c r="K552" s="430"/>
      <c r="L552" s="430"/>
      <c r="M552" s="388"/>
      <c r="N552" s="428" t="s">
        <v>1418</v>
      </c>
      <c r="O552" s="212" t="s">
        <v>1418</v>
      </c>
      <c r="P552" s="732"/>
      <c r="Q552" s="733"/>
      <c r="R552" s="750"/>
      <c r="S552" s="751"/>
      <c r="T552" s="389"/>
      <c r="U552" s="390"/>
      <c r="V552" s="391"/>
    </row>
    <row r="553" spans="1:22" s="33" customFormat="1" ht="24.9" customHeight="1" thickBot="1">
      <c r="A553" s="634" t="s">
        <v>1784</v>
      </c>
      <c r="B553" s="410" t="s">
        <v>1418</v>
      </c>
      <c r="C553" s="395"/>
      <c r="D553" s="395"/>
      <c r="E553" s="395"/>
      <c r="F553" s="395"/>
      <c r="G553" s="396"/>
      <c r="H553" s="544"/>
      <c r="I553" s="397"/>
      <c r="J553" s="398" t="s">
        <v>1418</v>
      </c>
      <c r="K553" s="431"/>
      <c r="L553" s="431"/>
      <c r="M553" s="399"/>
      <c r="N553" s="428" t="s">
        <v>1418</v>
      </c>
      <c r="O553" s="212" t="s">
        <v>1418</v>
      </c>
      <c r="P553" s="732"/>
      <c r="Q553" s="733"/>
      <c r="R553" s="750"/>
      <c r="S553" s="751"/>
      <c r="T553" s="389"/>
      <c r="U553" s="390"/>
      <c r="V553" s="391"/>
    </row>
    <row r="554" spans="1:22" s="19" customFormat="1" ht="12" customHeight="1">
      <c r="A554" s="634"/>
      <c r="B554" s="34"/>
      <c r="C554" s="35"/>
      <c r="D554" s="35"/>
      <c r="E554" s="35"/>
      <c r="F554" s="35"/>
      <c r="G554" s="35"/>
      <c r="H554" s="407"/>
      <c r="I554" s="35"/>
      <c r="J554" s="35"/>
      <c r="K554" s="35"/>
      <c r="L554" s="35"/>
      <c r="M554" s="35"/>
      <c r="N554" s="35"/>
      <c r="O554" s="211"/>
      <c r="P554" s="35"/>
      <c r="Q554" s="35"/>
      <c r="R554" s="211"/>
      <c r="S554" s="35"/>
      <c r="T554" s="35"/>
      <c r="U554" s="36"/>
      <c r="V554" s="37"/>
    </row>
    <row r="555" spans="1:22" s="19" customFormat="1" ht="17.25" customHeight="1" thickBot="1">
      <c r="A555" s="634" t="s">
        <v>1785</v>
      </c>
      <c r="B555" s="475"/>
      <c r="C555" s="476"/>
      <c r="D555" s="476"/>
      <c r="E555" s="476"/>
      <c r="F555" s="476"/>
      <c r="G555" s="476"/>
      <c r="H555" s="476"/>
      <c r="I555" s="476"/>
      <c r="J555" s="476"/>
      <c r="K555" s="476"/>
      <c r="L555" s="476"/>
      <c r="M555" s="476"/>
      <c r="N555" s="414" t="s">
        <v>398</v>
      </c>
      <c r="O555" s="415">
        <v>3060</v>
      </c>
      <c r="P555" s="423"/>
      <c r="Q555" s="423"/>
      <c r="R555" s="424"/>
      <c r="S555" s="424"/>
      <c r="T555" s="425"/>
      <c r="U555" s="426"/>
      <c r="V555" s="427"/>
    </row>
    <row r="556" spans="1:22" ht="17.25" customHeight="1">
      <c r="B556" s="38"/>
      <c r="C556" s="38"/>
      <c r="D556" s="38"/>
      <c r="E556" s="38"/>
      <c r="F556" s="38"/>
      <c r="G556" s="39"/>
      <c r="H556" s="39"/>
      <c r="I556" s="39"/>
      <c r="J556" s="39"/>
      <c r="K556" s="39"/>
      <c r="L556" s="39"/>
      <c r="M556" s="39"/>
      <c r="N556" s="39"/>
      <c r="O556" s="39"/>
      <c r="P556" s="39"/>
      <c r="Q556" s="39"/>
      <c r="R556" s="39"/>
      <c r="S556" s="39"/>
      <c r="T556" s="39"/>
      <c r="U556" s="39"/>
      <c r="V556" s="39"/>
    </row>
    <row r="557" spans="1:22" s="19" customFormat="1" ht="16.5" customHeight="1" thickBot="1">
      <c r="A557" s="630"/>
      <c r="B557" s="764" t="s">
        <v>399</v>
      </c>
      <c r="C557" s="764"/>
      <c r="D557" s="764"/>
      <c r="E557" s="764"/>
      <c r="F557" s="764"/>
      <c r="G557" s="764"/>
      <c r="H557" s="764"/>
      <c r="I557" s="764"/>
      <c r="J557" s="764"/>
      <c r="K557" s="764"/>
      <c r="L557" s="764"/>
      <c r="M557" s="764"/>
      <c r="N557" s="764"/>
      <c r="O557" s="764"/>
      <c r="P557" s="764"/>
      <c r="Q557" s="764"/>
      <c r="R557" s="764"/>
      <c r="S557" s="764"/>
      <c r="T557" s="764"/>
      <c r="U557" s="764"/>
      <c r="V557" s="764"/>
    </row>
    <row r="558" spans="1:22" s="22" customFormat="1" ht="22.5" customHeight="1">
      <c r="A558" s="635" t="s">
        <v>1786</v>
      </c>
      <c r="B558" s="765" t="s">
        <v>400</v>
      </c>
      <c r="C558" s="768" t="s">
        <v>401</v>
      </c>
      <c r="D558" s="769"/>
      <c r="E558" s="769"/>
      <c r="F558" s="769"/>
      <c r="G558" s="769"/>
      <c r="H558" s="769"/>
      <c r="I558" s="769"/>
      <c r="J558" s="769"/>
      <c r="K558" s="769"/>
      <c r="L558" s="769"/>
      <c r="M558" s="747"/>
      <c r="N558" s="477"/>
      <c r="O558" s="478"/>
      <c r="P558" s="768" t="s">
        <v>402</v>
      </c>
      <c r="Q558" s="769"/>
      <c r="R558" s="769"/>
      <c r="S558" s="747"/>
      <c r="T558" s="746" t="s">
        <v>403</v>
      </c>
      <c r="U558" s="747"/>
      <c r="V558" s="807" t="s">
        <v>1102</v>
      </c>
    </row>
    <row r="559" spans="1:22" s="22" customFormat="1" ht="22.5" customHeight="1">
      <c r="A559" s="635" t="s">
        <v>1787</v>
      </c>
      <c r="B559" s="766"/>
      <c r="C559" s="734" t="s">
        <v>404</v>
      </c>
      <c r="D559" s="735"/>
      <c r="E559" s="736"/>
      <c r="F559" s="481">
        <v>1</v>
      </c>
      <c r="G559" s="737" t="s">
        <v>405</v>
      </c>
      <c r="H559" s="738" t="s">
        <v>406</v>
      </c>
      <c r="I559" s="738"/>
      <c r="J559" s="734" t="s">
        <v>407</v>
      </c>
      <c r="K559" s="739"/>
      <c r="L559" s="482"/>
      <c r="M559" s="482"/>
      <c r="N559" s="483"/>
      <c r="O559" s="484"/>
      <c r="P559" s="770"/>
      <c r="Q559" s="771"/>
      <c r="R559" s="771"/>
      <c r="S559" s="772"/>
      <c r="T559" s="748"/>
      <c r="U559" s="749"/>
      <c r="V559" s="808"/>
    </row>
    <row r="560" spans="1:22" s="22" customFormat="1" ht="51.75" customHeight="1" thickBot="1">
      <c r="A560" s="635" t="s">
        <v>1788</v>
      </c>
      <c r="B560" s="766"/>
      <c r="C560" s="735" t="s">
        <v>408</v>
      </c>
      <c r="D560" s="736"/>
      <c r="E560" s="485" t="s">
        <v>409</v>
      </c>
      <c r="F560" s="479" t="s">
        <v>410</v>
      </c>
      <c r="G560" s="737"/>
      <c r="H560" s="738"/>
      <c r="I560" s="738"/>
      <c r="J560" s="469" t="s">
        <v>411</v>
      </c>
      <c r="K560" s="480" t="s">
        <v>412</v>
      </c>
      <c r="L560" s="486" t="s">
        <v>413</v>
      </c>
      <c r="M560" s="486"/>
      <c r="N560" s="487" t="s">
        <v>414</v>
      </c>
      <c r="O560" s="488"/>
      <c r="P560" s="421" t="s">
        <v>1436</v>
      </c>
      <c r="Q560" s="312" t="s">
        <v>415</v>
      </c>
      <c r="R560" s="313"/>
      <c r="S560" s="94">
        <v>1</v>
      </c>
      <c r="T560" s="773"/>
      <c r="U560" s="774"/>
      <c r="V560" s="809"/>
    </row>
    <row r="561" spans="1:22" s="22" customFormat="1" ht="15.75" customHeight="1">
      <c r="A561" s="635" t="s">
        <v>1789</v>
      </c>
      <c r="B561" s="766"/>
      <c r="C561" s="41">
        <v>1</v>
      </c>
      <c r="D561" s="83" t="s">
        <v>1418</v>
      </c>
      <c r="E561" s="89" t="s">
        <v>1418</v>
      </c>
      <c r="F561" s="306" t="s">
        <v>1418</v>
      </c>
      <c r="G561" s="306" t="s">
        <v>1418</v>
      </c>
      <c r="H561" s="742" t="s">
        <v>1418</v>
      </c>
      <c r="I561" s="743"/>
      <c r="J561" s="90" t="s">
        <v>1418</v>
      </c>
      <c r="K561" s="88" t="s">
        <v>1418</v>
      </c>
      <c r="L561" s="453" t="s">
        <v>34</v>
      </c>
      <c r="M561" s="454" t="s">
        <v>1439</v>
      </c>
      <c r="N561" s="369" t="s">
        <v>396</v>
      </c>
      <c r="O561" s="778" t="s">
        <v>205</v>
      </c>
      <c r="P561" s="779"/>
      <c r="Q561" s="782">
        <v>34</v>
      </c>
      <c r="R561" s="785" t="s">
        <v>34</v>
      </c>
      <c r="S561" s="786"/>
      <c r="T561" s="746" t="s">
        <v>416</v>
      </c>
      <c r="U561" s="769"/>
      <c r="V561" s="747"/>
    </row>
    <row r="562" spans="1:22" s="22" customFormat="1" ht="15.75" customHeight="1" thickBot="1">
      <c r="A562" s="635" t="s">
        <v>1790</v>
      </c>
      <c r="B562" s="766"/>
      <c r="C562" s="41">
        <v>2</v>
      </c>
      <c r="D562" s="83" t="s">
        <v>1418</v>
      </c>
      <c r="E562" s="89" t="s">
        <v>1418</v>
      </c>
      <c r="F562" s="306" t="s">
        <v>1418</v>
      </c>
      <c r="G562" s="306" t="s">
        <v>1418</v>
      </c>
      <c r="H562" s="742" t="s">
        <v>1418</v>
      </c>
      <c r="I562" s="743"/>
      <c r="J562" s="90" t="s">
        <v>1418</v>
      </c>
      <c r="K562" s="88" t="s">
        <v>1418</v>
      </c>
      <c r="L562" s="453"/>
      <c r="M562" s="454" t="s">
        <v>1418</v>
      </c>
      <c r="N562" s="369" t="s">
        <v>396</v>
      </c>
      <c r="O562" s="778"/>
      <c r="P562" s="779"/>
      <c r="Q562" s="783"/>
      <c r="R562" s="787"/>
      <c r="S562" s="788"/>
      <c r="T562" s="773"/>
      <c r="U562" s="791"/>
      <c r="V562" s="774"/>
    </row>
    <row r="563" spans="1:22" s="22" customFormat="1" ht="15.75" customHeight="1">
      <c r="A563" s="635" t="s">
        <v>1791</v>
      </c>
      <c r="B563" s="766"/>
      <c r="C563" s="41">
        <v>3</v>
      </c>
      <c r="D563" s="83" t="s">
        <v>1418</v>
      </c>
      <c r="E563" s="89" t="s">
        <v>1418</v>
      </c>
      <c r="F563" s="306" t="s">
        <v>1418</v>
      </c>
      <c r="G563" s="306" t="s">
        <v>1418</v>
      </c>
      <c r="H563" s="742" t="s">
        <v>1418</v>
      </c>
      <c r="I563" s="743"/>
      <c r="J563" s="90" t="s">
        <v>1418</v>
      </c>
      <c r="K563" s="88" t="s">
        <v>1418</v>
      </c>
      <c r="L563" s="453"/>
      <c r="M563" s="454" t="s">
        <v>1418</v>
      </c>
      <c r="N563" s="369"/>
      <c r="O563" s="780"/>
      <c r="P563" s="781"/>
      <c r="Q563" s="784"/>
      <c r="R563" s="789"/>
      <c r="S563" s="790"/>
      <c r="T563" s="244"/>
      <c r="U563" s="244"/>
      <c r="V563" s="245"/>
    </row>
    <row r="564" spans="1:22" s="22" customFormat="1" ht="15.75" customHeight="1">
      <c r="A564" s="635" t="s">
        <v>1792</v>
      </c>
      <c r="B564" s="766"/>
      <c r="C564" s="41">
        <v>4</v>
      </c>
      <c r="D564" s="83" t="s">
        <v>1418</v>
      </c>
      <c r="E564" s="89" t="s">
        <v>1418</v>
      </c>
      <c r="F564" s="306" t="s">
        <v>1418</v>
      </c>
      <c r="G564" s="306" t="s">
        <v>1418</v>
      </c>
      <c r="H564" s="742" t="s">
        <v>1418</v>
      </c>
      <c r="I564" s="743"/>
      <c r="J564" s="90" t="s">
        <v>1418</v>
      </c>
      <c r="K564" s="88" t="s">
        <v>1418</v>
      </c>
      <c r="L564" s="453"/>
      <c r="M564" s="454" t="s">
        <v>1418</v>
      </c>
      <c r="N564" s="369"/>
      <c r="O564" s="744" t="s">
        <v>417</v>
      </c>
      <c r="P564" s="734" t="s">
        <v>418</v>
      </c>
      <c r="Q564" s="735"/>
      <c r="R564" s="735"/>
      <c r="S564" s="736"/>
      <c r="T564" s="225"/>
      <c r="U564" s="225"/>
      <c r="V564" s="246"/>
    </row>
    <row r="565" spans="1:22" s="22" customFormat="1" ht="17.25" customHeight="1">
      <c r="A565" s="635" t="s">
        <v>1793</v>
      </c>
      <c r="B565" s="766"/>
      <c r="C565" s="41">
        <v>5</v>
      </c>
      <c r="D565" s="83" t="s">
        <v>1418</v>
      </c>
      <c r="E565" s="89" t="s">
        <v>1418</v>
      </c>
      <c r="F565" s="306" t="s">
        <v>1418</v>
      </c>
      <c r="G565" s="306" t="s">
        <v>1418</v>
      </c>
      <c r="H565" s="742" t="s">
        <v>1418</v>
      </c>
      <c r="I565" s="743"/>
      <c r="J565" s="90" t="s">
        <v>1418</v>
      </c>
      <c r="K565" s="88" t="s">
        <v>1418</v>
      </c>
      <c r="L565" s="453"/>
      <c r="M565" s="454" t="s">
        <v>1418</v>
      </c>
      <c r="N565" s="369"/>
      <c r="O565" s="745"/>
      <c r="P565" s="469" t="s">
        <v>419</v>
      </c>
      <c r="Q565" s="469" t="s">
        <v>420</v>
      </c>
      <c r="R565" s="738" t="s">
        <v>421</v>
      </c>
      <c r="S565" s="738"/>
      <c r="T565" s="225"/>
      <c r="U565" s="225"/>
      <c r="V565" s="246"/>
    </row>
    <row r="566" spans="1:22" s="22" customFormat="1" ht="16.5" customHeight="1" thickBot="1">
      <c r="A566" s="635" t="s">
        <v>1794</v>
      </c>
      <c r="B566" s="766"/>
      <c r="C566" s="91">
        <v>6</v>
      </c>
      <c r="D566" s="92" t="s">
        <v>1418</v>
      </c>
      <c r="E566" s="93" t="s">
        <v>1418</v>
      </c>
      <c r="F566" s="306" t="s">
        <v>1418</v>
      </c>
      <c r="G566" s="306" t="s">
        <v>1418</v>
      </c>
      <c r="H566" s="742" t="s">
        <v>1418</v>
      </c>
      <c r="I566" s="743"/>
      <c r="J566" s="90" t="s">
        <v>1418</v>
      </c>
      <c r="K566" s="88" t="s">
        <v>1418</v>
      </c>
      <c r="L566" s="453"/>
      <c r="M566" s="454" t="s">
        <v>1418</v>
      </c>
      <c r="N566" s="451"/>
      <c r="O566" s="319" t="s">
        <v>1102</v>
      </c>
      <c r="P566" s="247">
        <v>4</v>
      </c>
      <c r="Q566" s="248">
        <v>1396.3430708000001</v>
      </c>
      <c r="R566" s="792">
        <v>3060</v>
      </c>
      <c r="S566" s="792"/>
      <c r="T566" s="225"/>
      <c r="U566" s="225"/>
      <c r="V566" s="246"/>
    </row>
    <row r="567" spans="1:22" s="22" customFormat="1" ht="16.5" customHeight="1" thickBot="1">
      <c r="A567" s="635" t="s">
        <v>1795</v>
      </c>
      <c r="B567" s="767"/>
      <c r="C567" s="793" t="s">
        <v>422</v>
      </c>
      <c r="D567" s="794"/>
      <c r="E567" s="794"/>
      <c r="F567" s="502"/>
      <c r="G567" s="503"/>
      <c r="H567" s="795" t="s">
        <v>1418</v>
      </c>
      <c r="I567" s="796"/>
      <c r="J567" s="416" t="s">
        <v>1418</v>
      </c>
      <c r="K567" s="249" t="s">
        <v>1102</v>
      </c>
      <c r="L567" s="492"/>
      <c r="M567" s="493"/>
      <c r="N567" s="494"/>
      <c r="O567" s="797" t="s">
        <v>1418</v>
      </c>
      <c r="P567" s="797"/>
      <c r="Q567" s="797"/>
      <c r="R567" s="797"/>
      <c r="S567" s="797"/>
      <c r="T567" s="489"/>
      <c r="U567" s="490"/>
      <c r="V567" s="491"/>
    </row>
    <row r="568" spans="1:22" ht="24.9" customHeight="1"/>
    <row r="569" spans="1:22" ht="24.9" customHeight="1"/>
    <row r="570" spans="1:22" s="32" customFormat="1" ht="24" thickBot="1">
      <c r="A570" s="633">
        <v>21</v>
      </c>
      <c r="B570" s="761" t="s">
        <v>371</v>
      </c>
      <c r="C570" s="761"/>
      <c r="D570" s="761"/>
      <c r="E570" s="26">
        <v>35</v>
      </c>
      <c r="F570" s="27" t="s">
        <v>125</v>
      </c>
      <c r="G570" s="28"/>
      <c r="H570" s="28"/>
      <c r="I570" s="27"/>
      <c r="J570" s="27"/>
      <c r="K570" s="27"/>
      <c r="L570" s="27"/>
      <c r="M570" s="29"/>
      <c r="N570" s="29"/>
      <c r="O570" s="28"/>
      <c r="P570" s="28"/>
      <c r="Q570" s="30"/>
      <c r="R570" s="30"/>
      <c r="S570" s="30"/>
      <c r="T570" s="30"/>
      <c r="U570" s="31"/>
    </row>
    <row r="571" spans="1:22" s="19" customFormat="1" ht="24.75" customHeight="1">
      <c r="A571" s="630"/>
      <c r="B571" s="762" t="s">
        <v>372</v>
      </c>
      <c r="C571" s="466" t="s">
        <v>373</v>
      </c>
      <c r="D571" s="467" t="s">
        <v>374</v>
      </c>
      <c r="E571" s="467"/>
      <c r="F571" s="467" t="s">
        <v>375</v>
      </c>
      <c r="G571" s="468"/>
      <c r="H571" s="752" t="s">
        <v>376</v>
      </c>
      <c r="I571" s="803" t="s">
        <v>377</v>
      </c>
      <c r="J571" s="752" t="s">
        <v>378</v>
      </c>
      <c r="K571" s="752" t="s">
        <v>379</v>
      </c>
      <c r="L571" s="752" t="s">
        <v>380</v>
      </c>
      <c r="M571" s="752" t="s">
        <v>381</v>
      </c>
      <c r="N571" s="753" t="s">
        <v>382</v>
      </c>
      <c r="O571" s="754"/>
      <c r="P571" s="755" t="s">
        <v>383</v>
      </c>
      <c r="Q571" s="756"/>
      <c r="R571" s="746" t="s">
        <v>384</v>
      </c>
      <c r="S571" s="747"/>
      <c r="T571" s="798" t="s">
        <v>385</v>
      </c>
      <c r="U571" s="799"/>
      <c r="V571" s="800"/>
    </row>
    <row r="572" spans="1:22" s="19" customFormat="1" ht="73.5" customHeight="1">
      <c r="A572" s="630"/>
      <c r="B572" s="763"/>
      <c r="C572" s="469" t="s">
        <v>386</v>
      </c>
      <c r="D572" s="470" t="s">
        <v>101</v>
      </c>
      <c r="E572" s="470" t="s">
        <v>387</v>
      </c>
      <c r="F572" s="470" t="s">
        <v>388</v>
      </c>
      <c r="G572" s="471" t="s">
        <v>389</v>
      </c>
      <c r="H572" s="738"/>
      <c r="I572" s="804"/>
      <c r="J572" s="738"/>
      <c r="K572" s="738"/>
      <c r="L572" s="738"/>
      <c r="M572" s="738"/>
      <c r="N572" s="469" t="s">
        <v>390</v>
      </c>
      <c r="O572" s="470" t="s">
        <v>391</v>
      </c>
      <c r="P572" s="801"/>
      <c r="Q572" s="802"/>
      <c r="R572" s="748"/>
      <c r="S572" s="749"/>
      <c r="T572" s="472" t="s">
        <v>392</v>
      </c>
      <c r="U572" s="473" t="s">
        <v>393</v>
      </c>
      <c r="V572" s="474" t="s">
        <v>394</v>
      </c>
    </row>
    <row r="573" spans="1:22" s="19" customFormat="1" ht="26.25" customHeight="1">
      <c r="A573" s="630"/>
      <c r="B573" s="400"/>
      <c r="C573" s="401">
        <v>3</v>
      </c>
      <c r="D573" s="401">
        <v>4</v>
      </c>
      <c r="E573" s="401">
        <v>5</v>
      </c>
      <c r="F573" s="401">
        <v>6</v>
      </c>
      <c r="G573" s="401">
        <v>7</v>
      </c>
      <c r="H573" s="401">
        <v>8</v>
      </c>
      <c r="I573" s="401">
        <v>9</v>
      </c>
      <c r="J573" s="401">
        <v>10</v>
      </c>
      <c r="K573" s="401">
        <v>11</v>
      </c>
      <c r="L573" s="401">
        <v>12</v>
      </c>
      <c r="M573" s="401">
        <v>13</v>
      </c>
      <c r="N573" s="401">
        <v>14</v>
      </c>
      <c r="O573" s="401">
        <v>15</v>
      </c>
      <c r="P573" s="402">
        <v>16</v>
      </c>
      <c r="Q573" s="403">
        <v>17</v>
      </c>
      <c r="R573" s="402">
        <v>18</v>
      </c>
      <c r="S573" s="403">
        <v>19</v>
      </c>
      <c r="T573" s="404">
        <v>20</v>
      </c>
      <c r="U573" s="210">
        <v>21</v>
      </c>
      <c r="V573" s="405">
        <v>22</v>
      </c>
    </row>
    <row r="574" spans="1:22" s="33" customFormat="1" ht="50.1" customHeight="1">
      <c r="A574" s="634" t="s">
        <v>1796</v>
      </c>
      <c r="B574" s="406">
        <v>1</v>
      </c>
      <c r="C574" s="394" t="s">
        <v>568</v>
      </c>
      <c r="D574" s="394" t="s">
        <v>569</v>
      </c>
      <c r="E574" s="394" t="s">
        <v>570</v>
      </c>
      <c r="F574" s="394" t="s">
        <v>57</v>
      </c>
      <c r="G574" s="386">
        <v>1</v>
      </c>
      <c r="H574" s="543" t="s">
        <v>396</v>
      </c>
      <c r="I574" s="392">
        <v>1</v>
      </c>
      <c r="J574" s="393" t="s">
        <v>241</v>
      </c>
      <c r="K574" s="430">
        <v>35817</v>
      </c>
      <c r="L574" s="430">
        <v>36118</v>
      </c>
      <c r="M574" s="387">
        <v>2480.42</v>
      </c>
      <c r="N574" s="428">
        <v>2480.42</v>
      </c>
      <c r="O574" s="212">
        <v>2480.42</v>
      </c>
      <c r="P574" s="732"/>
      <c r="Q574" s="733"/>
      <c r="R574" s="750"/>
      <c r="S574" s="751"/>
      <c r="T574" s="389" t="s">
        <v>396</v>
      </c>
      <c r="U574" s="390">
        <v>40</v>
      </c>
      <c r="V574" s="391" t="s">
        <v>396</v>
      </c>
    </row>
    <row r="575" spans="1:22" s="33" customFormat="1" ht="50.1" customHeight="1">
      <c r="A575" s="634" t="s">
        <v>1797</v>
      </c>
      <c r="B575" s="406">
        <v>2</v>
      </c>
      <c r="C575" s="394" t="s">
        <v>571</v>
      </c>
      <c r="D575" s="394" t="s">
        <v>572</v>
      </c>
      <c r="E575" s="394" t="s">
        <v>573</v>
      </c>
      <c r="F575" s="394" t="s">
        <v>57</v>
      </c>
      <c r="G575" s="386">
        <v>1</v>
      </c>
      <c r="H575" s="543" t="s">
        <v>396</v>
      </c>
      <c r="I575" s="392">
        <v>1</v>
      </c>
      <c r="J575" s="393" t="s">
        <v>241</v>
      </c>
      <c r="K575" s="430">
        <v>37356</v>
      </c>
      <c r="L575" s="430">
        <v>37600</v>
      </c>
      <c r="M575" s="387">
        <v>1462.43</v>
      </c>
      <c r="N575" s="428">
        <v>1462.43</v>
      </c>
      <c r="O575" s="212">
        <v>1462.43</v>
      </c>
      <c r="P575" s="732"/>
      <c r="Q575" s="733"/>
      <c r="R575" s="750"/>
      <c r="S575" s="751"/>
      <c r="T575" s="389" t="s">
        <v>396</v>
      </c>
      <c r="U575" s="390">
        <v>65</v>
      </c>
      <c r="V575" s="391" t="s">
        <v>396</v>
      </c>
    </row>
    <row r="576" spans="1:22" s="33" customFormat="1" ht="24.9" customHeight="1">
      <c r="A576" s="634" t="s">
        <v>1798</v>
      </c>
      <c r="B576" s="406" t="s">
        <v>1418</v>
      </c>
      <c r="C576" s="394"/>
      <c r="D576" s="394"/>
      <c r="E576" s="394"/>
      <c r="F576" s="394"/>
      <c r="G576" s="386"/>
      <c r="H576" s="543"/>
      <c r="I576" s="392"/>
      <c r="J576" s="393" t="s">
        <v>1418</v>
      </c>
      <c r="K576" s="430"/>
      <c r="L576" s="430"/>
      <c r="M576" s="387"/>
      <c r="N576" s="428" t="s">
        <v>1418</v>
      </c>
      <c r="O576" s="212" t="s">
        <v>1418</v>
      </c>
      <c r="P576" s="732"/>
      <c r="Q576" s="733"/>
      <c r="R576" s="750"/>
      <c r="S576" s="751"/>
      <c r="T576" s="389"/>
      <c r="U576" s="390"/>
      <c r="V576" s="391"/>
    </row>
    <row r="577" spans="1:22" s="33" customFormat="1" ht="24.9" customHeight="1">
      <c r="A577" s="634" t="s">
        <v>1799</v>
      </c>
      <c r="B577" s="406" t="s">
        <v>1418</v>
      </c>
      <c r="C577" s="394"/>
      <c r="D577" s="394"/>
      <c r="E577" s="394"/>
      <c r="F577" s="394"/>
      <c r="G577" s="386"/>
      <c r="H577" s="543"/>
      <c r="I577" s="392"/>
      <c r="J577" s="393" t="s">
        <v>1418</v>
      </c>
      <c r="K577" s="430"/>
      <c r="L577" s="430"/>
      <c r="M577" s="387"/>
      <c r="N577" s="428" t="s">
        <v>1418</v>
      </c>
      <c r="O577" s="212" t="s">
        <v>1418</v>
      </c>
      <c r="P577" s="732"/>
      <c r="Q577" s="733"/>
      <c r="R577" s="750"/>
      <c r="S577" s="751"/>
      <c r="T577" s="389"/>
      <c r="U577" s="390"/>
      <c r="V577" s="391"/>
    </row>
    <row r="578" spans="1:22" s="33" customFormat="1" ht="24.9" customHeight="1">
      <c r="A578" s="634" t="s">
        <v>1800</v>
      </c>
      <c r="B578" s="406" t="s">
        <v>1418</v>
      </c>
      <c r="C578" s="394"/>
      <c r="D578" s="394"/>
      <c r="E578" s="394"/>
      <c r="F578" s="394"/>
      <c r="G578" s="386"/>
      <c r="H578" s="543"/>
      <c r="I578" s="392"/>
      <c r="J578" s="393" t="s">
        <v>1418</v>
      </c>
      <c r="K578" s="430"/>
      <c r="L578" s="430"/>
      <c r="M578" s="388"/>
      <c r="N578" s="428" t="s">
        <v>1418</v>
      </c>
      <c r="O578" s="212" t="s">
        <v>1418</v>
      </c>
      <c r="P578" s="732"/>
      <c r="Q578" s="733"/>
      <c r="R578" s="750"/>
      <c r="S578" s="751"/>
      <c r="T578" s="389"/>
      <c r="U578" s="390"/>
      <c r="V578" s="391"/>
    </row>
    <row r="579" spans="1:22" s="33" customFormat="1" ht="24.9" customHeight="1">
      <c r="A579" s="634" t="s">
        <v>1801</v>
      </c>
      <c r="B579" s="406" t="s">
        <v>1418</v>
      </c>
      <c r="C579" s="394"/>
      <c r="D579" s="394"/>
      <c r="E579" s="394"/>
      <c r="F579" s="394"/>
      <c r="G579" s="386"/>
      <c r="H579" s="543"/>
      <c r="I579" s="392"/>
      <c r="J579" s="393" t="s">
        <v>1418</v>
      </c>
      <c r="K579" s="430"/>
      <c r="L579" s="430"/>
      <c r="M579" s="388"/>
      <c r="N579" s="428" t="s">
        <v>1418</v>
      </c>
      <c r="O579" s="212" t="s">
        <v>1418</v>
      </c>
      <c r="P579" s="732"/>
      <c r="Q579" s="733"/>
      <c r="R579" s="750"/>
      <c r="S579" s="751"/>
      <c r="T579" s="389"/>
      <c r="U579" s="390"/>
      <c r="V579" s="391"/>
    </row>
    <row r="580" spans="1:22" s="33" customFormat="1" ht="24.9" customHeight="1" thickBot="1">
      <c r="A580" s="634" t="s">
        <v>1802</v>
      </c>
      <c r="B580" s="410" t="s">
        <v>1418</v>
      </c>
      <c r="C580" s="395"/>
      <c r="D580" s="395"/>
      <c r="E580" s="395"/>
      <c r="F580" s="395"/>
      <c r="G580" s="396"/>
      <c r="H580" s="544"/>
      <c r="I580" s="397"/>
      <c r="J580" s="398" t="s">
        <v>1418</v>
      </c>
      <c r="K580" s="431"/>
      <c r="L580" s="431"/>
      <c r="M580" s="399"/>
      <c r="N580" s="428" t="s">
        <v>1418</v>
      </c>
      <c r="O580" s="212" t="s">
        <v>1418</v>
      </c>
      <c r="P580" s="732"/>
      <c r="Q580" s="733"/>
      <c r="R580" s="750"/>
      <c r="S580" s="751"/>
      <c r="T580" s="389"/>
      <c r="U580" s="390"/>
      <c r="V580" s="391"/>
    </row>
    <row r="581" spans="1:22" s="19" customFormat="1" ht="12" customHeight="1">
      <c r="A581" s="634"/>
      <c r="B581" s="34"/>
      <c r="C581" s="35"/>
      <c r="D581" s="35"/>
      <c r="E581" s="35"/>
      <c r="F581" s="35"/>
      <c r="G581" s="35"/>
      <c r="H581" s="407"/>
      <c r="I581" s="35"/>
      <c r="J581" s="35"/>
      <c r="K581" s="35"/>
      <c r="L581" s="35"/>
      <c r="M581" s="35"/>
      <c r="N581" s="35"/>
      <c r="O581" s="211"/>
      <c r="P581" s="35"/>
      <c r="Q581" s="35"/>
      <c r="R581" s="211"/>
      <c r="S581" s="35"/>
      <c r="T581" s="35"/>
      <c r="U581" s="36"/>
      <c r="V581" s="37"/>
    </row>
    <row r="582" spans="1:22" s="19" customFormat="1" ht="17.25" customHeight="1" thickBot="1">
      <c r="A582" s="634" t="s">
        <v>1803</v>
      </c>
      <c r="B582" s="475"/>
      <c r="C582" s="476"/>
      <c r="D582" s="476"/>
      <c r="E582" s="476"/>
      <c r="F582" s="476"/>
      <c r="G582" s="476"/>
      <c r="H582" s="476"/>
      <c r="I582" s="476"/>
      <c r="J582" s="476"/>
      <c r="K582" s="476"/>
      <c r="L582" s="476"/>
      <c r="M582" s="476"/>
      <c r="N582" s="414" t="s">
        <v>398</v>
      </c>
      <c r="O582" s="415">
        <v>1971.4250000000002</v>
      </c>
      <c r="P582" s="423"/>
      <c r="Q582" s="423"/>
      <c r="R582" s="424"/>
      <c r="S582" s="424"/>
      <c r="T582" s="425"/>
      <c r="U582" s="426"/>
      <c r="V582" s="427"/>
    </row>
    <row r="583" spans="1:22" ht="17.25" customHeight="1">
      <c r="B583" s="38"/>
      <c r="C583" s="38"/>
      <c r="D583" s="38"/>
      <c r="E583" s="38"/>
      <c r="F583" s="38"/>
      <c r="G583" s="39"/>
      <c r="H583" s="39"/>
      <c r="I583" s="39"/>
      <c r="J583" s="39"/>
      <c r="K583" s="39"/>
      <c r="L583" s="39"/>
      <c r="M583" s="39"/>
      <c r="N583" s="39"/>
      <c r="O583" s="39"/>
      <c r="P583" s="39"/>
      <c r="Q583" s="39"/>
      <c r="R583" s="39"/>
      <c r="S583" s="39"/>
      <c r="T583" s="39"/>
      <c r="U583" s="39"/>
      <c r="V583" s="39"/>
    </row>
    <row r="584" spans="1:22" s="19" customFormat="1" ht="16.5" customHeight="1" thickBot="1">
      <c r="A584" s="630"/>
      <c r="B584" s="764" t="s">
        <v>399</v>
      </c>
      <c r="C584" s="764"/>
      <c r="D584" s="764"/>
      <c r="E584" s="764"/>
      <c r="F584" s="764"/>
      <c r="G584" s="764"/>
      <c r="H584" s="764"/>
      <c r="I584" s="764"/>
      <c r="J584" s="764"/>
      <c r="K584" s="764"/>
      <c r="L584" s="764"/>
      <c r="M584" s="764"/>
      <c r="N584" s="764"/>
      <c r="O584" s="764"/>
      <c r="P584" s="764"/>
      <c r="Q584" s="764"/>
      <c r="R584" s="764"/>
      <c r="S584" s="764"/>
      <c r="T584" s="764"/>
      <c r="U584" s="764"/>
      <c r="V584" s="764"/>
    </row>
    <row r="585" spans="1:22" s="22" customFormat="1" ht="22.5" customHeight="1">
      <c r="A585" s="635" t="s">
        <v>1804</v>
      </c>
      <c r="B585" s="765" t="s">
        <v>400</v>
      </c>
      <c r="C585" s="768" t="s">
        <v>401</v>
      </c>
      <c r="D585" s="769"/>
      <c r="E585" s="769"/>
      <c r="F585" s="769"/>
      <c r="G585" s="769"/>
      <c r="H585" s="769"/>
      <c r="I585" s="769"/>
      <c r="J585" s="769"/>
      <c r="K585" s="769"/>
      <c r="L585" s="769"/>
      <c r="M585" s="747"/>
      <c r="N585" s="477"/>
      <c r="O585" s="478"/>
      <c r="P585" s="768" t="s">
        <v>402</v>
      </c>
      <c r="Q585" s="769"/>
      <c r="R585" s="769"/>
      <c r="S585" s="747"/>
      <c r="T585" s="746" t="s">
        <v>403</v>
      </c>
      <c r="U585" s="747"/>
      <c r="V585" s="807" t="s">
        <v>1102</v>
      </c>
    </row>
    <row r="586" spans="1:22" s="22" customFormat="1" ht="22.5" customHeight="1">
      <c r="A586" s="635" t="s">
        <v>1805</v>
      </c>
      <c r="B586" s="766"/>
      <c r="C586" s="734" t="s">
        <v>404</v>
      </c>
      <c r="D586" s="735"/>
      <c r="E586" s="736"/>
      <c r="F586" s="481">
        <v>2</v>
      </c>
      <c r="G586" s="737" t="s">
        <v>405</v>
      </c>
      <c r="H586" s="738" t="s">
        <v>406</v>
      </c>
      <c r="I586" s="738"/>
      <c r="J586" s="734" t="s">
        <v>407</v>
      </c>
      <c r="K586" s="739"/>
      <c r="L586" s="482"/>
      <c r="M586" s="482"/>
      <c r="N586" s="483"/>
      <c r="O586" s="484"/>
      <c r="P586" s="770"/>
      <c r="Q586" s="771"/>
      <c r="R586" s="771"/>
      <c r="S586" s="772"/>
      <c r="T586" s="748"/>
      <c r="U586" s="749"/>
      <c r="V586" s="808"/>
    </row>
    <row r="587" spans="1:22" s="22" customFormat="1" ht="51.75" customHeight="1" thickBot="1">
      <c r="A587" s="635" t="s">
        <v>1806</v>
      </c>
      <c r="B587" s="766"/>
      <c r="C587" s="735" t="s">
        <v>408</v>
      </c>
      <c r="D587" s="736"/>
      <c r="E587" s="485" t="s">
        <v>409</v>
      </c>
      <c r="F587" s="479" t="s">
        <v>410</v>
      </c>
      <c r="G587" s="737"/>
      <c r="H587" s="738"/>
      <c r="I587" s="738"/>
      <c r="J587" s="469" t="s">
        <v>411</v>
      </c>
      <c r="K587" s="480" t="s">
        <v>412</v>
      </c>
      <c r="L587" s="486" t="s">
        <v>413</v>
      </c>
      <c r="M587" s="486"/>
      <c r="N587" s="487" t="s">
        <v>414</v>
      </c>
      <c r="O587" s="488"/>
      <c r="P587" s="421" t="s">
        <v>1436</v>
      </c>
      <c r="Q587" s="312" t="s">
        <v>415</v>
      </c>
      <c r="R587" s="313"/>
      <c r="S587" s="94">
        <v>2</v>
      </c>
      <c r="T587" s="773"/>
      <c r="U587" s="774"/>
      <c r="V587" s="809"/>
    </row>
    <row r="588" spans="1:22" s="22" customFormat="1" ht="15.75" customHeight="1">
      <c r="A588" s="635" t="s">
        <v>1807</v>
      </c>
      <c r="B588" s="766"/>
      <c r="C588" s="41">
        <v>1</v>
      </c>
      <c r="D588" s="83" t="s">
        <v>241</v>
      </c>
      <c r="E588" s="89">
        <v>0.9</v>
      </c>
      <c r="F588" s="306">
        <v>3942.8500000000004</v>
      </c>
      <c r="G588" s="306">
        <v>698.17</v>
      </c>
      <c r="H588" s="742" t="s">
        <v>1102</v>
      </c>
      <c r="I588" s="743"/>
      <c r="J588" s="90" t="s">
        <v>1102</v>
      </c>
      <c r="K588" s="88" t="s">
        <v>1418</v>
      </c>
      <c r="L588" s="453" t="s">
        <v>34</v>
      </c>
      <c r="M588" s="454" t="s">
        <v>1439</v>
      </c>
      <c r="N588" s="369" t="s">
        <v>396</v>
      </c>
      <c r="O588" s="778" t="s">
        <v>205</v>
      </c>
      <c r="P588" s="779"/>
      <c r="Q588" s="782">
        <v>35</v>
      </c>
      <c r="R588" s="785" t="s">
        <v>1361</v>
      </c>
      <c r="S588" s="786"/>
      <c r="T588" s="746" t="s">
        <v>416</v>
      </c>
      <c r="U588" s="769"/>
      <c r="V588" s="747"/>
    </row>
    <row r="589" spans="1:22" s="22" customFormat="1" ht="15.75" customHeight="1" thickBot="1">
      <c r="A589" s="635" t="s">
        <v>1808</v>
      </c>
      <c r="B589" s="766"/>
      <c r="C589" s="41">
        <v>2</v>
      </c>
      <c r="D589" s="83" t="s">
        <v>242</v>
      </c>
      <c r="E589" s="89">
        <v>0.1</v>
      </c>
      <c r="F589" s="306" t="s">
        <v>1438</v>
      </c>
      <c r="G589" s="306">
        <v>698.17</v>
      </c>
      <c r="H589" s="742" t="s">
        <v>1143</v>
      </c>
      <c r="I589" s="743"/>
      <c r="J589" s="90" t="s">
        <v>1102</v>
      </c>
      <c r="K589" s="88" t="s">
        <v>1418</v>
      </c>
      <c r="L589" s="453" t="s">
        <v>1361</v>
      </c>
      <c r="M589" s="454" t="s">
        <v>1459</v>
      </c>
      <c r="N589" s="369" t="s">
        <v>396</v>
      </c>
      <c r="O589" s="778"/>
      <c r="P589" s="779"/>
      <c r="Q589" s="783"/>
      <c r="R589" s="787"/>
      <c r="S589" s="788"/>
      <c r="T589" s="773"/>
      <c r="U589" s="791"/>
      <c r="V589" s="774"/>
    </row>
    <row r="590" spans="1:22" s="22" customFormat="1" ht="15.75" customHeight="1">
      <c r="A590" s="635" t="s">
        <v>1809</v>
      </c>
      <c r="B590" s="766"/>
      <c r="C590" s="41">
        <v>3</v>
      </c>
      <c r="D590" s="83" t="s">
        <v>1418</v>
      </c>
      <c r="E590" s="89" t="s">
        <v>1418</v>
      </c>
      <c r="F590" s="306" t="s">
        <v>1418</v>
      </c>
      <c r="G590" s="306" t="s">
        <v>1418</v>
      </c>
      <c r="H590" s="742" t="s">
        <v>1418</v>
      </c>
      <c r="I590" s="743"/>
      <c r="J590" s="90" t="s">
        <v>1418</v>
      </c>
      <c r="K590" s="88" t="s">
        <v>1418</v>
      </c>
      <c r="L590" s="453"/>
      <c r="M590" s="454" t="s">
        <v>1418</v>
      </c>
      <c r="N590" s="369"/>
      <c r="O590" s="780"/>
      <c r="P590" s="781"/>
      <c r="Q590" s="784"/>
      <c r="R590" s="789"/>
      <c r="S590" s="790"/>
      <c r="T590" s="244"/>
      <c r="U590" s="244"/>
      <c r="V590" s="245"/>
    </row>
    <row r="591" spans="1:22" s="22" customFormat="1" ht="15.75" customHeight="1">
      <c r="A591" s="635" t="s">
        <v>1810</v>
      </c>
      <c r="B591" s="766"/>
      <c r="C591" s="41">
        <v>4</v>
      </c>
      <c r="D591" s="83" t="s">
        <v>1418</v>
      </c>
      <c r="E591" s="89" t="s">
        <v>1418</v>
      </c>
      <c r="F591" s="306" t="s">
        <v>1418</v>
      </c>
      <c r="G591" s="306" t="s">
        <v>1418</v>
      </c>
      <c r="H591" s="742" t="s">
        <v>1418</v>
      </c>
      <c r="I591" s="743"/>
      <c r="J591" s="90" t="s">
        <v>1418</v>
      </c>
      <c r="K591" s="88" t="s">
        <v>1418</v>
      </c>
      <c r="L591" s="453"/>
      <c r="M591" s="454" t="s">
        <v>1418</v>
      </c>
      <c r="N591" s="369"/>
      <c r="O591" s="744" t="s">
        <v>417</v>
      </c>
      <c r="P591" s="734" t="s">
        <v>418</v>
      </c>
      <c r="Q591" s="735"/>
      <c r="R591" s="735"/>
      <c r="S591" s="736"/>
      <c r="T591" s="225"/>
      <c r="U591" s="225"/>
      <c r="V591" s="246"/>
    </row>
    <row r="592" spans="1:22" s="22" customFormat="1" ht="17.25" customHeight="1">
      <c r="A592" s="635" t="s">
        <v>1811</v>
      </c>
      <c r="B592" s="766"/>
      <c r="C592" s="41">
        <v>5</v>
      </c>
      <c r="D592" s="83" t="s">
        <v>1418</v>
      </c>
      <c r="E592" s="89" t="s">
        <v>1418</v>
      </c>
      <c r="F592" s="306" t="s">
        <v>1418</v>
      </c>
      <c r="G592" s="306" t="s">
        <v>1418</v>
      </c>
      <c r="H592" s="742" t="s">
        <v>1418</v>
      </c>
      <c r="I592" s="743"/>
      <c r="J592" s="90" t="s">
        <v>1418</v>
      </c>
      <c r="K592" s="88" t="s">
        <v>1418</v>
      </c>
      <c r="L592" s="453"/>
      <c r="M592" s="454" t="s">
        <v>1418</v>
      </c>
      <c r="N592" s="369"/>
      <c r="O592" s="745"/>
      <c r="P592" s="469" t="s">
        <v>419</v>
      </c>
      <c r="Q592" s="469" t="s">
        <v>420</v>
      </c>
      <c r="R592" s="738" t="s">
        <v>421</v>
      </c>
      <c r="S592" s="738"/>
      <c r="T592" s="225"/>
      <c r="U592" s="225"/>
      <c r="V592" s="246"/>
    </row>
    <row r="593" spans="1:22" s="22" customFormat="1" ht="16.5" customHeight="1" thickBot="1">
      <c r="A593" s="635" t="s">
        <v>1812</v>
      </c>
      <c r="B593" s="766"/>
      <c r="C593" s="91">
        <v>6</v>
      </c>
      <c r="D593" s="92" t="s">
        <v>1418</v>
      </c>
      <c r="E593" s="93" t="s">
        <v>1418</v>
      </c>
      <c r="F593" s="306" t="s">
        <v>1418</v>
      </c>
      <c r="G593" s="306" t="s">
        <v>1418</v>
      </c>
      <c r="H593" s="742" t="s">
        <v>1418</v>
      </c>
      <c r="I593" s="743"/>
      <c r="J593" s="90" t="s">
        <v>1418</v>
      </c>
      <c r="K593" s="88" t="s">
        <v>1418</v>
      </c>
      <c r="L593" s="453"/>
      <c r="M593" s="454" t="s">
        <v>1418</v>
      </c>
      <c r="N593" s="451"/>
      <c r="O593" s="319" t="s">
        <v>1102</v>
      </c>
      <c r="P593" s="247">
        <v>4</v>
      </c>
      <c r="Q593" s="248">
        <v>1396.3430708000001</v>
      </c>
      <c r="R593" s="792">
        <v>3942.8500000000004</v>
      </c>
      <c r="S593" s="792"/>
      <c r="T593" s="225"/>
      <c r="U593" s="225"/>
      <c r="V593" s="246"/>
    </row>
    <row r="594" spans="1:22" s="22" customFormat="1" ht="16.5" customHeight="1" thickBot="1">
      <c r="A594" s="635" t="s">
        <v>1813</v>
      </c>
      <c r="B594" s="767"/>
      <c r="C594" s="793" t="s">
        <v>422</v>
      </c>
      <c r="D594" s="794"/>
      <c r="E594" s="794"/>
      <c r="F594" s="502"/>
      <c r="G594" s="503"/>
      <c r="H594" s="795" t="s">
        <v>1102</v>
      </c>
      <c r="I594" s="796"/>
      <c r="J594" s="416" t="s">
        <v>1102</v>
      </c>
      <c r="K594" s="249" t="s">
        <v>1102</v>
      </c>
      <c r="L594" s="492"/>
      <c r="M594" s="493"/>
      <c r="N594" s="494"/>
      <c r="O594" s="797" t="s">
        <v>1418</v>
      </c>
      <c r="P594" s="797"/>
      <c r="Q594" s="797"/>
      <c r="R594" s="797"/>
      <c r="S594" s="797"/>
      <c r="T594" s="489"/>
      <c r="U594" s="490"/>
      <c r="V594" s="491"/>
    </row>
    <row r="595" spans="1:22" ht="24.9" customHeight="1"/>
    <row r="596" spans="1:22" ht="24.9" customHeight="1"/>
    <row r="597" spans="1:22" s="32" customFormat="1" ht="24" thickBot="1">
      <c r="A597" s="633">
        <v>22</v>
      </c>
      <c r="B597" s="761" t="s">
        <v>371</v>
      </c>
      <c r="C597" s="761"/>
      <c r="D597" s="761"/>
      <c r="E597" s="26">
        <v>38</v>
      </c>
      <c r="F597" s="27" t="s">
        <v>126</v>
      </c>
      <c r="G597" s="28"/>
      <c r="H597" s="28"/>
      <c r="I597" s="27"/>
      <c r="J597" s="27"/>
      <c r="K597" s="27"/>
      <c r="L597" s="27"/>
      <c r="M597" s="29"/>
      <c r="N597" s="29"/>
      <c r="O597" s="28"/>
      <c r="P597" s="28"/>
      <c r="Q597" s="30"/>
      <c r="R597" s="30"/>
      <c r="S597" s="30"/>
      <c r="T597" s="30"/>
      <c r="U597" s="31"/>
    </row>
    <row r="598" spans="1:22" s="19" customFormat="1" ht="24.75" customHeight="1">
      <c r="A598" s="630"/>
      <c r="B598" s="762" t="s">
        <v>372</v>
      </c>
      <c r="C598" s="466" t="s">
        <v>373</v>
      </c>
      <c r="D598" s="467" t="s">
        <v>374</v>
      </c>
      <c r="E598" s="467"/>
      <c r="F598" s="467" t="s">
        <v>375</v>
      </c>
      <c r="G598" s="468"/>
      <c r="H598" s="752" t="s">
        <v>376</v>
      </c>
      <c r="I598" s="803" t="s">
        <v>377</v>
      </c>
      <c r="J598" s="752" t="s">
        <v>378</v>
      </c>
      <c r="K598" s="752" t="s">
        <v>379</v>
      </c>
      <c r="L598" s="752" t="s">
        <v>380</v>
      </c>
      <c r="M598" s="752" t="s">
        <v>381</v>
      </c>
      <c r="N598" s="753" t="s">
        <v>382</v>
      </c>
      <c r="O598" s="754"/>
      <c r="P598" s="755" t="s">
        <v>383</v>
      </c>
      <c r="Q598" s="756"/>
      <c r="R598" s="746" t="s">
        <v>384</v>
      </c>
      <c r="S598" s="747"/>
      <c r="T598" s="798" t="s">
        <v>385</v>
      </c>
      <c r="U598" s="799"/>
      <c r="V598" s="800"/>
    </row>
    <row r="599" spans="1:22" s="19" customFormat="1" ht="73.5" customHeight="1">
      <c r="A599" s="630"/>
      <c r="B599" s="763"/>
      <c r="C599" s="469" t="s">
        <v>386</v>
      </c>
      <c r="D599" s="470" t="s">
        <v>101</v>
      </c>
      <c r="E599" s="470" t="s">
        <v>387</v>
      </c>
      <c r="F599" s="470" t="s">
        <v>388</v>
      </c>
      <c r="G599" s="471" t="s">
        <v>389</v>
      </c>
      <c r="H599" s="738"/>
      <c r="I599" s="804"/>
      <c r="J599" s="738"/>
      <c r="K599" s="738"/>
      <c r="L599" s="738"/>
      <c r="M599" s="738"/>
      <c r="N599" s="469" t="s">
        <v>390</v>
      </c>
      <c r="O599" s="470" t="s">
        <v>391</v>
      </c>
      <c r="P599" s="801"/>
      <c r="Q599" s="802"/>
      <c r="R599" s="748"/>
      <c r="S599" s="749"/>
      <c r="T599" s="472" t="s">
        <v>392</v>
      </c>
      <c r="U599" s="473" t="s">
        <v>393</v>
      </c>
      <c r="V599" s="474" t="s">
        <v>394</v>
      </c>
    </row>
    <row r="600" spans="1:22" s="19" customFormat="1" ht="26.25" customHeight="1">
      <c r="A600" s="630"/>
      <c r="B600" s="400"/>
      <c r="C600" s="401">
        <v>3</v>
      </c>
      <c r="D600" s="401">
        <v>4</v>
      </c>
      <c r="E600" s="401">
        <v>5</v>
      </c>
      <c r="F600" s="401">
        <v>6</v>
      </c>
      <c r="G600" s="401">
        <v>7</v>
      </c>
      <c r="H600" s="401">
        <v>8</v>
      </c>
      <c r="I600" s="401">
        <v>9</v>
      </c>
      <c r="J600" s="401">
        <v>10</v>
      </c>
      <c r="K600" s="401">
        <v>11</v>
      </c>
      <c r="L600" s="401">
        <v>12</v>
      </c>
      <c r="M600" s="401">
        <v>13</v>
      </c>
      <c r="N600" s="401">
        <v>14</v>
      </c>
      <c r="O600" s="401">
        <v>15</v>
      </c>
      <c r="P600" s="402">
        <v>16</v>
      </c>
      <c r="Q600" s="403">
        <v>17</v>
      </c>
      <c r="R600" s="402">
        <v>18</v>
      </c>
      <c r="S600" s="403">
        <v>19</v>
      </c>
      <c r="T600" s="404">
        <v>20</v>
      </c>
      <c r="U600" s="210">
        <v>21</v>
      </c>
      <c r="V600" s="405">
        <v>22</v>
      </c>
    </row>
    <row r="601" spans="1:22" s="33" customFormat="1" ht="50.1" customHeight="1">
      <c r="A601" s="634" t="s">
        <v>1814</v>
      </c>
      <c r="B601" s="406">
        <v>1</v>
      </c>
      <c r="C601" s="394" t="s">
        <v>574</v>
      </c>
      <c r="D601" s="394" t="s">
        <v>575</v>
      </c>
      <c r="E601" s="394" t="s">
        <v>576</v>
      </c>
      <c r="F601" s="394" t="s">
        <v>57</v>
      </c>
      <c r="G601" s="386">
        <v>1</v>
      </c>
      <c r="H601" s="543" t="s">
        <v>396</v>
      </c>
      <c r="I601" s="392" t="s">
        <v>57</v>
      </c>
      <c r="J601" s="393" t="s">
        <v>126</v>
      </c>
      <c r="K601" s="430">
        <v>37005</v>
      </c>
      <c r="L601" s="430">
        <v>37327</v>
      </c>
      <c r="M601" s="387">
        <v>553.39</v>
      </c>
      <c r="N601" s="428">
        <v>553.39</v>
      </c>
      <c r="O601" s="212">
        <v>553.39</v>
      </c>
      <c r="P601" s="732"/>
      <c r="Q601" s="733"/>
      <c r="R601" s="750"/>
      <c r="S601" s="751"/>
      <c r="T601" s="389" t="s">
        <v>396</v>
      </c>
      <c r="U601" s="390">
        <v>20</v>
      </c>
      <c r="V601" s="391" t="s">
        <v>396</v>
      </c>
    </row>
    <row r="602" spans="1:22" s="33" customFormat="1" ht="50.1" customHeight="1">
      <c r="A602" s="634" t="s">
        <v>1815</v>
      </c>
      <c r="B602" s="406">
        <v>2</v>
      </c>
      <c r="C602" s="394" t="s">
        <v>903</v>
      </c>
      <c r="D602" s="394" t="s">
        <v>577</v>
      </c>
      <c r="E602" s="394" t="s">
        <v>1316</v>
      </c>
      <c r="F602" s="394" t="s">
        <v>57</v>
      </c>
      <c r="G602" s="386">
        <v>1</v>
      </c>
      <c r="H602" s="543" t="s">
        <v>396</v>
      </c>
      <c r="I602" s="392" t="s">
        <v>57</v>
      </c>
      <c r="J602" s="393" t="s">
        <v>126</v>
      </c>
      <c r="K602" s="430">
        <v>41863</v>
      </c>
      <c r="L602" s="430">
        <v>42507</v>
      </c>
      <c r="M602" s="387">
        <v>1948.29</v>
      </c>
      <c r="N602" s="428">
        <v>1948.29</v>
      </c>
      <c r="O602" s="212">
        <v>1948.29</v>
      </c>
      <c r="P602" s="732"/>
      <c r="Q602" s="733"/>
      <c r="R602" s="750"/>
      <c r="S602" s="751"/>
      <c r="T602" s="389" t="s">
        <v>396</v>
      </c>
      <c r="U602" s="390">
        <v>46</v>
      </c>
      <c r="V602" s="391" t="s">
        <v>396</v>
      </c>
    </row>
    <row r="603" spans="1:22" s="33" customFormat="1" ht="24.9" customHeight="1">
      <c r="A603" s="634" t="s">
        <v>1816</v>
      </c>
      <c r="B603" s="406" t="s">
        <v>1418</v>
      </c>
      <c r="C603" s="394"/>
      <c r="D603" s="394"/>
      <c r="E603" s="394"/>
      <c r="F603" s="394"/>
      <c r="G603" s="386"/>
      <c r="H603" s="543"/>
      <c r="I603" s="392"/>
      <c r="J603" s="393" t="s">
        <v>1418</v>
      </c>
      <c r="K603" s="430"/>
      <c r="L603" s="430"/>
      <c r="M603" s="387"/>
      <c r="N603" s="428" t="s">
        <v>1418</v>
      </c>
      <c r="O603" s="212" t="s">
        <v>1418</v>
      </c>
      <c r="P603" s="732"/>
      <c r="Q603" s="733"/>
      <c r="R603" s="750"/>
      <c r="S603" s="751"/>
      <c r="T603" s="389"/>
      <c r="U603" s="390"/>
      <c r="V603" s="391"/>
    </row>
    <row r="604" spans="1:22" s="33" customFormat="1" ht="24.9" customHeight="1">
      <c r="A604" s="634" t="s">
        <v>1817</v>
      </c>
      <c r="B604" s="406" t="s">
        <v>1418</v>
      </c>
      <c r="C604" s="394"/>
      <c r="D604" s="394"/>
      <c r="E604" s="394"/>
      <c r="F604" s="394"/>
      <c r="G604" s="386"/>
      <c r="H604" s="543"/>
      <c r="I604" s="392"/>
      <c r="J604" s="393" t="s">
        <v>1418</v>
      </c>
      <c r="K604" s="430"/>
      <c r="L604" s="430"/>
      <c r="M604" s="387"/>
      <c r="N604" s="428" t="s">
        <v>1418</v>
      </c>
      <c r="O604" s="212" t="s">
        <v>1418</v>
      </c>
      <c r="P604" s="732"/>
      <c r="Q604" s="733"/>
      <c r="R604" s="750"/>
      <c r="S604" s="751"/>
      <c r="T604" s="389"/>
      <c r="U604" s="390"/>
      <c r="V604" s="391"/>
    </row>
    <row r="605" spans="1:22" s="33" customFormat="1" ht="24.9" customHeight="1">
      <c r="A605" s="634" t="s">
        <v>1818</v>
      </c>
      <c r="B605" s="406" t="s">
        <v>1418</v>
      </c>
      <c r="C605" s="394"/>
      <c r="D605" s="394"/>
      <c r="E605" s="394"/>
      <c r="F605" s="394"/>
      <c r="G605" s="386"/>
      <c r="H605" s="543"/>
      <c r="I605" s="392"/>
      <c r="J605" s="393" t="s">
        <v>1418</v>
      </c>
      <c r="K605" s="430"/>
      <c r="L605" s="430"/>
      <c r="M605" s="387"/>
      <c r="N605" s="428" t="s">
        <v>1418</v>
      </c>
      <c r="O605" s="212" t="s">
        <v>1418</v>
      </c>
      <c r="P605" s="732"/>
      <c r="Q605" s="733"/>
      <c r="R605" s="750"/>
      <c r="S605" s="751"/>
      <c r="T605" s="389"/>
      <c r="U605" s="390"/>
      <c r="V605" s="391"/>
    </row>
    <row r="606" spans="1:22" s="33" customFormat="1" ht="24.9" customHeight="1">
      <c r="A606" s="634" t="s">
        <v>1819</v>
      </c>
      <c r="B606" s="406" t="s">
        <v>1418</v>
      </c>
      <c r="C606" s="394"/>
      <c r="D606" s="394"/>
      <c r="E606" s="394"/>
      <c r="F606" s="394"/>
      <c r="G606" s="386"/>
      <c r="H606" s="543"/>
      <c r="I606" s="392"/>
      <c r="J606" s="393" t="s">
        <v>1418</v>
      </c>
      <c r="K606" s="430"/>
      <c r="L606" s="430"/>
      <c r="M606" s="387"/>
      <c r="N606" s="428" t="s">
        <v>1418</v>
      </c>
      <c r="O606" s="212" t="s">
        <v>1418</v>
      </c>
      <c r="P606" s="732"/>
      <c r="Q606" s="733"/>
      <c r="R606" s="750"/>
      <c r="S606" s="751"/>
      <c r="T606" s="389"/>
      <c r="U606" s="390"/>
      <c r="V606" s="391"/>
    </row>
    <row r="607" spans="1:22" s="33" customFormat="1" ht="24.9" customHeight="1">
      <c r="A607" s="634" t="s">
        <v>1820</v>
      </c>
      <c r="B607" s="406" t="s">
        <v>1418</v>
      </c>
      <c r="C607" s="394"/>
      <c r="D607" s="394"/>
      <c r="E607" s="394"/>
      <c r="F607" s="394"/>
      <c r="G607" s="386"/>
      <c r="H607" s="543"/>
      <c r="I607" s="392"/>
      <c r="J607" s="393" t="s">
        <v>1418</v>
      </c>
      <c r="K607" s="430"/>
      <c r="L607" s="430"/>
      <c r="M607" s="387"/>
      <c r="N607" s="428" t="s">
        <v>1418</v>
      </c>
      <c r="O607" s="212" t="s">
        <v>1418</v>
      </c>
      <c r="P607" s="732"/>
      <c r="Q607" s="733"/>
      <c r="R607" s="750"/>
      <c r="S607" s="751"/>
      <c r="T607" s="389"/>
      <c r="U607" s="390"/>
      <c r="V607" s="391"/>
    </row>
    <row r="608" spans="1:22" s="33" customFormat="1" ht="24.9" customHeight="1">
      <c r="A608" s="634" t="s">
        <v>1821</v>
      </c>
      <c r="B608" s="406" t="s">
        <v>1418</v>
      </c>
      <c r="C608" s="394"/>
      <c r="D608" s="394"/>
      <c r="E608" s="394"/>
      <c r="F608" s="394"/>
      <c r="G608" s="386"/>
      <c r="H608" s="543"/>
      <c r="I608" s="392"/>
      <c r="J608" s="393" t="s">
        <v>1418</v>
      </c>
      <c r="K608" s="430"/>
      <c r="L608" s="430"/>
      <c r="M608" s="388"/>
      <c r="N608" s="428" t="s">
        <v>1418</v>
      </c>
      <c r="O608" s="212" t="s">
        <v>1418</v>
      </c>
      <c r="P608" s="732"/>
      <c r="Q608" s="733"/>
      <c r="R608" s="750"/>
      <c r="S608" s="751"/>
      <c r="T608" s="389"/>
      <c r="U608" s="390"/>
      <c r="V608" s="391"/>
    </row>
    <row r="609" spans="1:22" s="33" customFormat="1" ht="24.9" customHeight="1">
      <c r="A609" s="634" t="s">
        <v>1822</v>
      </c>
      <c r="B609" s="406" t="s">
        <v>1418</v>
      </c>
      <c r="C609" s="394"/>
      <c r="D609" s="394"/>
      <c r="E609" s="394"/>
      <c r="F609" s="394"/>
      <c r="G609" s="386"/>
      <c r="H609" s="543"/>
      <c r="I609" s="392"/>
      <c r="J609" s="393" t="s">
        <v>1418</v>
      </c>
      <c r="K609" s="430"/>
      <c r="L609" s="430"/>
      <c r="M609" s="388"/>
      <c r="N609" s="428" t="s">
        <v>1418</v>
      </c>
      <c r="O609" s="212" t="s">
        <v>1418</v>
      </c>
      <c r="P609" s="732"/>
      <c r="Q609" s="733"/>
      <c r="R609" s="750"/>
      <c r="S609" s="751"/>
      <c r="T609" s="389"/>
      <c r="U609" s="390"/>
      <c r="V609" s="391"/>
    </row>
    <row r="610" spans="1:22" s="33" customFormat="1" ht="24.9" customHeight="1" thickBot="1">
      <c r="A610" s="634" t="s">
        <v>1823</v>
      </c>
      <c r="B610" s="410" t="s">
        <v>1418</v>
      </c>
      <c r="C610" s="395"/>
      <c r="D610" s="395"/>
      <c r="E610" s="395"/>
      <c r="F610" s="395"/>
      <c r="G610" s="396"/>
      <c r="H610" s="544"/>
      <c r="I610" s="397"/>
      <c r="J610" s="398" t="s">
        <v>1418</v>
      </c>
      <c r="K610" s="431"/>
      <c r="L610" s="431"/>
      <c r="M610" s="399"/>
      <c r="N610" s="428" t="s">
        <v>1418</v>
      </c>
      <c r="O610" s="212" t="s">
        <v>1418</v>
      </c>
      <c r="P610" s="732"/>
      <c r="Q610" s="733"/>
      <c r="R610" s="750"/>
      <c r="S610" s="751"/>
      <c r="T610" s="389"/>
      <c r="U610" s="390"/>
      <c r="V610" s="391"/>
    </row>
    <row r="611" spans="1:22" s="19" customFormat="1" ht="12" customHeight="1">
      <c r="A611" s="634"/>
      <c r="B611" s="34"/>
      <c r="C611" s="35"/>
      <c r="D611" s="35"/>
      <c r="E611" s="35"/>
      <c r="F611" s="35"/>
      <c r="G611" s="35"/>
      <c r="H611" s="407"/>
      <c r="I611" s="35"/>
      <c r="J611" s="35"/>
      <c r="K611" s="35"/>
      <c r="L611" s="35"/>
      <c r="M611" s="35"/>
      <c r="N611" s="35"/>
      <c r="O611" s="211"/>
      <c r="P611" s="35"/>
      <c r="Q611" s="35"/>
      <c r="R611" s="211"/>
      <c r="S611" s="35"/>
      <c r="T611" s="35"/>
      <c r="U611" s="36"/>
      <c r="V611" s="37"/>
    </row>
    <row r="612" spans="1:22" s="19" customFormat="1" ht="17.25" customHeight="1" thickBot="1">
      <c r="A612" s="634" t="s">
        <v>1824</v>
      </c>
      <c r="B612" s="475"/>
      <c r="C612" s="476"/>
      <c r="D612" s="476"/>
      <c r="E612" s="476"/>
      <c r="F612" s="476"/>
      <c r="G612" s="476"/>
      <c r="H612" s="476"/>
      <c r="I612" s="476"/>
      <c r="J612" s="476"/>
      <c r="K612" s="476"/>
      <c r="L612" s="476"/>
      <c r="M612" s="476"/>
      <c r="N612" s="414" t="s">
        <v>398</v>
      </c>
      <c r="O612" s="415">
        <v>1250.8399999999999</v>
      </c>
      <c r="P612" s="423"/>
      <c r="Q612" s="423"/>
      <c r="R612" s="424"/>
      <c r="S612" s="424"/>
      <c r="T612" s="425"/>
      <c r="U612" s="426"/>
      <c r="V612" s="427"/>
    </row>
    <row r="613" spans="1:22" ht="17.25" customHeight="1">
      <c r="B613" s="38"/>
      <c r="C613" s="38"/>
      <c r="D613" s="38"/>
      <c r="E613" s="38"/>
      <c r="F613" s="38"/>
      <c r="G613" s="39"/>
      <c r="H613" s="39"/>
      <c r="I613" s="39"/>
      <c r="J613" s="39"/>
      <c r="K613" s="39"/>
      <c r="L613" s="39"/>
      <c r="M613" s="39"/>
      <c r="N613" s="39"/>
      <c r="O613" s="39"/>
      <c r="P613" s="39"/>
      <c r="Q613" s="39"/>
      <c r="R613" s="39"/>
      <c r="S613" s="39"/>
      <c r="T613" s="39"/>
      <c r="U613" s="39"/>
      <c r="V613" s="39"/>
    </row>
    <row r="614" spans="1:22" s="19" customFormat="1" ht="16.5" customHeight="1" thickBot="1">
      <c r="A614" s="630"/>
      <c r="B614" s="764" t="s">
        <v>399</v>
      </c>
      <c r="C614" s="764"/>
      <c r="D614" s="764"/>
      <c r="E614" s="764"/>
      <c r="F614" s="764"/>
      <c r="G614" s="764"/>
      <c r="H614" s="764"/>
      <c r="I614" s="764"/>
      <c r="J614" s="764"/>
      <c r="K614" s="764"/>
      <c r="L614" s="764"/>
      <c r="M614" s="764"/>
      <c r="N614" s="764"/>
      <c r="O614" s="764"/>
      <c r="P614" s="764"/>
      <c r="Q614" s="764"/>
      <c r="R614" s="764"/>
      <c r="S614" s="764"/>
      <c r="T614" s="764"/>
      <c r="U614" s="764"/>
      <c r="V614" s="764"/>
    </row>
    <row r="615" spans="1:22" s="22" customFormat="1" ht="22.5" customHeight="1">
      <c r="A615" s="635" t="s">
        <v>1825</v>
      </c>
      <c r="B615" s="765" t="s">
        <v>400</v>
      </c>
      <c r="C615" s="768" t="s">
        <v>401</v>
      </c>
      <c r="D615" s="769"/>
      <c r="E615" s="769"/>
      <c r="F615" s="769"/>
      <c r="G615" s="769"/>
      <c r="H615" s="769"/>
      <c r="I615" s="769"/>
      <c r="J615" s="769"/>
      <c r="K615" s="769"/>
      <c r="L615" s="769"/>
      <c r="M615" s="747"/>
      <c r="N615" s="477"/>
      <c r="O615" s="478"/>
      <c r="P615" s="768" t="s">
        <v>402</v>
      </c>
      <c r="Q615" s="769"/>
      <c r="R615" s="769"/>
      <c r="S615" s="747"/>
      <c r="T615" s="746" t="s">
        <v>403</v>
      </c>
      <c r="U615" s="747"/>
      <c r="V615" s="807" t="s">
        <v>1102</v>
      </c>
    </row>
    <row r="616" spans="1:22" s="22" customFormat="1" ht="22.5" customHeight="1">
      <c r="A616" s="635" t="s">
        <v>1826</v>
      </c>
      <c r="B616" s="766"/>
      <c r="C616" s="734" t="s">
        <v>404</v>
      </c>
      <c r="D616" s="735"/>
      <c r="E616" s="736"/>
      <c r="F616" s="481">
        <v>1</v>
      </c>
      <c r="G616" s="737" t="s">
        <v>405</v>
      </c>
      <c r="H616" s="738" t="s">
        <v>406</v>
      </c>
      <c r="I616" s="738"/>
      <c r="J616" s="734" t="s">
        <v>407</v>
      </c>
      <c r="K616" s="739"/>
      <c r="L616" s="482"/>
      <c r="M616" s="482"/>
      <c r="N616" s="483"/>
      <c r="O616" s="484"/>
      <c r="P616" s="770"/>
      <c r="Q616" s="771"/>
      <c r="R616" s="771"/>
      <c r="S616" s="772"/>
      <c r="T616" s="748"/>
      <c r="U616" s="749"/>
      <c r="V616" s="808"/>
    </row>
    <row r="617" spans="1:22" s="22" customFormat="1" ht="51.75" customHeight="1" thickBot="1">
      <c r="A617" s="635" t="s">
        <v>1827</v>
      </c>
      <c r="B617" s="766"/>
      <c r="C617" s="735" t="s">
        <v>408</v>
      </c>
      <c r="D617" s="736"/>
      <c r="E617" s="485" t="s">
        <v>409</v>
      </c>
      <c r="F617" s="479" t="s">
        <v>410</v>
      </c>
      <c r="G617" s="737"/>
      <c r="H617" s="738"/>
      <c r="I617" s="738"/>
      <c r="J617" s="469" t="s">
        <v>411</v>
      </c>
      <c r="K617" s="480" t="s">
        <v>412</v>
      </c>
      <c r="L617" s="486" t="s">
        <v>413</v>
      </c>
      <c r="M617" s="486"/>
      <c r="N617" s="487" t="s">
        <v>414</v>
      </c>
      <c r="O617" s="488"/>
      <c r="P617" s="421" t="s">
        <v>1436</v>
      </c>
      <c r="Q617" s="312" t="s">
        <v>415</v>
      </c>
      <c r="R617" s="313"/>
      <c r="S617" s="94">
        <v>2</v>
      </c>
      <c r="T617" s="773"/>
      <c r="U617" s="774"/>
      <c r="V617" s="809"/>
    </row>
    <row r="618" spans="1:22" s="22" customFormat="1" ht="15.75" customHeight="1">
      <c r="A618" s="635" t="s">
        <v>1828</v>
      </c>
      <c r="B618" s="766"/>
      <c r="C618" s="41">
        <v>1</v>
      </c>
      <c r="D618" s="83" t="s">
        <v>1418</v>
      </c>
      <c r="E618" s="89" t="s">
        <v>1418</v>
      </c>
      <c r="F618" s="306" t="s">
        <v>1418</v>
      </c>
      <c r="G618" s="306" t="s">
        <v>1418</v>
      </c>
      <c r="H618" s="742" t="s">
        <v>1418</v>
      </c>
      <c r="I618" s="743"/>
      <c r="J618" s="90" t="s">
        <v>1418</v>
      </c>
      <c r="K618" s="88" t="s">
        <v>1418</v>
      </c>
      <c r="L618" s="453" t="s">
        <v>1361</v>
      </c>
      <c r="M618" s="454" t="s">
        <v>1459</v>
      </c>
      <c r="N618" s="369" t="s">
        <v>396</v>
      </c>
      <c r="O618" s="778" t="s">
        <v>205</v>
      </c>
      <c r="P618" s="779"/>
      <c r="Q618" s="782">
        <v>38</v>
      </c>
      <c r="R618" s="785" t="s">
        <v>1361</v>
      </c>
      <c r="S618" s="786"/>
      <c r="T618" s="746" t="s">
        <v>416</v>
      </c>
      <c r="U618" s="769"/>
      <c r="V618" s="747"/>
    </row>
    <row r="619" spans="1:22" s="22" customFormat="1" ht="15.75" customHeight="1" thickBot="1">
      <c r="A619" s="635" t="s">
        <v>1829</v>
      </c>
      <c r="B619" s="766"/>
      <c r="C619" s="41">
        <v>2</v>
      </c>
      <c r="D619" s="83" t="s">
        <v>1418</v>
      </c>
      <c r="E619" s="89" t="s">
        <v>1418</v>
      </c>
      <c r="F619" s="306" t="s">
        <v>1418</v>
      </c>
      <c r="G619" s="306" t="s">
        <v>1418</v>
      </c>
      <c r="H619" s="742" t="s">
        <v>1418</v>
      </c>
      <c r="I619" s="743"/>
      <c r="J619" s="90" t="s">
        <v>1418</v>
      </c>
      <c r="K619" s="88" t="s">
        <v>1418</v>
      </c>
      <c r="L619" s="453"/>
      <c r="M619" s="454" t="s">
        <v>1418</v>
      </c>
      <c r="N619" s="369" t="s">
        <v>396</v>
      </c>
      <c r="O619" s="778"/>
      <c r="P619" s="779"/>
      <c r="Q619" s="783"/>
      <c r="R619" s="787"/>
      <c r="S619" s="788"/>
      <c r="T619" s="773"/>
      <c r="U619" s="791"/>
      <c r="V619" s="774"/>
    </row>
    <row r="620" spans="1:22" s="22" customFormat="1" ht="15.75" customHeight="1">
      <c r="A620" s="635" t="s">
        <v>1830</v>
      </c>
      <c r="B620" s="766"/>
      <c r="C620" s="41">
        <v>3</v>
      </c>
      <c r="D620" s="83" t="s">
        <v>1418</v>
      </c>
      <c r="E620" s="89" t="s">
        <v>1418</v>
      </c>
      <c r="F620" s="306" t="s">
        <v>1418</v>
      </c>
      <c r="G620" s="306" t="s">
        <v>1418</v>
      </c>
      <c r="H620" s="742" t="s">
        <v>1418</v>
      </c>
      <c r="I620" s="743"/>
      <c r="J620" s="90" t="s">
        <v>1418</v>
      </c>
      <c r="K620" s="88" t="s">
        <v>1418</v>
      </c>
      <c r="L620" s="453"/>
      <c r="M620" s="454" t="s">
        <v>1418</v>
      </c>
      <c r="N620" s="369"/>
      <c r="O620" s="780"/>
      <c r="P620" s="781"/>
      <c r="Q620" s="784"/>
      <c r="R620" s="789"/>
      <c r="S620" s="790"/>
      <c r="T620" s="244"/>
      <c r="U620" s="244"/>
      <c r="V620" s="245"/>
    </row>
    <row r="621" spans="1:22" s="22" customFormat="1" ht="15.75" customHeight="1">
      <c r="A621" s="635" t="s">
        <v>1831</v>
      </c>
      <c r="B621" s="766"/>
      <c r="C621" s="41">
        <v>4</v>
      </c>
      <c r="D621" s="83" t="s">
        <v>1418</v>
      </c>
      <c r="E621" s="89" t="s">
        <v>1418</v>
      </c>
      <c r="F621" s="306" t="s">
        <v>1418</v>
      </c>
      <c r="G621" s="306" t="s">
        <v>1418</v>
      </c>
      <c r="H621" s="742" t="s">
        <v>1418</v>
      </c>
      <c r="I621" s="743"/>
      <c r="J621" s="90" t="s">
        <v>1418</v>
      </c>
      <c r="K621" s="88" t="s">
        <v>1418</v>
      </c>
      <c r="L621" s="453"/>
      <c r="M621" s="454" t="s">
        <v>1418</v>
      </c>
      <c r="N621" s="369"/>
      <c r="O621" s="744" t="s">
        <v>417</v>
      </c>
      <c r="P621" s="734" t="s">
        <v>418</v>
      </c>
      <c r="Q621" s="735"/>
      <c r="R621" s="735"/>
      <c r="S621" s="736"/>
      <c r="T621" s="225"/>
      <c r="U621" s="225"/>
      <c r="V621" s="246"/>
    </row>
    <row r="622" spans="1:22" s="22" customFormat="1" ht="17.25" customHeight="1">
      <c r="A622" s="635" t="s">
        <v>1832</v>
      </c>
      <c r="B622" s="766"/>
      <c r="C622" s="41">
        <v>5</v>
      </c>
      <c r="D622" s="83" t="s">
        <v>1418</v>
      </c>
      <c r="E622" s="89" t="s">
        <v>1418</v>
      </c>
      <c r="F622" s="306" t="s">
        <v>1418</v>
      </c>
      <c r="G622" s="306" t="s">
        <v>1418</v>
      </c>
      <c r="H622" s="742" t="s">
        <v>1418</v>
      </c>
      <c r="I622" s="743"/>
      <c r="J622" s="90" t="s">
        <v>1418</v>
      </c>
      <c r="K622" s="88" t="s">
        <v>1418</v>
      </c>
      <c r="L622" s="453"/>
      <c r="M622" s="454" t="s">
        <v>1418</v>
      </c>
      <c r="N622" s="369"/>
      <c r="O622" s="745"/>
      <c r="P622" s="469" t="s">
        <v>419</v>
      </c>
      <c r="Q622" s="469" t="s">
        <v>420</v>
      </c>
      <c r="R622" s="738" t="s">
        <v>421</v>
      </c>
      <c r="S622" s="738"/>
      <c r="T622" s="225"/>
      <c r="U622" s="225"/>
      <c r="V622" s="246"/>
    </row>
    <row r="623" spans="1:22" s="22" customFormat="1" ht="16.5" customHeight="1" thickBot="1">
      <c r="A623" s="635" t="s">
        <v>1833</v>
      </c>
      <c r="B623" s="766"/>
      <c r="C623" s="91">
        <v>6</v>
      </c>
      <c r="D623" s="92" t="s">
        <v>1418</v>
      </c>
      <c r="E623" s="93" t="s">
        <v>1418</v>
      </c>
      <c r="F623" s="306" t="s">
        <v>1418</v>
      </c>
      <c r="G623" s="306" t="s">
        <v>1418</v>
      </c>
      <c r="H623" s="742" t="s">
        <v>1418</v>
      </c>
      <c r="I623" s="743"/>
      <c r="J623" s="90" t="s">
        <v>1418</v>
      </c>
      <c r="K623" s="88" t="s">
        <v>1418</v>
      </c>
      <c r="L623" s="453"/>
      <c r="M623" s="454" t="s">
        <v>1418</v>
      </c>
      <c r="N623" s="451"/>
      <c r="O623" s="319" t="s">
        <v>1102</v>
      </c>
      <c r="P623" s="247">
        <v>4</v>
      </c>
      <c r="Q623" s="248">
        <v>1396.3430708000001</v>
      </c>
      <c r="R623" s="792">
        <v>2501.6799999999998</v>
      </c>
      <c r="S623" s="792"/>
      <c r="T623" s="225"/>
      <c r="U623" s="225"/>
      <c r="V623" s="246"/>
    </row>
    <row r="624" spans="1:22" s="22" customFormat="1" ht="16.5" customHeight="1" thickBot="1">
      <c r="A624" s="635" t="s">
        <v>1834</v>
      </c>
      <c r="B624" s="767"/>
      <c r="C624" s="793" t="s">
        <v>422</v>
      </c>
      <c r="D624" s="794"/>
      <c r="E624" s="794"/>
      <c r="F624" s="502"/>
      <c r="G624" s="503"/>
      <c r="H624" s="795" t="s">
        <v>1418</v>
      </c>
      <c r="I624" s="796"/>
      <c r="J624" s="416" t="s">
        <v>1418</v>
      </c>
      <c r="K624" s="249" t="s">
        <v>1102</v>
      </c>
      <c r="L624" s="492"/>
      <c r="M624" s="493"/>
      <c r="N624" s="494"/>
      <c r="O624" s="797" t="s">
        <v>1418</v>
      </c>
      <c r="P624" s="797"/>
      <c r="Q624" s="797"/>
      <c r="R624" s="797"/>
      <c r="S624" s="797"/>
      <c r="T624" s="489"/>
      <c r="U624" s="490"/>
      <c r="V624" s="491"/>
    </row>
    <row r="625" spans="1:22" ht="24.9" customHeight="1"/>
    <row r="626" spans="1:22" ht="24.9" customHeight="1"/>
    <row r="627" spans="1:22" s="32" customFormat="1" ht="24" thickBot="1">
      <c r="A627" s="633">
        <v>23</v>
      </c>
      <c r="B627" s="761" t="s">
        <v>371</v>
      </c>
      <c r="C627" s="761"/>
      <c r="D627" s="761"/>
      <c r="E627" s="26">
        <v>39</v>
      </c>
      <c r="F627" s="27" t="s">
        <v>127</v>
      </c>
      <c r="G627" s="28"/>
      <c r="H627" s="28"/>
      <c r="I627" s="27"/>
      <c r="J627" s="27"/>
      <c r="K627" s="27"/>
      <c r="L627" s="27"/>
      <c r="M627" s="29"/>
      <c r="N627" s="29"/>
      <c r="O627" s="28"/>
      <c r="P627" s="28"/>
      <c r="Q627" s="30"/>
      <c r="R627" s="30"/>
      <c r="S627" s="30"/>
      <c r="T627" s="30"/>
      <c r="U627" s="31"/>
    </row>
    <row r="628" spans="1:22" s="19" customFormat="1" ht="24.75" customHeight="1">
      <c r="A628" s="630"/>
      <c r="B628" s="762" t="s">
        <v>372</v>
      </c>
      <c r="C628" s="466" t="s">
        <v>373</v>
      </c>
      <c r="D628" s="467" t="s">
        <v>374</v>
      </c>
      <c r="E628" s="467"/>
      <c r="F628" s="467" t="s">
        <v>375</v>
      </c>
      <c r="G628" s="468"/>
      <c r="H628" s="752" t="s">
        <v>376</v>
      </c>
      <c r="I628" s="803" t="s">
        <v>377</v>
      </c>
      <c r="J628" s="752" t="s">
        <v>378</v>
      </c>
      <c r="K628" s="752" t="s">
        <v>379</v>
      </c>
      <c r="L628" s="752" t="s">
        <v>380</v>
      </c>
      <c r="M628" s="752" t="s">
        <v>381</v>
      </c>
      <c r="N628" s="753" t="s">
        <v>382</v>
      </c>
      <c r="O628" s="754"/>
      <c r="P628" s="755" t="s">
        <v>383</v>
      </c>
      <c r="Q628" s="756"/>
      <c r="R628" s="746" t="s">
        <v>384</v>
      </c>
      <c r="S628" s="747"/>
      <c r="T628" s="798" t="s">
        <v>385</v>
      </c>
      <c r="U628" s="799"/>
      <c r="V628" s="800"/>
    </row>
    <row r="629" spans="1:22" s="19" customFormat="1" ht="73.5" customHeight="1">
      <c r="A629" s="630"/>
      <c r="B629" s="763"/>
      <c r="C629" s="469" t="s">
        <v>386</v>
      </c>
      <c r="D629" s="470" t="s">
        <v>101</v>
      </c>
      <c r="E629" s="470" t="s">
        <v>387</v>
      </c>
      <c r="F629" s="470" t="s">
        <v>388</v>
      </c>
      <c r="G629" s="471" t="s">
        <v>389</v>
      </c>
      <c r="H629" s="738"/>
      <c r="I629" s="804"/>
      <c r="J629" s="738"/>
      <c r="K629" s="738"/>
      <c r="L629" s="738"/>
      <c r="M629" s="738"/>
      <c r="N629" s="469" t="s">
        <v>390</v>
      </c>
      <c r="O629" s="470" t="s">
        <v>391</v>
      </c>
      <c r="P629" s="801"/>
      <c r="Q629" s="802"/>
      <c r="R629" s="748"/>
      <c r="S629" s="749"/>
      <c r="T629" s="472" t="s">
        <v>392</v>
      </c>
      <c r="U629" s="473" t="s">
        <v>393</v>
      </c>
      <c r="V629" s="474" t="s">
        <v>394</v>
      </c>
    </row>
    <row r="630" spans="1:22" s="19" customFormat="1" ht="26.25" customHeight="1">
      <c r="A630" s="630"/>
      <c r="B630" s="400"/>
      <c r="C630" s="401">
        <v>3</v>
      </c>
      <c r="D630" s="401">
        <v>4</v>
      </c>
      <c r="E630" s="401">
        <v>5</v>
      </c>
      <c r="F630" s="401">
        <v>6</v>
      </c>
      <c r="G630" s="401">
        <v>7</v>
      </c>
      <c r="H630" s="401">
        <v>8</v>
      </c>
      <c r="I630" s="401">
        <v>9</v>
      </c>
      <c r="J630" s="401">
        <v>10</v>
      </c>
      <c r="K630" s="401">
        <v>11</v>
      </c>
      <c r="L630" s="401">
        <v>12</v>
      </c>
      <c r="M630" s="401">
        <v>13</v>
      </c>
      <c r="N630" s="401">
        <v>14</v>
      </c>
      <c r="O630" s="401">
        <v>15</v>
      </c>
      <c r="P630" s="402">
        <v>16</v>
      </c>
      <c r="Q630" s="403">
        <v>17</v>
      </c>
      <c r="R630" s="402">
        <v>18</v>
      </c>
      <c r="S630" s="403">
        <v>19</v>
      </c>
      <c r="T630" s="404">
        <v>20</v>
      </c>
      <c r="U630" s="210">
        <v>21</v>
      </c>
      <c r="V630" s="405">
        <v>22</v>
      </c>
    </row>
    <row r="631" spans="1:22" s="33" customFormat="1" ht="50.1" customHeight="1">
      <c r="A631" s="634" t="s">
        <v>1835</v>
      </c>
      <c r="B631" s="406">
        <v>1</v>
      </c>
      <c r="C631" s="394" t="s">
        <v>0</v>
      </c>
      <c r="D631" s="394" t="s">
        <v>578</v>
      </c>
      <c r="E631" s="394" t="s">
        <v>579</v>
      </c>
      <c r="F631" s="394" t="s">
        <v>48</v>
      </c>
      <c r="G631" s="386">
        <v>0.5</v>
      </c>
      <c r="H631" s="543" t="s">
        <v>396</v>
      </c>
      <c r="I631" s="392">
        <v>1</v>
      </c>
      <c r="J631" s="393" t="s">
        <v>243</v>
      </c>
      <c r="K631" s="430">
        <v>37411</v>
      </c>
      <c r="L631" s="430">
        <v>38776</v>
      </c>
      <c r="M631" s="387">
        <v>9292.1200000000008</v>
      </c>
      <c r="N631" s="428">
        <v>4646.0600000000004</v>
      </c>
      <c r="O631" s="212">
        <v>4646.0600000000004</v>
      </c>
      <c r="P631" s="732"/>
      <c r="Q631" s="733"/>
      <c r="R631" s="750"/>
      <c r="S631" s="751"/>
      <c r="T631" s="389" t="s">
        <v>396</v>
      </c>
      <c r="U631" s="390">
        <v>159</v>
      </c>
      <c r="V631" s="391" t="s">
        <v>396</v>
      </c>
    </row>
    <row r="632" spans="1:22" s="33" customFormat="1" ht="50.1" customHeight="1">
      <c r="A632" s="634" t="s">
        <v>1836</v>
      </c>
      <c r="B632" s="406">
        <v>2</v>
      </c>
      <c r="C632" s="394" t="s">
        <v>489</v>
      </c>
      <c r="D632" s="394" t="s">
        <v>580</v>
      </c>
      <c r="E632" s="394" t="s">
        <v>581</v>
      </c>
      <c r="F632" s="394" t="s">
        <v>48</v>
      </c>
      <c r="G632" s="386">
        <v>0.2</v>
      </c>
      <c r="H632" s="543" t="s">
        <v>396</v>
      </c>
      <c r="I632" s="392">
        <v>2</v>
      </c>
      <c r="J632" s="393" t="s">
        <v>244</v>
      </c>
      <c r="K632" s="430">
        <v>41123</v>
      </c>
      <c r="L632" s="430">
        <v>41501</v>
      </c>
      <c r="M632" s="387">
        <v>1620.82</v>
      </c>
      <c r="N632" s="428">
        <v>324.16399999999999</v>
      </c>
      <c r="O632" s="212">
        <v>324.16399999999999</v>
      </c>
      <c r="P632" s="732"/>
      <c r="Q632" s="733"/>
      <c r="R632" s="750"/>
      <c r="S632" s="751"/>
      <c r="T632" s="389" t="s">
        <v>396</v>
      </c>
      <c r="U632" s="390">
        <v>4</v>
      </c>
      <c r="V632" s="391" t="s">
        <v>396</v>
      </c>
    </row>
    <row r="633" spans="1:22" s="33" customFormat="1" ht="50.1" customHeight="1">
      <c r="A633" s="634" t="s">
        <v>1837</v>
      </c>
      <c r="B633" s="406">
        <v>3</v>
      </c>
      <c r="C633" s="394" t="s">
        <v>582</v>
      </c>
      <c r="D633" s="394" t="s">
        <v>583</v>
      </c>
      <c r="E633" s="394" t="s">
        <v>1317</v>
      </c>
      <c r="F633" s="394" t="s">
        <v>57</v>
      </c>
      <c r="G633" s="386">
        <v>1</v>
      </c>
      <c r="H633" s="543" t="s">
        <v>396</v>
      </c>
      <c r="I633" s="392">
        <v>1</v>
      </c>
      <c r="J633" s="393" t="s">
        <v>243</v>
      </c>
      <c r="K633" s="430">
        <v>33634</v>
      </c>
      <c r="L633" s="430">
        <v>34578</v>
      </c>
      <c r="M633" s="387">
        <v>2553.54</v>
      </c>
      <c r="N633" s="428">
        <v>2553.54</v>
      </c>
      <c r="O633" s="212">
        <v>2553.54</v>
      </c>
      <c r="P633" s="732"/>
      <c r="Q633" s="733"/>
      <c r="R633" s="750"/>
      <c r="S633" s="751"/>
      <c r="T633" s="389" t="s">
        <v>396</v>
      </c>
      <c r="U633" s="390">
        <v>22</v>
      </c>
      <c r="V633" s="391" t="s">
        <v>396</v>
      </c>
    </row>
    <row r="634" spans="1:22" s="19" customFormat="1" ht="12" customHeight="1">
      <c r="A634" s="634"/>
      <c r="B634" s="34"/>
      <c r="C634" s="35"/>
      <c r="D634" s="35"/>
      <c r="E634" s="35"/>
      <c r="F634" s="35"/>
      <c r="G634" s="35"/>
      <c r="H634" s="407"/>
      <c r="I634" s="35"/>
      <c r="J634" s="35"/>
      <c r="K634" s="35"/>
      <c r="L634" s="35"/>
      <c r="M634" s="35"/>
      <c r="N634" s="35"/>
      <c r="O634" s="211"/>
      <c r="P634" s="35"/>
      <c r="Q634" s="35"/>
      <c r="R634" s="211"/>
      <c r="S634" s="35"/>
      <c r="T634" s="35"/>
      <c r="U634" s="36"/>
      <c r="V634" s="37"/>
    </row>
    <row r="635" spans="1:22" s="19" customFormat="1" ht="17.25" customHeight="1" thickBot="1">
      <c r="A635" s="634" t="s">
        <v>1838</v>
      </c>
      <c r="B635" s="475"/>
      <c r="C635" s="476"/>
      <c r="D635" s="476"/>
      <c r="E635" s="476"/>
      <c r="F635" s="476"/>
      <c r="G635" s="476"/>
      <c r="H635" s="476"/>
      <c r="I635" s="476"/>
      <c r="J635" s="476"/>
      <c r="K635" s="476"/>
      <c r="L635" s="476"/>
      <c r="M635" s="476"/>
      <c r="N635" s="414" t="s">
        <v>398</v>
      </c>
      <c r="O635" s="415">
        <v>2507.9213333333332</v>
      </c>
      <c r="P635" s="423"/>
      <c r="Q635" s="423"/>
      <c r="R635" s="424"/>
      <c r="S635" s="424"/>
      <c r="T635" s="425"/>
      <c r="U635" s="426"/>
      <c r="V635" s="427"/>
    </row>
    <row r="636" spans="1:22" ht="17.25" customHeight="1">
      <c r="B636" s="38"/>
      <c r="C636" s="38"/>
      <c r="D636" s="38"/>
      <c r="E636" s="38"/>
      <c r="F636" s="38"/>
      <c r="G636" s="39"/>
      <c r="H636" s="39"/>
      <c r="I636" s="39"/>
      <c r="J636" s="39"/>
      <c r="K636" s="39"/>
      <c r="L636" s="39"/>
      <c r="M636" s="39"/>
      <c r="N636" s="39"/>
      <c r="O636" s="39"/>
      <c r="P636" s="39"/>
      <c r="Q636" s="39"/>
      <c r="R636" s="39"/>
      <c r="S636" s="39"/>
      <c r="T636" s="39"/>
      <c r="U636" s="39"/>
      <c r="V636" s="39"/>
    </row>
    <row r="637" spans="1:22" s="19" customFormat="1" ht="16.5" customHeight="1" thickBot="1">
      <c r="A637" s="630"/>
      <c r="B637" s="764" t="s">
        <v>399</v>
      </c>
      <c r="C637" s="764"/>
      <c r="D637" s="764"/>
      <c r="E637" s="764"/>
      <c r="F637" s="764"/>
      <c r="G637" s="764"/>
      <c r="H637" s="764"/>
      <c r="I637" s="764"/>
      <c r="J637" s="764"/>
      <c r="K637" s="764"/>
      <c r="L637" s="764"/>
      <c r="M637" s="764"/>
      <c r="N637" s="764"/>
      <c r="O637" s="764"/>
      <c r="P637" s="764"/>
      <c r="Q637" s="764"/>
      <c r="R637" s="764"/>
      <c r="S637" s="764"/>
      <c r="T637" s="764"/>
      <c r="U637" s="764"/>
      <c r="V637" s="764"/>
    </row>
    <row r="638" spans="1:22" s="22" customFormat="1" ht="22.5" customHeight="1">
      <c r="A638" s="635" t="s">
        <v>1839</v>
      </c>
      <c r="B638" s="765" t="s">
        <v>400</v>
      </c>
      <c r="C638" s="768" t="s">
        <v>401</v>
      </c>
      <c r="D638" s="769"/>
      <c r="E638" s="769"/>
      <c r="F638" s="769"/>
      <c r="G638" s="769"/>
      <c r="H638" s="769"/>
      <c r="I638" s="769"/>
      <c r="J638" s="769"/>
      <c r="K638" s="769"/>
      <c r="L638" s="769"/>
      <c r="M638" s="747"/>
      <c r="N638" s="477"/>
      <c r="O638" s="478"/>
      <c r="P638" s="768" t="s">
        <v>402</v>
      </c>
      <c r="Q638" s="769"/>
      <c r="R638" s="769"/>
      <c r="S638" s="747"/>
      <c r="T638" s="746" t="s">
        <v>403</v>
      </c>
      <c r="U638" s="747"/>
      <c r="V638" s="807" t="s">
        <v>1102</v>
      </c>
    </row>
    <row r="639" spans="1:22" s="22" customFormat="1" ht="22.5" customHeight="1">
      <c r="A639" s="635" t="s">
        <v>1840</v>
      </c>
      <c r="B639" s="766"/>
      <c r="C639" s="734" t="s">
        <v>404</v>
      </c>
      <c r="D639" s="735"/>
      <c r="E639" s="736"/>
      <c r="F639" s="481">
        <v>2</v>
      </c>
      <c r="G639" s="737" t="s">
        <v>405</v>
      </c>
      <c r="H639" s="738" t="s">
        <v>406</v>
      </c>
      <c r="I639" s="738"/>
      <c r="J639" s="734" t="s">
        <v>407</v>
      </c>
      <c r="K639" s="739"/>
      <c r="L639" s="482"/>
      <c r="M639" s="482"/>
      <c r="N639" s="483"/>
      <c r="O639" s="484"/>
      <c r="P639" s="770"/>
      <c r="Q639" s="771"/>
      <c r="R639" s="771"/>
      <c r="S639" s="772"/>
      <c r="T639" s="748"/>
      <c r="U639" s="749"/>
      <c r="V639" s="808"/>
    </row>
    <row r="640" spans="1:22" s="22" customFormat="1" ht="51.75" customHeight="1" thickBot="1">
      <c r="A640" s="635" t="s">
        <v>1841</v>
      </c>
      <c r="B640" s="766"/>
      <c r="C640" s="735" t="s">
        <v>408</v>
      </c>
      <c r="D640" s="736"/>
      <c r="E640" s="485" t="s">
        <v>409</v>
      </c>
      <c r="F640" s="479" t="s">
        <v>410</v>
      </c>
      <c r="G640" s="737"/>
      <c r="H640" s="738"/>
      <c r="I640" s="738"/>
      <c r="J640" s="469" t="s">
        <v>411</v>
      </c>
      <c r="K640" s="480" t="s">
        <v>412</v>
      </c>
      <c r="L640" s="486" t="s">
        <v>413</v>
      </c>
      <c r="M640" s="486"/>
      <c r="N640" s="487" t="s">
        <v>414</v>
      </c>
      <c r="O640" s="488"/>
      <c r="P640" s="421" t="s">
        <v>1436</v>
      </c>
      <c r="Q640" s="312" t="s">
        <v>415</v>
      </c>
      <c r="R640" s="313"/>
      <c r="S640" s="94">
        <v>3</v>
      </c>
      <c r="T640" s="773"/>
      <c r="U640" s="774"/>
      <c r="V640" s="809"/>
    </row>
    <row r="641" spans="1:22" s="22" customFormat="1" ht="15.75" customHeight="1">
      <c r="A641" s="635" t="s">
        <v>1842</v>
      </c>
      <c r="B641" s="766"/>
      <c r="C641" s="41">
        <v>1</v>
      </c>
      <c r="D641" s="83" t="s">
        <v>243</v>
      </c>
      <c r="E641" s="89">
        <v>0.6</v>
      </c>
      <c r="F641" s="306">
        <v>7199.6</v>
      </c>
      <c r="G641" s="306">
        <v>698.17</v>
      </c>
      <c r="H641" s="742" t="s">
        <v>1102</v>
      </c>
      <c r="I641" s="743"/>
      <c r="J641" s="90" t="s">
        <v>1102</v>
      </c>
      <c r="K641" s="88" t="s">
        <v>1418</v>
      </c>
      <c r="L641" s="453" t="s">
        <v>1361</v>
      </c>
      <c r="M641" s="454" t="s">
        <v>1459</v>
      </c>
      <c r="N641" s="369" t="s">
        <v>396</v>
      </c>
      <c r="O641" s="778" t="s">
        <v>205</v>
      </c>
      <c r="P641" s="779"/>
      <c r="Q641" s="782">
        <v>39</v>
      </c>
      <c r="R641" s="785" t="s">
        <v>1361</v>
      </c>
      <c r="S641" s="786"/>
      <c r="T641" s="746" t="s">
        <v>416</v>
      </c>
      <c r="U641" s="769"/>
      <c r="V641" s="747"/>
    </row>
    <row r="642" spans="1:22" s="22" customFormat="1" ht="15.75" customHeight="1" thickBot="1">
      <c r="A642" s="635" t="s">
        <v>1843</v>
      </c>
      <c r="B642" s="766"/>
      <c r="C642" s="41">
        <v>2</v>
      </c>
      <c r="D642" s="83" t="s">
        <v>244</v>
      </c>
      <c r="E642" s="89">
        <v>0.4</v>
      </c>
      <c r="F642" s="306">
        <v>324.16399999999999</v>
      </c>
      <c r="G642" s="306">
        <v>698.17</v>
      </c>
      <c r="H642" s="742" t="s">
        <v>1143</v>
      </c>
      <c r="I642" s="743"/>
      <c r="J642" s="90" t="s">
        <v>1102</v>
      </c>
      <c r="K642" s="88" t="s">
        <v>1418</v>
      </c>
      <c r="L642" s="453" t="s">
        <v>34</v>
      </c>
      <c r="M642" s="454" t="s">
        <v>1439</v>
      </c>
      <c r="N642" s="369" t="s">
        <v>396</v>
      </c>
      <c r="O642" s="778"/>
      <c r="P642" s="779"/>
      <c r="Q642" s="783"/>
      <c r="R642" s="787"/>
      <c r="S642" s="788"/>
      <c r="T642" s="773"/>
      <c r="U642" s="791"/>
      <c r="V642" s="774"/>
    </row>
    <row r="643" spans="1:22" s="22" customFormat="1" ht="15.75" customHeight="1">
      <c r="A643" s="635" t="s">
        <v>1844</v>
      </c>
      <c r="B643" s="766"/>
      <c r="C643" s="41">
        <v>3</v>
      </c>
      <c r="D643" s="83" t="s">
        <v>1418</v>
      </c>
      <c r="E643" s="89" t="s">
        <v>1418</v>
      </c>
      <c r="F643" s="306" t="s">
        <v>1418</v>
      </c>
      <c r="G643" s="306" t="s">
        <v>1418</v>
      </c>
      <c r="H643" s="742" t="s">
        <v>1418</v>
      </c>
      <c r="I643" s="743"/>
      <c r="J643" s="90" t="s">
        <v>1418</v>
      </c>
      <c r="K643" s="88" t="s">
        <v>1418</v>
      </c>
      <c r="L643" s="453"/>
      <c r="M643" s="454" t="s">
        <v>1418</v>
      </c>
      <c r="N643" s="369"/>
      <c r="O643" s="780"/>
      <c r="P643" s="781"/>
      <c r="Q643" s="784"/>
      <c r="R643" s="789"/>
      <c r="S643" s="790"/>
      <c r="T643" s="244"/>
      <c r="U643" s="244"/>
      <c r="V643" s="245"/>
    </row>
    <row r="644" spans="1:22" s="22" customFormat="1" ht="15.75" customHeight="1">
      <c r="A644" s="635" t="s">
        <v>1845</v>
      </c>
      <c r="B644" s="766"/>
      <c r="C644" s="41">
        <v>4</v>
      </c>
      <c r="D644" s="83" t="s">
        <v>1418</v>
      </c>
      <c r="E644" s="89" t="s">
        <v>1418</v>
      </c>
      <c r="F644" s="306" t="s">
        <v>1418</v>
      </c>
      <c r="G644" s="306" t="s">
        <v>1418</v>
      </c>
      <c r="H644" s="742" t="s">
        <v>1418</v>
      </c>
      <c r="I644" s="743"/>
      <c r="J644" s="90" t="s">
        <v>1418</v>
      </c>
      <c r="K644" s="88" t="s">
        <v>1418</v>
      </c>
      <c r="L644" s="453"/>
      <c r="M644" s="454" t="s">
        <v>1418</v>
      </c>
      <c r="N644" s="369"/>
      <c r="O644" s="744" t="s">
        <v>417</v>
      </c>
      <c r="P644" s="734" t="s">
        <v>418</v>
      </c>
      <c r="Q644" s="735"/>
      <c r="R644" s="735"/>
      <c r="S644" s="736"/>
      <c r="T644" s="225"/>
      <c r="U644" s="225"/>
      <c r="V644" s="246"/>
    </row>
    <row r="645" spans="1:22" s="22" customFormat="1" ht="17.25" customHeight="1">
      <c r="A645" s="635" t="s">
        <v>1846</v>
      </c>
      <c r="B645" s="766"/>
      <c r="C645" s="41">
        <v>5</v>
      </c>
      <c r="D645" s="83" t="s">
        <v>1418</v>
      </c>
      <c r="E645" s="89" t="s">
        <v>1418</v>
      </c>
      <c r="F645" s="306" t="s">
        <v>1418</v>
      </c>
      <c r="G645" s="306" t="s">
        <v>1418</v>
      </c>
      <c r="H645" s="742" t="s">
        <v>1418</v>
      </c>
      <c r="I645" s="743"/>
      <c r="J645" s="90" t="s">
        <v>1418</v>
      </c>
      <c r="K645" s="88" t="s">
        <v>1418</v>
      </c>
      <c r="L645" s="453"/>
      <c r="M645" s="454" t="s">
        <v>1418</v>
      </c>
      <c r="N645" s="369"/>
      <c r="O645" s="745"/>
      <c r="P645" s="469" t="s">
        <v>419</v>
      </c>
      <c r="Q645" s="469" t="s">
        <v>420</v>
      </c>
      <c r="R645" s="738" t="s">
        <v>421</v>
      </c>
      <c r="S645" s="738"/>
      <c r="T645" s="225"/>
      <c r="U645" s="225"/>
      <c r="V645" s="246"/>
    </row>
    <row r="646" spans="1:22" s="22" customFormat="1" ht="16.5" customHeight="1" thickBot="1">
      <c r="A646" s="635" t="s">
        <v>1847</v>
      </c>
      <c r="B646" s="766"/>
      <c r="C646" s="91">
        <v>6</v>
      </c>
      <c r="D646" s="92" t="s">
        <v>1418</v>
      </c>
      <c r="E646" s="93" t="s">
        <v>1418</v>
      </c>
      <c r="F646" s="306" t="s">
        <v>1418</v>
      </c>
      <c r="G646" s="306" t="s">
        <v>1418</v>
      </c>
      <c r="H646" s="742" t="s">
        <v>1418</v>
      </c>
      <c r="I646" s="743"/>
      <c r="J646" s="90" t="s">
        <v>1418</v>
      </c>
      <c r="K646" s="88" t="s">
        <v>1418</v>
      </c>
      <c r="L646" s="453"/>
      <c r="M646" s="454" t="s">
        <v>1418</v>
      </c>
      <c r="N646" s="451"/>
      <c r="O646" s="319" t="s">
        <v>1102</v>
      </c>
      <c r="P646" s="247">
        <v>4</v>
      </c>
      <c r="Q646" s="248">
        <v>1396.3430708000001</v>
      </c>
      <c r="R646" s="792">
        <v>7523.7640000000001</v>
      </c>
      <c r="S646" s="792"/>
      <c r="T646" s="225"/>
      <c r="U646" s="225"/>
      <c r="V646" s="246"/>
    </row>
    <row r="647" spans="1:22" s="22" customFormat="1" ht="16.5" customHeight="1" thickBot="1">
      <c r="A647" s="635" t="s">
        <v>1848</v>
      </c>
      <c r="B647" s="767"/>
      <c r="C647" s="793" t="s">
        <v>422</v>
      </c>
      <c r="D647" s="794"/>
      <c r="E647" s="794"/>
      <c r="F647" s="502"/>
      <c r="G647" s="503"/>
      <c r="H647" s="795" t="s">
        <v>1102</v>
      </c>
      <c r="I647" s="796"/>
      <c r="J647" s="416" t="s">
        <v>1102</v>
      </c>
      <c r="K647" s="249" t="s">
        <v>1102</v>
      </c>
      <c r="L647" s="492"/>
      <c r="M647" s="493"/>
      <c r="N647" s="494"/>
      <c r="O647" s="797" t="s">
        <v>1418</v>
      </c>
      <c r="P647" s="797"/>
      <c r="Q647" s="797"/>
      <c r="R647" s="797"/>
      <c r="S647" s="797"/>
      <c r="T647" s="489"/>
      <c r="U647" s="490"/>
      <c r="V647" s="491"/>
    </row>
    <row r="648" spans="1:22" ht="24.9" customHeight="1"/>
    <row r="649" spans="1:22" ht="24.9" customHeight="1"/>
    <row r="650" spans="1:22" s="32" customFormat="1" ht="24" thickBot="1">
      <c r="A650" s="633">
        <v>24</v>
      </c>
      <c r="B650" s="761" t="s">
        <v>371</v>
      </c>
      <c r="C650" s="761"/>
      <c r="D650" s="761"/>
      <c r="E650" s="26">
        <v>40</v>
      </c>
      <c r="F650" s="27" t="s">
        <v>128</v>
      </c>
      <c r="G650" s="28"/>
      <c r="H650" s="28"/>
      <c r="I650" s="27"/>
      <c r="J650" s="27"/>
      <c r="K650" s="27"/>
      <c r="L650" s="27"/>
      <c r="M650" s="29"/>
      <c r="N650" s="29"/>
      <c r="O650" s="28"/>
      <c r="P650" s="28"/>
      <c r="Q650" s="30"/>
      <c r="R650" s="30"/>
      <c r="S650" s="30"/>
      <c r="T650" s="30"/>
      <c r="U650" s="31"/>
    </row>
    <row r="651" spans="1:22" s="19" customFormat="1" ht="24.75" customHeight="1">
      <c r="A651" s="630"/>
      <c r="B651" s="762" t="s">
        <v>372</v>
      </c>
      <c r="C651" s="466" t="s">
        <v>373</v>
      </c>
      <c r="D651" s="467" t="s">
        <v>374</v>
      </c>
      <c r="E651" s="467"/>
      <c r="F651" s="467" t="s">
        <v>375</v>
      </c>
      <c r="G651" s="468"/>
      <c r="H651" s="752" t="s">
        <v>376</v>
      </c>
      <c r="I651" s="803" t="s">
        <v>377</v>
      </c>
      <c r="J651" s="752" t="s">
        <v>378</v>
      </c>
      <c r="K651" s="752" t="s">
        <v>379</v>
      </c>
      <c r="L651" s="752" t="s">
        <v>380</v>
      </c>
      <c r="M651" s="752" t="s">
        <v>381</v>
      </c>
      <c r="N651" s="753" t="s">
        <v>382</v>
      </c>
      <c r="O651" s="754"/>
      <c r="P651" s="755" t="s">
        <v>383</v>
      </c>
      <c r="Q651" s="756"/>
      <c r="R651" s="746" t="s">
        <v>384</v>
      </c>
      <c r="S651" s="747"/>
      <c r="T651" s="798" t="s">
        <v>385</v>
      </c>
      <c r="U651" s="799"/>
      <c r="V651" s="800"/>
    </row>
    <row r="652" spans="1:22" s="19" customFormat="1" ht="73.5" customHeight="1">
      <c r="A652" s="630"/>
      <c r="B652" s="763"/>
      <c r="C652" s="469" t="s">
        <v>386</v>
      </c>
      <c r="D652" s="470" t="s">
        <v>101</v>
      </c>
      <c r="E652" s="470" t="s">
        <v>387</v>
      </c>
      <c r="F652" s="470" t="s">
        <v>388</v>
      </c>
      <c r="G652" s="471" t="s">
        <v>389</v>
      </c>
      <c r="H652" s="738"/>
      <c r="I652" s="804"/>
      <c r="J652" s="738"/>
      <c r="K652" s="738"/>
      <c r="L652" s="738"/>
      <c r="M652" s="738"/>
      <c r="N652" s="469" t="s">
        <v>390</v>
      </c>
      <c r="O652" s="470" t="s">
        <v>391</v>
      </c>
      <c r="P652" s="801"/>
      <c r="Q652" s="802"/>
      <c r="R652" s="748"/>
      <c r="S652" s="749"/>
      <c r="T652" s="472" t="s">
        <v>392</v>
      </c>
      <c r="U652" s="473" t="s">
        <v>393</v>
      </c>
      <c r="V652" s="474" t="s">
        <v>394</v>
      </c>
    </row>
    <row r="653" spans="1:22" s="19" customFormat="1" ht="26.25" customHeight="1">
      <c r="A653" s="630"/>
      <c r="B653" s="400"/>
      <c r="C653" s="401">
        <v>3</v>
      </c>
      <c r="D653" s="401">
        <v>4</v>
      </c>
      <c r="E653" s="401">
        <v>5</v>
      </c>
      <c r="F653" s="401">
        <v>6</v>
      </c>
      <c r="G653" s="401">
        <v>7</v>
      </c>
      <c r="H653" s="401">
        <v>8</v>
      </c>
      <c r="I653" s="401">
        <v>9</v>
      </c>
      <c r="J653" s="401">
        <v>10</v>
      </c>
      <c r="K653" s="401">
        <v>11</v>
      </c>
      <c r="L653" s="401">
        <v>12</v>
      </c>
      <c r="M653" s="401">
        <v>13</v>
      </c>
      <c r="N653" s="401">
        <v>14</v>
      </c>
      <c r="O653" s="401">
        <v>15</v>
      </c>
      <c r="P653" s="402">
        <v>16</v>
      </c>
      <c r="Q653" s="403">
        <v>17</v>
      </c>
      <c r="R653" s="402">
        <v>18</v>
      </c>
      <c r="S653" s="403">
        <v>19</v>
      </c>
      <c r="T653" s="404">
        <v>20</v>
      </c>
      <c r="U653" s="210">
        <v>21</v>
      </c>
      <c r="V653" s="405">
        <v>22</v>
      </c>
    </row>
    <row r="654" spans="1:22" s="33" customFormat="1" ht="24.9" customHeight="1">
      <c r="A654" s="634" t="s">
        <v>1849</v>
      </c>
      <c r="B654" s="728">
        <v>1</v>
      </c>
      <c r="C654" s="730" t="s">
        <v>474</v>
      </c>
      <c r="D654" s="730" t="s">
        <v>584</v>
      </c>
      <c r="E654" s="730" t="s">
        <v>585</v>
      </c>
      <c r="F654" s="394" t="s">
        <v>48</v>
      </c>
      <c r="G654" s="386">
        <v>0.25</v>
      </c>
      <c r="H654" s="757" t="s">
        <v>396</v>
      </c>
      <c r="I654" s="392">
        <v>2</v>
      </c>
      <c r="J654" s="393" t="s">
        <v>246</v>
      </c>
      <c r="K654" s="430">
        <v>42438</v>
      </c>
      <c r="L654" s="430">
        <v>44398</v>
      </c>
      <c r="M654" s="387">
        <v>10274.27</v>
      </c>
      <c r="N654" s="428">
        <v>2568.5675000000001</v>
      </c>
      <c r="O654" s="212">
        <v>2568.5675000000001</v>
      </c>
      <c r="P654" s="732"/>
      <c r="Q654" s="733"/>
      <c r="R654" s="750"/>
      <c r="S654" s="751"/>
      <c r="T654" s="389" t="s">
        <v>396</v>
      </c>
      <c r="U654" s="390">
        <v>2</v>
      </c>
      <c r="V654" s="391" t="s">
        <v>396</v>
      </c>
    </row>
    <row r="655" spans="1:22" s="33" customFormat="1" ht="24.9" customHeight="1">
      <c r="A655" s="634" t="s">
        <v>1850</v>
      </c>
      <c r="B655" s="729"/>
      <c r="C655" s="731"/>
      <c r="D655" s="731"/>
      <c r="E655" s="731"/>
      <c r="F655" s="394" t="s">
        <v>48</v>
      </c>
      <c r="G655" s="386">
        <v>0.25</v>
      </c>
      <c r="H655" s="758"/>
      <c r="I655" s="392">
        <v>1</v>
      </c>
      <c r="J655" s="393" t="s">
        <v>245</v>
      </c>
      <c r="K655" s="430">
        <v>42438</v>
      </c>
      <c r="L655" s="430">
        <v>44398</v>
      </c>
      <c r="M655" s="387">
        <v>10274.27</v>
      </c>
      <c r="N655" s="428">
        <v>2568.5675000000001</v>
      </c>
      <c r="O655" s="212">
        <v>2568.5675000000001</v>
      </c>
      <c r="P655" s="732"/>
      <c r="Q655" s="733"/>
      <c r="R655" s="750"/>
      <c r="S655" s="751"/>
      <c r="T655" s="389" t="s">
        <v>396</v>
      </c>
      <c r="U655" s="390">
        <v>94</v>
      </c>
      <c r="V655" s="391" t="s">
        <v>396</v>
      </c>
    </row>
    <row r="656" spans="1:22" s="33" customFormat="1" ht="50.1" customHeight="1">
      <c r="A656" s="634" t="s">
        <v>1851</v>
      </c>
      <c r="B656" s="406">
        <v>2</v>
      </c>
      <c r="C656" s="394" t="s">
        <v>470</v>
      </c>
      <c r="D656" s="394" t="s">
        <v>586</v>
      </c>
      <c r="E656" s="394" t="s">
        <v>587</v>
      </c>
      <c r="F656" s="394" t="s">
        <v>57</v>
      </c>
      <c r="G656" s="386">
        <v>1</v>
      </c>
      <c r="H656" s="543" t="s">
        <v>396</v>
      </c>
      <c r="I656" s="392">
        <v>1</v>
      </c>
      <c r="J656" s="393" t="s">
        <v>245</v>
      </c>
      <c r="K656" s="430">
        <v>38635</v>
      </c>
      <c r="L656" s="430">
        <v>38786</v>
      </c>
      <c r="M656" s="387">
        <v>340.58</v>
      </c>
      <c r="N656" s="428">
        <v>340.58</v>
      </c>
      <c r="O656" s="212">
        <v>340.58</v>
      </c>
      <c r="P656" s="732"/>
      <c r="Q656" s="733"/>
      <c r="R656" s="750"/>
      <c r="S656" s="751"/>
      <c r="T656" s="389" t="s">
        <v>396</v>
      </c>
      <c r="U656" s="390">
        <v>12</v>
      </c>
      <c r="V656" s="391" t="s">
        <v>396</v>
      </c>
    </row>
    <row r="657" spans="1:22" s="33" customFormat="1" ht="50.1" customHeight="1">
      <c r="A657" s="634" t="s">
        <v>1852</v>
      </c>
      <c r="B657" s="406">
        <v>3</v>
      </c>
      <c r="C657" s="394" t="s">
        <v>931</v>
      </c>
      <c r="D657" s="394" t="s">
        <v>588</v>
      </c>
      <c r="E657" s="394" t="s">
        <v>1318</v>
      </c>
      <c r="F657" s="394" t="s">
        <v>48</v>
      </c>
      <c r="G657" s="386">
        <v>0.25</v>
      </c>
      <c r="H657" s="543" t="s">
        <v>396</v>
      </c>
      <c r="I657" s="392">
        <v>1</v>
      </c>
      <c r="J657" s="393" t="s">
        <v>245</v>
      </c>
      <c r="K657" s="430">
        <v>41568</v>
      </c>
      <c r="L657" s="430">
        <v>42734</v>
      </c>
      <c r="M657" s="387">
        <v>11324.59</v>
      </c>
      <c r="N657" s="428">
        <v>2831.1475</v>
      </c>
      <c r="O657" s="212">
        <v>2831.1475</v>
      </c>
      <c r="P657" s="732"/>
      <c r="Q657" s="733"/>
      <c r="R657" s="750"/>
      <c r="S657" s="751"/>
      <c r="T657" s="389" t="s">
        <v>396</v>
      </c>
      <c r="U657" s="390">
        <v>74</v>
      </c>
      <c r="V657" s="391" t="s">
        <v>396</v>
      </c>
    </row>
    <row r="658" spans="1:22" s="33" customFormat="1" ht="50.1" customHeight="1">
      <c r="A658" s="634" t="s">
        <v>1853</v>
      </c>
      <c r="B658" s="406">
        <v>4</v>
      </c>
      <c r="C658" s="394" t="s">
        <v>470</v>
      </c>
      <c r="D658" s="394" t="s">
        <v>1319</v>
      </c>
      <c r="E658" s="394" t="s">
        <v>589</v>
      </c>
      <c r="F658" s="394" t="s">
        <v>57</v>
      </c>
      <c r="G658" s="386">
        <v>1</v>
      </c>
      <c r="H658" s="543" t="s">
        <v>396</v>
      </c>
      <c r="I658" s="392">
        <v>1</v>
      </c>
      <c r="J658" s="393" t="s">
        <v>245</v>
      </c>
      <c r="K658" s="430">
        <v>41519</v>
      </c>
      <c r="L658" s="430">
        <v>41913</v>
      </c>
      <c r="M658" s="387">
        <v>1424.907241883117</v>
      </c>
      <c r="N658" s="428">
        <v>1424.907241883117</v>
      </c>
      <c r="O658" s="212">
        <v>1424.9072418999999</v>
      </c>
      <c r="P658" s="732"/>
      <c r="Q658" s="733"/>
      <c r="R658" s="750"/>
      <c r="S658" s="751"/>
      <c r="T658" s="389" t="s">
        <v>396</v>
      </c>
      <c r="U658" s="390">
        <v>69</v>
      </c>
      <c r="V658" s="391" t="s">
        <v>396</v>
      </c>
    </row>
    <row r="659" spans="1:22" s="33" customFormat="1" ht="50.1" customHeight="1">
      <c r="A659" s="634" t="s">
        <v>1854</v>
      </c>
      <c r="B659" s="406">
        <v>5</v>
      </c>
      <c r="C659" s="394" t="s">
        <v>470</v>
      </c>
      <c r="D659" s="394" t="s">
        <v>590</v>
      </c>
      <c r="E659" s="394" t="s">
        <v>1320</v>
      </c>
      <c r="F659" s="394" t="s">
        <v>48</v>
      </c>
      <c r="G659" s="386">
        <v>0.45</v>
      </c>
      <c r="H659" s="543" t="s">
        <v>396</v>
      </c>
      <c r="I659" s="392">
        <v>1</v>
      </c>
      <c r="J659" s="393" t="s">
        <v>245</v>
      </c>
      <c r="K659" s="430">
        <v>40903</v>
      </c>
      <c r="L659" s="430">
        <v>41146</v>
      </c>
      <c r="M659" s="387">
        <v>610.48</v>
      </c>
      <c r="N659" s="428">
        <v>274.71600000000001</v>
      </c>
      <c r="O659" s="212">
        <v>274.71600000000001</v>
      </c>
      <c r="P659" s="732"/>
      <c r="Q659" s="733"/>
      <c r="R659" s="750"/>
      <c r="S659" s="751"/>
      <c r="T659" s="389" t="s">
        <v>396</v>
      </c>
      <c r="U659" s="390">
        <v>20</v>
      </c>
      <c r="V659" s="391" t="s">
        <v>396</v>
      </c>
    </row>
    <row r="660" spans="1:22" s="33" customFormat="1" ht="24.9" customHeight="1">
      <c r="A660" s="634" t="s">
        <v>1855</v>
      </c>
      <c r="B660" s="406" t="s">
        <v>1418</v>
      </c>
      <c r="C660" s="394"/>
      <c r="D660" s="394"/>
      <c r="E660" s="394"/>
      <c r="F660" s="394"/>
      <c r="G660" s="386"/>
      <c r="H660" s="543"/>
      <c r="I660" s="392"/>
      <c r="J660" s="393" t="s">
        <v>1418</v>
      </c>
      <c r="K660" s="430"/>
      <c r="L660" s="430"/>
      <c r="M660" s="388"/>
      <c r="N660" s="428" t="s">
        <v>1418</v>
      </c>
      <c r="O660" s="212" t="s">
        <v>1418</v>
      </c>
      <c r="P660" s="732"/>
      <c r="Q660" s="733"/>
      <c r="R660" s="750"/>
      <c r="S660" s="751"/>
      <c r="T660" s="389"/>
      <c r="U660" s="390"/>
      <c r="V660" s="391"/>
    </row>
    <row r="661" spans="1:22" s="33" customFormat="1" ht="24.9" customHeight="1">
      <c r="A661" s="634" t="s">
        <v>1856</v>
      </c>
      <c r="B661" s="406" t="s">
        <v>1418</v>
      </c>
      <c r="C661" s="394"/>
      <c r="D661" s="394"/>
      <c r="E661" s="394"/>
      <c r="F661" s="394"/>
      <c r="G661" s="386"/>
      <c r="H661" s="543"/>
      <c r="I661" s="392"/>
      <c r="J661" s="393" t="s">
        <v>1418</v>
      </c>
      <c r="K661" s="430"/>
      <c r="L661" s="430"/>
      <c r="M661" s="388"/>
      <c r="N661" s="428" t="s">
        <v>1418</v>
      </c>
      <c r="O661" s="212" t="s">
        <v>1418</v>
      </c>
      <c r="P661" s="732"/>
      <c r="Q661" s="733"/>
      <c r="R661" s="750"/>
      <c r="S661" s="751"/>
      <c r="T661" s="389"/>
      <c r="U661" s="390"/>
      <c r="V661" s="391"/>
    </row>
    <row r="662" spans="1:22" s="33" customFormat="1" ht="24.9" customHeight="1" thickBot="1">
      <c r="A662" s="634" t="s">
        <v>1857</v>
      </c>
      <c r="B662" s="410" t="s">
        <v>1418</v>
      </c>
      <c r="C662" s="395"/>
      <c r="D662" s="395"/>
      <c r="E662" s="395"/>
      <c r="F662" s="395"/>
      <c r="G662" s="396"/>
      <c r="H662" s="544"/>
      <c r="I662" s="397"/>
      <c r="J662" s="398" t="s">
        <v>1418</v>
      </c>
      <c r="K662" s="431"/>
      <c r="L662" s="431"/>
      <c r="M662" s="399"/>
      <c r="N662" s="428" t="s">
        <v>1418</v>
      </c>
      <c r="O662" s="212" t="s">
        <v>1418</v>
      </c>
      <c r="P662" s="732"/>
      <c r="Q662" s="733"/>
      <c r="R662" s="750"/>
      <c r="S662" s="751"/>
      <c r="T662" s="389"/>
      <c r="U662" s="390"/>
      <c r="V662" s="391"/>
    </row>
    <row r="663" spans="1:22" s="19" customFormat="1" ht="12" customHeight="1">
      <c r="A663" s="634"/>
      <c r="B663" s="34"/>
      <c r="C663" s="35"/>
      <c r="D663" s="35"/>
      <c r="E663" s="35"/>
      <c r="F663" s="35"/>
      <c r="G663" s="35"/>
      <c r="H663" s="407"/>
      <c r="I663" s="35"/>
      <c r="J663" s="35"/>
      <c r="K663" s="35"/>
      <c r="L663" s="35"/>
      <c r="M663" s="35"/>
      <c r="N663" s="35"/>
      <c r="O663" s="211"/>
      <c r="P663" s="35"/>
      <c r="Q663" s="35"/>
      <c r="R663" s="211"/>
      <c r="S663" s="35"/>
      <c r="T663" s="35"/>
      <c r="U663" s="36"/>
      <c r="V663" s="37"/>
    </row>
    <row r="664" spans="1:22" s="19" customFormat="1" ht="17.25" customHeight="1" thickBot="1">
      <c r="A664" s="634" t="s">
        <v>1858</v>
      </c>
      <c r="B664" s="475"/>
      <c r="C664" s="476"/>
      <c r="D664" s="476"/>
      <c r="E664" s="476"/>
      <c r="F664" s="476"/>
      <c r="G664" s="476"/>
      <c r="H664" s="476"/>
      <c r="I664" s="476"/>
      <c r="J664" s="476"/>
      <c r="K664" s="476"/>
      <c r="L664" s="476"/>
      <c r="M664" s="476"/>
      <c r="N664" s="414" t="s">
        <v>398</v>
      </c>
      <c r="O664" s="415">
        <v>2001.69714838</v>
      </c>
      <c r="P664" s="423"/>
      <c r="Q664" s="423"/>
      <c r="R664" s="424"/>
      <c r="S664" s="424"/>
      <c r="T664" s="425"/>
      <c r="U664" s="426"/>
      <c r="V664" s="427"/>
    </row>
    <row r="665" spans="1:22" ht="17.25" customHeight="1">
      <c r="B665" s="38"/>
      <c r="C665" s="38"/>
      <c r="D665" s="38"/>
      <c r="E665" s="38"/>
      <c r="F665" s="38"/>
      <c r="G665" s="39"/>
      <c r="H665" s="39"/>
      <c r="I665" s="39"/>
      <c r="J665" s="39"/>
      <c r="K665" s="39"/>
      <c r="L665" s="39"/>
      <c r="M665" s="39"/>
      <c r="N665" s="39"/>
      <c r="O665" s="39"/>
      <c r="P665" s="39"/>
      <c r="Q665" s="39"/>
      <c r="R665" s="39"/>
      <c r="S665" s="39"/>
      <c r="T665" s="39"/>
      <c r="U665" s="39"/>
      <c r="V665" s="39"/>
    </row>
    <row r="666" spans="1:22" s="19" customFormat="1" ht="16.5" customHeight="1" thickBot="1">
      <c r="A666" s="630"/>
      <c r="B666" s="764" t="s">
        <v>399</v>
      </c>
      <c r="C666" s="764"/>
      <c r="D666" s="764"/>
      <c r="E666" s="764"/>
      <c r="F666" s="764"/>
      <c r="G666" s="764"/>
      <c r="H666" s="764"/>
      <c r="I666" s="764"/>
      <c r="J666" s="764"/>
      <c r="K666" s="764"/>
      <c r="L666" s="764"/>
      <c r="M666" s="764"/>
      <c r="N666" s="764"/>
      <c r="O666" s="764"/>
      <c r="P666" s="764"/>
      <c r="Q666" s="764"/>
      <c r="R666" s="764"/>
      <c r="S666" s="764"/>
      <c r="T666" s="764"/>
      <c r="U666" s="764"/>
      <c r="V666" s="764"/>
    </row>
    <row r="667" spans="1:22" s="22" customFormat="1" ht="22.5" customHeight="1">
      <c r="A667" s="635" t="s">
        <v>1859</v>
      </c>
      <c r="B667" s="765" t="s">
        <v>400</v>
      </c>
      <c r="C667" s="768" t="s">
        <v>401</v>
      </c>
      <c r="D667" s="769"/>
      <c r="E667" s="769"/>
      <c r="F667" s="769"/>
      <c r="G667" s="769"/>
      <c r="H667" s="769"/>
      <c r="I667" s="769"/>
      <c r="J667" s="769"/>
      <c r="K667" s="769"/>
      <c r="L667" s="769"/>
      <c r="M667" s="747"/>
      <c r="N667" s="477"/>
      <c r="O667" s="478"/>
      <c r="P667" s="768" t="s">
        <v>402</v>
      </c>
      <c r="Q667" s="769"/>
      <c r="R667" s="769"/>
      <c r="S667" s="747"/>
      <c r="T667" s="746" t="s">
        <v>403</v>
      </c>
      <c r="U667" s="747"/>
      <c r="V667" s="807" t="s">
        <v>1102</v>
      </c>
    </row>
    <row r="668" spans="1:22" s="22" customFormat="1" ht="22.5" customHeight="1">
      <c r="A668" s="635" t="s">
        <v>1860</v>
      </c>
      <c r="B668" s="766"/>
      <c r="C668" s="734" t="s">
        <v>404</v>
      </c>
      <c r="D668" s="735"/>
      <c r="E668" s="736"/>
      <c r="F668" s="481">
        <v>2</v>
      </c>
      <c r="G668" s="737" t="s">
        <v>405</v>
      </c>
      <c r="H668" s="738" t="s">
        <v>406</v>
      </c>
      <c r="I668" s="738"/>
      <c r="J668" s="734" t="s">
        <v>407</v>
      </c>
      <c r="K668" s="739"/>
      <c r="L668" s="482"/>
      <c r="M668" s="482"/>
      <c r="N668" s="483"/>
      <c r="O668" s="484"/>
      <c r="P668" s="770"/>
      <c r="Q668" s="771"/>
      <c r="R668" s="771"/>
      <c r="S668" s="772"/>
      <c r="T668" s="748"/>
      <c r="U668" s="749"/>
      <c r="V668" s="808"/>
    </row>
    <row r="669" spans="1:22" s="22" customFormat="1" ht="51.75" customHeight="1" thickBot="1">
      <c r="A669" s="635" t="s">
        <v>1861</v>
      </c>
      <c r="B669" s="766"/>
      <c r="C669" s="735" t="s">
        <v>408</v>
      </c>
      <c r="D669" s="736"/>
      <c r="E669" s="485" t="s">
        <v>409</v>
      </c>
      <c r="F669" s="479" t="s">
        <v>410</v>
      </c>
      <c r="G669" s="737"/>
      <c r="H669" s="738"/>
      <c r="I669" s="738"/>
      <c r="J669" s="469" t="s">
        <v>411</v>
      </c>
      <c r="K669" s="480" t="s">
        <v>412</v>
      </c>
      <c r="L669" s="486" t="s">
        <v>413</v>
      </c>
      <c r="M669" s="486"/>
      <c r="N669" s="487" t="s">
        <v>414</v>
      </c>
      <c r="O669" s="488"/>
      <c r="P669" s="421" t="s">
        <v>1436</v>
      </c>
      <c r="Q669" s="312" t="s">
        <v>415</v>
      </c>
      <c r="R669" s="313"/>
      <c r="S669" s="94">
        <v>5</v>
      </c>
      <c r="T669" s="773"/>
      <c r="U669" s="774"/>
      <c r="V669" s="809"/>
    </row>
    <row r="670" spans="1:22" s="22" customFormat="1" ht="15.75" customHeight="1">
      <c r="A670" s="635" t="s">
        <v>1862</v>
      </c>
      <c r="B670" s="766"/>
      <c r="C670" s="41">
        <v>1</v>
      </c>
      <c r="D670" s="83" t="s">
        <v>245</v>
      </c>
      <c r="E670" s="89">
        <v>0.25</v>
      </c>
      <c r="F670" s="306">
        <v>7439.9182419000008</v>
      </c>
      <c r="G670" s="306">
        <v>698.17</v>
      </c>
      <c r="H670" s="742" t="s">
        <v>1102</v>
      </c>
      <c r="I670" s="743"/>
      <c r="J670" s="90" t="s">
        <v>1102</v>
      </c>
      <c r="K670" s="88" t="s">
        <v>1418</v>
      </c>
      <c r="L670" s="453" t="s">
        <v>34</v>
      </c>
      <c r="M670" s="454" t="s">
        <v>1439</v>
      </c>
      <c r="N670" s="369" t="s">
        <v>396</v>
      </c>
      <c r="O670" s="778" t="s">
        <v>205</v>
      </c>
      <c r="P670" s="779"/>
      <c r="Q670" s="782">
        <v>40</v>
      </c>
      <c r="R670" s="785" t="s">
        <v>34</v>
      </c>
      <c r="S670" s="786"/>
      <c r="T670" s="746" t="s">
        <v>416</v>
      </c>
      <c r="U670" s="769"/>
      <c r="V670" s="747"/>
    </row>
    <row r="671" spans="1:22" s="22" customFormat="1" ht="15.75" customHeight="1" thickBot="1">
      <c r="A671" s="635" t="s">
        <v>1863</v>
      </c>
      <c r="B671" s="766"/>
      <c r="C671" s="41">
        <v>2</v>
      </c>
      <c r="D671" s="83" t="s">
        <v>246</v>
      </c>
      <c r="E671" s="89">
        <v>0.75</v>
      </c>
      <c r="F671" s="306">
        <v>2568.5675000000001</v>
      </c>
      <c r="G671" s="306">
        <v>698.17</v>
      </c>
      <c r="H671" s="742" t="s">
        <v>1102</v>
      </c>
      <c r="I671" s="743"/>
      <c r="J671" s="90" t="s">
        <v>1102</v>
      </c>
      <c r="K671" s="88" t="s">
        <v>1418</v>
      </c>
      <c r="L671" s="453" t="s">
        <v>34</v>
      </c>
      <c r="M671" s="454" t="s">
        <v>1439</v>
      </c>
      <c r="N671" s="369" t="s">
        <v>396</v>
      </c>
      <c r="O671" s="778"/>
      <c r="P671" s="779"/>
      <c r="Q671" s="783"/>
      <c r="R671" s="787"/>
      <c r="S671" s="788"/>
      <c r="T671" s="773"/>
      <c r="U671" s="791"/>
      <c r="V671" s="774"/>
    </row>
    <row r="672" spans="1:22" s="22" customFormat="1" ht="15.75" customHeight="1">
      <c r="A672" s="635" t="s">
        <v>1864</v>
      </c>
      <c r="B672" s="766"/>
      <c r="C672" s="41">
        <v>3</v>
      </c>
      <c r="D672" s="83" t="s">
        <v>1418</v>
      </c>
      <c r="E672" s="89" t="s">
        <v>1418</v>
      </c>
      <c r="F672" s="306" t="s">
        <v>1418</v>
      </c>
      <c r="G672" s="306" t="s">
        <v>1418</v>
      </c>
      <c r="H672" s="742" t="s">
        <v>1418</v>
      </c>
      <c r="I672" s="743"/>
      <c r="J672" s="90" t="s">
        <v>1418</v>
      </c>
      <c r="K672" s="88" t="s">
        <v>1418</v>
      </c>
      <c r="L672" s="453"/>
      <c r="M672" s="454" t="s">
        <v>1418</v>
      </c>
      <c r="N672" s="369"/>
      <c r="O672" s="780"/>
      <c r="P672" s="781"/>
      <c r="Q672" s="784"/>
      <c r="R672" s="789"/>
      <c r="S672" s="790"/>
      <c r="T672" s="244"/>
      <c r="U672" s="244"/>
      <c r="V672" s="245"/>
    </row>
    <row r="673" spans="1:22" s="22" customFormat="1" ht="15.75" customHeight="1">
      <c r="A673" s="635" t="s">
        <v>1865</v>
      </c>
      <c r="B673" s="766"/>
      <c r="C673" s="41">
        <v>4</v>
      </c>
      <c r="D673" s="83" t="s">
        <v>1418</v>
      </c>
      <c r="E673" s="89" t="s">
        <v>1418</v>
      </c>
      <c r="F673" s="306" t="s">
        <v>1418</v>
      </c>
      <c r="G673" s="306" t="s">
        <v>1418</v>
      </c>
      <c r="H673" s="742" t="s">
        <v>1418</v>
      </c>
      <c r="I673" s="743"/>
      <c r="J673" s="90" t="s">
        <v>1418</v>
      </c>
      <c r="K673" s="88" t="s">
        <v>1418</v>
      </c>
      <c r="L673" s="453"/>
      <c r="M673" s="454" t="s">
        <v>1418</v>
      </c>
      <c r="N673" s="369"/>
      <c r="O673" s="744" t="s">
        <v>417</v>
      </c>
      <c r="P673" s="734" t="s">
        <v>418</v>
      </c>
      <c r="Q673" s="735"/>
      <c r="R673" s="735"/>
      <c r="S673" s="736"/>
      <c r="T673" s="225"/>
      <c r="U673" s="225"/>
      <c r="V673" s="246"/>
    </row>
    <row r="674" spans="1:22" s="22" customFormat="1" ht="17.25" customHeight="1">
      <c r="A674" s="635" t="s">
        <v>1866</v>
      </c>
      <c r="B674" s="766"/>
      <c r="C674" s="41">
        <v>5</v>
      </c>
      <c r="D674" s="83" t="s">
        <v>1418</v>
      </c>
      <c r="E674" s="89" t="s">
        <v>1418</v>
      </c>
      <c r="F674" s="306" t="s">
        <v>1418</v>
      </c>
      <c r="G674" s="306" t="s">
        <v>1418</v>
      </c>
      <c r="H674" s="742" t="s">
        <v>1418</v>
      </c>
      <c r="I674" s="743"/>
      <c r="J674" s="90" t="s">
        <v>1418</v>
      </c>
      <c r="K674" s="88" t="s">
        <v>1418</v>
      </c>
      <c r="L674" s="453"/>
      <c r="M674" s="454" t="s">
        <v>1418</v>
      </c>
      <c r="N674" s="369"/>
      <c r="O674" s="745"/>
      <c r="P674" s="469" t="s">
        <v>419</v>
      </c>
      <c r="Q674" s="469" t="s">
        <v>420</v>
      </c>
      <c r="R674" s="738" t="s">
        <v>421</v>
      </c>
      <c r="S674" s="738"/>
      <c r="T674" s="225"/>
      <c r="U674" s="225"/>
      <c r="V674" s="246"/>
    </row>
    <row r="675" spans="1:22" s="22" customFormat="1" ht="16.5" customHeight="1" thickBot="1">
      <c r="A675" s="635" t="s">
        <v>1867</v>
      </c>
      <c r="B675" s="766"/>
      <c r="C675" s="91">
        <v>6</v>
      </c>
      <c r="D675" s="92" t="s">
        <v>1418</v>
      </c>
      <c r="E675" s="93" t="s">
        <v>1418</v>
      </c>
      <c r="F675" s="306" t="s">
        <v>1418</v>
      </c>
      <c r="G675" s="306" t="s">
        <v>1418</v>
      </c>
      <c r="H675" s="742" t="s">
        <v>1418</v>
      </c>
      <c r="I675" s="743"/>
      <c r="J675" s="90" t="s">
        <v>1418</v>
      </c>
      <c r="K675" s="88" t="s">
        <v>1418</v>
      </c>
      <c r="L675" s="453"/>
      <c r="M675" s="454" t="s">
        <v>1418</v>
      </c>
      <c r="N675" s="451"/>
      <c r="O675" s="319" t="s">
        <v>1102</v>
      </c>
      <c r="P675" s="247">
        <v>4</v>
      </c>
      <c r="Q675" s="248">
        <v>1396.3430708000001</v>
      </c>
      <c r="R675" s="792">
        <v>7439.9182418831169</v>
      </c>
      <c r="S675" s="792"/>
      <c r="T675" s="225"/>
      <c r="U675" s="225"/>
      <c r="V675" s="246"/>
    </row>
    <row r="676" spans="1:22" s="22" customFormat="1" ht="16.5" customHeight="1" thickBot="1">
      <c r="A676" s="635" t="s">
        <v>1868</v>
      </c>
      <c r="B676" s="767"/>
      <c r="C676" s="793" t="s">
        <v>422</v>
      </c>
      <c r="D676" s="794"/>
      <c r="E676" s="794"/>
      <c r="F676" s="502"/>
      <c r="G676" s="503"/>
      <c r="H676" s="795" t="s">
        <v>1102</v>
      </c>
      <c r="I676" s="796"/>
      <c r="J676" s="416" t="s">
        <v>1102</v>
      </c>
      <c r="K676" s="249" t="s">
        <v>1102</v>
      </c>
      <c r="L676" s="492"/>
      <c r="M676" s="493"/>
      <c r="N676" s="494"/>
      <c r="O676" s="797" t="s">
        <v>1418</v>
      </c>
      <c r="P676" s="797"/>
      <c r="Q676" s="797"/>
      <c r="R676" s="797"/>
      <c r="S676" s="797"/>
      <c r="T676" s="489"/>
      <c r="U676" s="490"/>
      <c r="V676" s="491"/>
    </row>
    <row r="677" spans="1:22" ht="24.9" customHeight="1"/>
    <row r="678" spans="1:22" ht="24.9" customHeight="1"/>
    <row r="679" spans="1:22" s="32" customFormat="1" ht="24" thickBot="1">
      <c r="A679" s="633">
        <v>25</v>
      </c>
      <c r="B679" s="761" t="s">
        <v>371</v>
      </c>
      <c r="C679" s="761"/>
      <c r="D679" s="761"/>
      <c r="E679" s="26">
        <v>41</v>
      </c>
      <c r="F679" s="27" t="s">
        <v>129</v>
      </c>
      <c r="G679" s="28"/>
      <c r="H679" s="28"/>
      <c r="I679" s="27"/>
      <c r="J679" s="27"/>
      <c r="K679" s="27"/>
      <c r="L679" s="27"/>
      <c r="M679" s="29"/>
      <c r="N679" s="29"/>
      <c r="O679" s="28"/>
      <c r="P679" s="28"/>
      <c r="Q679" s="30"/>
      <c r="R679" s="30"/>
      <c r="S679" s="30"/>
      <c r="T679" s="30"/>
      <c r="U679" s="31"/>
    </row>
    <row r="680" spans="1:22" s="19" customFormat="1" ht="24.75" customHeight="1">
      <c r="A680" s="630"/>
      <c r="B680" s="762" t="s">
        <v>372</v>
      </c>
      <c r="C680" s="466" t="s">
        <v>373</v>
      </c>
      <c r="D680" s="467" t="s">
        <v>374</v>
      </c>
      <c r="E680" s="467"/>
      <c r="F680" s="467" t="s">
        <v>375</v>
      </c>
      <c r="G680" s="468"/>
      <c r="H680" s="752" t="s">
        <v>376</v>
      </c>
      <c r="I680" s="803" t="s">
        <v>377</v>
      </c>
      <c r="J680" s="752" t="s">
        <v>378</v>
      </c>
      <c r="K680" s="752" t="s">
        <v>379</v>
      </c>
      <c r="L680" s="752" t="s">
        <v>380</v>
      </c>
      <c r="M680" s="752" t="s">
        <v>381</v>
      </c>
      <c r="N680" s="753" t="s">
        <v>382</v>
      </c>
      <c r="O680" s="754"/>
      <c r="P680" s="755" t="s">
        <v>383</v>
      </c>
      <c r="Q680" s="756"/>
      <c r="R680" s="746" t="s">
        <v>384</v>
      </c>
      <c r="S680" s="747"/>
      <c r="T680" s="798" t="s">
        <v>385</v>
      </c>
      <c r="U680" s="799"/>
      <c r="V680" s="800"/>
    </row>
    <row r="681" spans="1:22" s="19" customFormat="1" ht="73.5" customHeight="1">
      <c r="A681" s="630"/>
      <c r="B681" s="763"/>
      <c r="C681" s="469" t="s">
        <v>386</v>
      </c>
      <c r="D681" s="470" t="s">
        <v>101</v>
      </c>
      <c r="E681" s="470" t="s">
        <v>387</v>
      </c>
      <c r="F681" s="470" t="s">
        <v>388</v>
      </c>
      <c r="G681" s="471" t="s">
        <v>389</v>
      </c>
      <c r="H681" s="738"/>
      <c r="I681" s="804"/>
      <c r="J681" s="738"/>
      <c r="K681" s="738"/>
      <c r="L681" s="738"/>
      <c r="M681" s="738"/>
      <c r="N681" s="469" t="s">
        <v>390</v>
      </c>
      <c r="O681" s="470" t="s">
        <v>391</v>
      </c>
      <c r="P681" s="801"/>
      <c r="Q681" s="802"/>
      <c r="R681" s="748"/>
      <c r="S681" s="749"/>
      <c r="T681" s="472" t="s">
        <v>392</v>
      </c>
      <c r="U681" s="473" t="s">
        <v>393</v>
      </c>
      <c r="V681" s="474" t="s">
        <v>394</v>
      </c>
    </row>
    <row r="682" spans="1:22" s="19" customFormat="1" ht="26.25" customHeight="1">
      <c r="A682" s="630"/>
      <c r="B682" s="400"/>
      <c r="C682" s="401">
        <v>3</v>
      </c>
      <c r="D682" s="401">
        <v>4</v>
      </c>
      <c r="E682" s="401">
        <v>5</v>
      </c>
      <c r="F682" s="401">
        <v>6</v>
      </c>
      <c r="G682" s="401">
        <v>7</v>
      </c>
      <c r="H682" s="401">
        <v>8</v>
      </c>
      <c r="I682" s="401">
        <v>9</v>
      </c>
      <c r="J682" s="401">
        <v>10</v>
      </c>
      <c r="K682" s="401">
        <v>11</v>
      </c>
      <c r="L682" s="401">
        <v>12</v>
      </c>
      <c r="M682" s="401">
        <v>13</v>
      </c>
      <c r="N682" s="401">
        <v>14</v>
      </c>
      <c r="O682" s="401">
        <v>15</v>
      </c>
      <c r="P682" s="402">
        <v>16</v>
      </c>
      <c r="Q682" s="403">
        <v>17</v>
      </c>
      <c r="R682" s="402">
        <v>18</v>
      </c>
      <c r="S682" s="403">
        <v>19</v>
      </c>
      <c r="T682" s="404">
        <v>20</v>
      </c>
      <c r="U682" s="210">
        <v>21</v>
      </c>
      <c r="V682" s="405">
        <v>22</v>
      </c>
    </row>
    <row r="683" spans="1:22" s="33" customFormat="1" ht="50.1" customHeight="1">
      <c r="A683" s="634" t="s">
        <v>1869</v>
      </c>
      <c r="B683" s="406">
        <v>1</v>
      </c>
      <c r="C683" s="394" t="s">
        <v>423</v>
      </c>
      <c r="D683" s="394" t="s">
        <v>1321</v>
      </c>
      <c r="E683" s="394" t="s">
        <v>1322</v>
      </c>
      <c r="F683" s="394" t="s">
        <v>48</v>
      </c>
      <c r="G683" s="386">
        <v>0.6</v>
      </c>
      <c r="H683" s="543" t="s">
        <v>396</v>
      </c>
      <c r="I683" s="392">
        <v>1</v>
      </c>
      <c r="J683" s="393" t="s">
        <v>247</v>
      </c>
      <c r="K683" s="430">
        <v>41122</v>
      </c>
      <c r="L683" s="430">
        <v>42369</v>
      </c>
      <c r="M683" s="387">
        <v>9819.1200000000008</v>
      </c>
      <c r="N683" s="428">
        <v>5891.4720000000007</v>
      </c>
      <c r="O683" s="212">
        <v>5891.4719999999998</v>
      </c>
      <c r="P683" s="732"/>
      <c r="Q683" s="733"/>
      <c r="R683" s="750"/>
      <c r="S683" s="751"/>
      <c r="T683" s="389" t="s">
        <v>396</v>
      </c>
      <c r="U683" s="390">
        <v>125</v>
      </c>
      <c r="V683" s="391" t="s">
        <v>396</v>
      </c>
    </row>
    <row r="684" spans="1:22" s="33" customFormat="1" ht="24.9" customHeight="1">
      <c r="A684" s="634" t="s">
        <v>1870</v>
      </c>
      <c r="B684" s="728">
        <v>2</v>
      </c>
      <c r="C684" s="730" t="s">
        <v>423</v>
      </c>
      <c r="D684" s="730" t="s">
        <v>1323</v>
      </c>
      <c r="E684" s="730" t="s">
        <v>1324</v>
      </c>
      <c r="F684" s="394" t="s">
        <v>48</v>
      </c>
      <c r="G684" s="386">
        <v>0.5</v>
      </c>
      <c r="H684" s="757" t="s">
        <v>396</v>
      </c>
      <c r="I684" s="392">
        <v>2</v>
      </c>
      <c r="J684" s="393" t="s">
        <v>248</v>
      </c>
      <c r="K684" s="759">
        <v>41982</v>
      </c>
      <c r="L684" s="759">
        <v>42185</v>
      </c>
      <c r="M684" s="387">
        <v>654.12</v>
      </c>
      <c r="N684" s="428">
        <v>327.06</v>
      </c>
      <c r="O684" s="212">
        <v>327.06</v>
      </c>
      <c r="P684" s="732"/>
      <c r="Q684" s="733"/>
      <c r="R684" s="750"/>
      <c r="S684" s="751"/>
      <c r="T684" s="389" t="s">
        <v>396</v>
      </c>
      <c r="U684" s="390">
        <v>141</v>
      </c>
      <c r="V684" s="391" t="s">
        <v>396</v>
      </c>
    </row>
    <row r="685" spans="1:22" s="33" customFormat="1" ht="24.9" customHeight="1">
      <c r="A685" s="634" t="s">
        <v>1871</v>
      </c>
      <c r="B685" s="729"/>
      <c r="C685" s="731"/>
      <c r="D685" s="731"/>
      <c r="E685" s="731"/>
      <c r="F685" s="394" t="s">
        <v>48</v>
      </c>
      <c r="G685" s="386">
        <v>0.5</v>
      </c>
      <c r="H685" s="758"/>
      <c r="I685" s="392">
        <v>1</v>
      </c>
      <c r="J685" s="393" t="s">
        <v>247</v>
      </c>
      <c r="K685" s="760"/>
      <c r="L685" s="760"/>
      <c r="M685" s="387">
        <v>654.12</v>
      </c>
      <c r="N685" s="428">
        <v>327.06</v>
      </c>
      <c r="O685" s="212">
        <v>327.06</v>
      </c>
      <c r="P685" s="732"/>
      <c r="Q685" s="733"/>
      <c r="R685" s="750"/>
      <c r="S685" s="751"/>
      <c r="T685" s="389" t="s">
        <v>396</v>
      </c>
      <c r="U685" s="390">
        <v>142</v>
      </c>
      <c r="V685" s="391" t="s">
        <v>396</v>
      </c>
    </row>
    <row r="686" spans="1:22" s="33" customFormat="1" ht="50.1" customHeight="1">
      <c r="A686" s="634" t="s">
        <v>1872</v>
      </c>
      <c r="B686" s="406">
        <v>3</v>
      </c>
      <c r="C686" s="394" t="s">
        <v>423</v>
      </c>
      <c r="D686" s="394" t="s">
        <v>1325</v>
      </c>
      <c r="E686" s="394" t="s">
        <v>1326</v>
      </c>
      <c r="F686" s="394" t="s">
        <v>48</v>
      </c>
      <c r="G686" s="386">
        <v>0.6</v>
      </c>
      <c r="H686" s="543" t="s">
        <v>396</v>
      </c>
      <c r="I686" s="392">
        <v>1</v>
      </c>
      <c r="J686" s="393" t="s">
        <v>247</v>
      </c>
      <c r="K686" s="430">
        <v>41109</v>
      </c>
      <c r="L686" s="430">
        <v>42916</v>
      </c>
      <c r="M686" s="387">
        <v>15561.49</v>
      </c>
      <c r="N686" s="428">
        <v>9336.8940000000002</v>
      </c>
      <c r="O686" s="212">
        <v>9336.8940000000002</v>
      </c>
      <c r="P686" s="732"/>
      <c r="Q686" s="733"/>
      <c r="R686" s="750"/>
      <c r="S686" s="751"/>
      <c r="T686" s="389" t="s">
        <v>396</v>
      </c>
      <c r="U686" s="390">
        <v>159</v>
      </c>
      <c r="V686" s="391" t="s">
        <v>396</v>
      </c>
    </row>
    <row r="687" spans="1:22" s="33" customFormat="1" ht="50.1" customHeight="1">
      <c r="A687" s="634" t="s">
        <v>1873</v>
      </c>
      <c r="B687" s="406">
        <v>4</v>
      </c>
      <c r="C687" s="394" t="s">
        <v>423</v>
      </c>
      <c r="D687" s="394" t="s">
        <v>1327</v>
      </c>
      <c r="E687" s="394" t="s">
        <v>1328</v>
      </c>
      <c r="F687" s="394" t="s">
        <v>48</v>
      </c>
      <c r="G687" s="386">
        <v>0.6</v>
      </c>
      <c r="H687" s="543" t="s">
        <v>396</v>
      </c>
      <c r="I687" s="392">
        <v>1</v>
      </c>
      <c r="J687" s="393" t="s">
        <v>247</v>
      </c>
      <c r="K687" s="430">
        <v>41123</v>
      </c>
      <c r="L687" s="430">
        <v>42830</v>
      </c>
      <c r="M687" s="387">
        <v>9675.69</v>
      </c>
      <c r="N687" s="428">
        <v>5805.4139999999998</v>
      </c>
      <c r="O687" s="212">
        <v>5805.4139999999998</v>
      </c>
      <c r="P687" s="732"/>
      <c r="Q687" s="733"/>
      <c r="R687" s="750"/>
      <c r="S687" s="751"/>
      <c r="T687" s="389" t="s">
        <v>396</v>
      </c>
      <c r="U687" s="390">
        <v>160</v>
      </c>
      <c r="V687" s="391" t="s">
        <v>396</v>
      </c>
    </row>
    <row r="688" spans="1:22" s="33" customFormat="1" ht="24.9" customHeight="1">
      <c r="A688" s="634" t="s">
        <v>1874</v>
      </c>
      <c r="B688" s="406" t="s">
        <v>1418</v>
      </c>
      <c r="C688" s="394"/>
      <c r="D688" s="394"/>
      <c r="E688" s="394"/>
      <c r="F688" s="394"/>
      <c r="G688" s="386"/>
      <c r="H688" s="543"/>
      <c r="I688" s="392"/>
      <c r="J688" s="393" t="s">
        <v>1418</v>
      </c>
      <c r="K688" s="430"/>
      <c r="L688" s="430"/>
      <c r="M688" s="387"/>
      <c r="N688" s="428" t="s">
        <v>1418</v>
      </c>
      <c r="O688" s="212" t="s">
        <v>1418</v>
      </c>
      <c r="P688" s="732"/>
      <c r="Q688" s="733"/>
      <c r="R688" s="732"/>
      <c r="S688" s="805"/>
      <c r="T688" s="389"/>
      <c r="U688" s="390"/>
      <c r="V688" s="391"/>
    </row>
    <row r="689" spans="1:22" s="33" customFormat="1" ht="24.9" customHeight="1">
      <c r="A689" s="634" t="s">
        <v>1875</v>
      </c>
      <c r="B689" s="406" t="s">
        <v>1418</v>
      </c>
      <c r="C689" s="394"/>
      <c r="D689" s="394"/>
      <c r="E689" s="394"/>
      <c r="F689" s="394"/>
      <c r="G689" s="386"/>
      <c r="H689" s="543"/>
      <c r="I689" s="392"/>
      <c r="J689" s="393" t="s">
        <v>1418</v>
      </c>
      <c r="K689" s="430"/>
      <c r="L689" s="430"/>
      <c r="M689" s="387"/>
      <c r="N689" s="428" t="s">
        <v>1418</v>
      </c>
      <c r="O689" s="212" t="s">
        <v>1418</v>
      </c>
      <c r="P689" s="732"/>
      <c r="Q689" s="733"/>
      <c r="R689" s="750"/>
      <c r="S689" s="751"/>
      <c r="T689" s="389"/>
      <c r="U689" s="390"/>
      <c r="V689" s="391"/>
    </row>
    <row r="690" spans="1:22" s="33" customFormat="1" ht="24.9" customHeight="1">
      <c r="A690" s="634" t="s">
        <v>1876</v>
      </c>
      <c r="B690" s="406" t="s">
        <v>1418</v>
      </c>
      <c r="C690" s="394"/>
      <c r="D690" s="394"/>
      <c r="E690" s="394"/>
      <c r="F690" s="394"/>
      <c r="G690" s="386"/>
      <c r="H690" s="543"/>
      <c r="I690" s="392"/>
      <c r="J690" s="393" t="s">
        <v>1418</v>
      </c>
      <c r="K690" s="430"/>
      <c r="L690" s="430"/>
      <c r="M690" s="388"/>
      <c r="N690" s="428" t="s">
        <v>1418</v>
      </c>
      <c r="O690" s="212" t="s">
        <v>1418</v>
      </c>
      <c r="P690" s="732"/>
      <c r="Q690" s="733"/>
      <c r="R690" s="750"/>
      <c r="S690" s="751"/>
      <c r="T690" s="389"/>
      <c r="U690" s="390"/>
      <c r="V690" s="391"/>
    </row>
    <row r="691" spans="1:22" s="33" customFormat="1" ht="24.9" customHeight="1">
      <c r="A691" s="634" t="s">
        <v>1877</v>
      </c>
      <c r="B691" s="406" t="s">
        <v>1418</v>
      </c>
      <c r="C691" s="394"/>
      <c r="D691" s="394"/>
      <c r="E691" s="394"/>
      <c r="F691" s="394"/>
      <c r="G691" s="386"/>
      <c r="H691" s="543"/>
      <c r="I691" s="392"/>
      <c r="J691" s="393" t="s">
        <v>1418</v>
      </c>
      <c r="K691" s="430"/>
      <c r="L691" s="430"/>
      <c r="M691" s="388"/>
      <c r="N691" s="428" t="s">
        <v>1418</v>
      </c>
      <c r="O691" s="212" t="s">
        <v>1418</v>
      </c>
      <c r="P691" s="732"/>
      <c r="Q691" s="733"/>
      <c r="R691" s="750"/>
      <c r="S691" s="751"/>
      <c r="T691" s="389"/>
      <c r="U691" s="390"/>
      <c r="V691" s="391"/>
    </row>
    <row r="692" spans="1:22" s="33" customFormat="1" ht="24.9" customHeight="1" thickBot="1">
      <c r="A692" s="634" t="s">
        <v>1878</v>
      </c>
      <c r="B692" s="410" t="s">
        <v>1418</v>
      </c>
      <c r="C692" s="395"/>
      <c r="D692" s="395"/>
      <c r="E692" s="395"/>
      <c r="F692" s="395"/>
      <c r="G692" s="396"/>
      <c r="H692" s="544"/>
      <c r="I692" s="397"/>
      <c r="J692" s="398" t="s">
        <v>1418</v>
      </c>
      <c r="K692" s="431"/>
      <c r="L692" s="431"/>
      <c r="M692" s="399"/>
      <c r="N692" s="428" t="s">
        <v>1418</v>
      </c>
      <c r="O692" s="212" t="s">
        <v>1418</v>
      </c>
      <c r="P692" s="732"/>
      <c r="Q692" s="733"/>
      <c r="R692" s="750"/>
      <c r="S692" s="751"/>
      <c r="T692" s="389"/>
      <c r="U692" s="390"/>
      <c r="V692" s="391"/>
    </row>
    <row r="693" spans="1:22" s="19" customFormat="1" ht="12" customHeight="1">
      <c r="A693" s="634"/>
      <c r="B693" s="34"/>
      <c r="C693" s="35"/>
      <c r="D693" s="35"/>
      <c r="E693" s="35"/>
      <c r="F693" s="35"/>
      <c r="G693" s="35"/>
      <c r="H693" s="407"/>
      <c r="I693" s="35"/>
      <c r="J693" s="35"/>
      <c r="K693" s="35"/>
      <c r="L693" s="35"/>
      <c r="M693" s="35"/>
      <c r="N693" s="35"/>
      <c r="O693" s="211"/>
      <c r="P693" s="35"/>
      <c r="Q693" s="35"/>
      <c r="R693" s="211"/>
      <c r="S693" s="35"/>
      <c r="T693" s="35"/>
      <c r="U693" s="36"/>
      <c r="V693" s="37"/>
    </row>
    <row r="694" spans="1:22" s="19" customFormat="1" ht="17.25" customHeight="1" thickBot="1">
      <c r="A694" s="634" t="s">
        <v>1879</v>
      </c>
      <c r="B694" s="475"/>
      <c r="C694" s="476"/>
      <c r="D694" s="476"/>
      <c r="E694" s="476"/>
      <c r="F694" s="476"/>
      <c r="G694" s="476"/>
      <c r="H694" s="476"/>
      <c r="I694" s="476"/>
      <c r="J694" s="476"/>
      <c r="K694" s="476"/>
      <c r="L694" s="476"/>
      <c r="M694" s="476"/>
      <c r="N694" s="414" t="s">
        <v>398</v>
      </c>
      <c r="O694" s="415">
        <v>5421.9750000000004</v>
      </c>
      <c r="P694" s="423"/>
      <c r="Q694" s="423"/>
      <c r="R694" s="424"/>
      <c r="S694" s="424"/>
      <c r="T694" s="425"/>
      <c r="U694" s="426"/>
      <c r="V694" s="427"/>
    </row>
    <row r="695" spans="1:22" ht="17.25" customHeight="1">
      <c r="B695" s="38"/>
      <c r="C695" s="38"/>
      <c r="D695" s="38"/>
      <c r="E695" s="38"/>
      <c r="F695" s="38"/>
      <c r="G695" s="39"/>
      <c r="H695" s="39"/>
      <c r="I695" s="39"/>
      <c r="J695" s="39"/>
      <c r="K695" s="39"/>
      <c r="L695" s="39"/>
      <c r="M695" s="39"/>
      <c r="N695" s="39"/>
      <c r="O695" s="39"/>
      <c r="P695" s="39"/>
      <c r="Q695" s="39"/>
      <c r="R695" s="39"/>
      <c r="S695" s="39"/>
      <c r="T695" s="39"/>
      <c r="U695" s="39"/>
      <c r="V695" s="39"/>
    </row>
    <row r="696" spans="1:22" s="19" customFormat="1" ht="16.5" customHeight="1" thickBot="1">
      <c r="A696" s="630"/>
      <c r="B696" s="764" t="s">
        <v>399</v>
      </c>
      <c r="C696" s="764"/>
      <c r="D696" s="764"/>
      <c r="E696" s="764"/>
      <c r="F696" s="764"/>
      <c r="G696" s="764"/>
      <c r="H696" s="764"/>
      <c r="I696" s="764"/>
      <c r="J696" s="764"/>
      <c r="K696" s="764"/>
      <c r="L696" s="764"/>
      <c r="M696" s="764"/>
      <c r="N696" s="764"/>
      <c r="O696" s="764"/>
      <c r="P696" s="764"/>
      <c r="Q696" s="764"/>
      <c r="R696" s="764"/>
      <c r="S696" s="764"/>
      <c r="T696" s="764"/>
      <c r="U696" s="764"/>
      <c r="V696" s="764"/>
    </row>
    <row r="697" spans="1:22" s="22" customFormat="1" ht="22.5" customHeight="1">
      <c r="A697" s="635" t="s">
        <v>1880</v>
      </c>
      <c r="B697" s="765" t="s">
        <v>400</v>
      </c>
      <c r="C697" s="768" t="s">
        <v>401</v>
      </c>
      <c r="D697" s="769"/>
      <c r="E697" s="769"/>
      <c r="F697" s="769"/>
      <c r="G697" s="769"/>
      <c r="H697" s="769"/>
      <c r="I697" s="769"/>
      <c r="J697" s="769"/>
      <c r="K697" s="769"/>
      <c r="L697" s="769"/>
      <c r="M697" s="747"/>
      <c r="N697" s="477"/>
      <c r="O697" s="478"/>
      <c r="P697" s="768" t="s">
        <v>402</v>
      </c>
      <c r="Q697" s="769"/>
      <c r="R697" s="769"/>
      <c r="S697" s="747"/>
      <c r="T697" s="746" t="s">
        <v>403</v>
      </c>
      <c r="U697" s="747"/>
      <c r="V697" s="807" t="s">
        <v>1102</v>
      </c>
    </row>
    <row r="698" spans="1:22" s="22" customFormat="1" ht="22.5" customHeight="1">
      <c r="A698" s="635" t="s">
        <v>1881</v>
      </c>
      <c r="B698" s="766"/>
      <c r="C698" s="734" t="s">
        <v>404</v>
      </c>
      <c r="D698" s="735"/>
      <c r="E698" s="736"/>
      <c r="F698" s="481">
        <v>2</v>
      </c>
      <c r="G698" s="737" t="s">
        <v>405</v>
      </c>
      <c r="H698" s="738" t="s">
        <v>406</v>
      </c>
      <c r="I698" s="738"/>
      <c r="J698" s="734" t="s">
        <v>407</v>
      </c>
      <c r="K698" s="739"/>
      <c r="L698" s="482"/>
      <c r="M698" s="482"/>
      <c r="N698" s="483"/>
      <c r="O698" s="484"/>
      <c r="P698" s="770"/>
      <c r="Q698" s="771"/>
      <c r="R698" s="771"/>
      <c r="S698" s="772"/>
      <c r="T698" s="748"/>
      <c r="U698" s="749"/>
      <c r="V698" s="808"/>
    </row>
    <row r="699" spans="1:22" s="22" customFormat="1" ht="51.75" customHeight="1" thickBot="1">
      <c r="A699" s="635" t="s">
        <v>1882</v>
      </c>
      <c r="B699" s="766"/>
      <c r="C699" s="735" t="s">
        <v>408</v>
      </c>
      <c r="D699" s="736"/>
      <c r="E699" s="485" t="s">
        <v>409</v>
      </c>
      <c r="F699" s="479" t="s">
        <v>410</v>
      </c>
      <c r="G699" s="737"/>
      <c r="H699" s="738"/>
      <c r="I699" s="738"/>
      <c r="J699" s="469" t="s">
        <v>411</v>
      </c>
      <c r="K699" s="480" t="s">
        <v>412</v>
      </c>
      <c r="L699" s="486" t="s">
        <v>413</v>
      </c>
      <c r="M699" s="486"/>
      <c r="N699" s="487" t="s">
        <v>414</v>
      </c>
      <c r="O699" s="488"/>
      <c r="P699" s="421" t="s">
        <v>1436</v>
      </c>
      <c r="Q699" s="312" t="s">
        <v>415</v>
      </c>
      <c r="R699" s="313"/>
      <c r="S699" s="94">
        <v>4</v>
      </c>
      <c r="T699" s="773"/>
      <c r="U699" s="774"/>
      <c r="V699" s="809"/>
    </row>
    <row r="700" spans="1:22" s="22" customFormat="1" ht="15.75" customHeight="1">
      <c r="A700" s="635" t="s">
        <v>1883</v>
      </c>
      <c r="B700" s="766"/>
      <c r="C700" s="41">
        <v>1</v>
      </c>
      <c r="D700" s="83" t="s">
        <v>247</v>
      </c>
      <c r="E700" s="89">
        <v>0.5</v>
      </c>
      <c r="F700" s="306">
        <v>21360.84</v>
      </c>
      <c r="G700" s="306">
        <v>698.17</v>
      </c>
      <c r="H700" s="742" t="s">
        <v>1102</v>
      </c>
      <c r="I700" s="743"/>
      <c r="J700" s="90" t="s">
        <v>1102</v>
      </c>
      <c r="K700" s="88" t="s">
        <v>1418</v>
      </c>
      <c r="L700" s="453" t="s">
        <v>1361</v>
      </c>
      <c r="M700" s="454" t="s">
        <v>1459</v>
      </c>
      <c r="N700" s="369" t="s">
        <v>396</v>
      </c>
      <c r="O700" s="778" t="s">
        <v>205</v>
      </c>
      <c r="P700" s="779"/>
      <c r="Q700" s="782">
        <v>41</v>
      </c>
      <c r="R700" s="785" t="s">
        <v>1361</v>
      </c>
      <c r="S700" s="786"/>
      <c r="T700" s="746" t="s">
        <v>416</v>
      </c>
      <c r="U700" s="769"/>
      <c r="V700" s="747"/>
    </row>
    <row r="701" spans="1:22" s="22" customFormat="1" ht="15.75" customHeight="1" thickBot="1">
      <c r="A701" s="635" t="s">
        <v>1884</v>
      </c>
      <c r="B701" s="766"/>
      <c r="C701" s="41">
        <v>2</v>
      </c>
      <c r="D701" s="83" t="s">
        <v>248</v>
      </c>
      <c r="E701" s="89">
        <v>0.5</v>
      </c>
      <c r="F701" s="306">
        <v>327.06</v>
      </c>
      <c r="G701" s="306">
        <v>698.17</v>
      </c>
      <c r="H701" s="742" t="s">
        <v>1143</v>
      </c>
      <c r="I701" s="743"/>
      <c r="J701" s="90" t="s">
        <v>1102</v>
      </c>
      <c r="K701" s="88" t="s">
        <v>1418</v>
      </c>
      <c r="L701" s="453" t="s">
        <v>34</v>
      </c>
      <c r="M701" s="454" t="s">
        <v>1439</v>
      </c>
      <c r="N701" s="369" t="s">
        <v>396</v>
      </c>
      <c r="O701" s="778"/>
      <c r="P701" s="779"/>
      <c r="Q701" s="783"/>
      <c r="R701" s="787"/>
      <c r="S701" s="788"/>
      <c r="T701" s="773"/>
      <c r="U701" s="791"/>
      <c r="V701" s="774"/>
    </row>
    <row r="702" spans="1:22" s="22" customFormat="1" ht="15.75" customHeight="1">
      <c r="A702" s="635" t="s">
        <v>1885</v>
      </c>
      <c r="B702" s="766"/>
      <c r="C702" s="41">
        <v>3</v>
      </c>
      <c r="D702" s="83" t="s">
        <v>1418</v>
      </c>
      <c r="E702" s="89" t="s">
        <v>1418</v>
      </c>
      <c r="F702" s="306" t="s">
        <v>1418</v>
      </c>
      <c r="G702" s="306" t="s">
        <v>1418</v>
      </c>
      <c r="H702" s="742" t="s">
        <v>1418</v>
      </c>
      <c r="I702" s="743"/>
      <c r="J702" s="90" t="s">
        <v>1418</v>
      </c>
      <c r="K702" s="88" t="s">
        <v>1418</v>
      </c>
      <c r="L702" s="453"/>
      <c r="M702" s="454" t="s">
        <v>1418</v>
      </c>
      <c r="N702" s="369"/>
      <c r="O702" s="780"/>
      <c r="P702" s="781"/>
      <c r="Q702" s="784"/>
      <c r="R702" s="789"/>
      <c r="S702" s="790"/>
      <c r="T702" s="244"/>
      <c r="U702" s="244"/>
      <c r="V702" s="245"/>
    </row>
    <row r="703" spans="1:22" s="22" customFormat="1" ht="15.75" customHeight="1">
      <c r="A703" s="635" t="s">
        <v>1886</v>
      </c>
      <c r="B703" s="766"/>
      <c r="C703" s="41">
        <v>4</v>
      </c>
      <c r="D703" s="83" t="s">
        <v>1418</v>
      </c>
      <c r="E703" s="89" t="s">
        <v>1418</v>
      </c>
      <c r="F703" s="306" t="s">
        <v>1418</v>
      </c>
      <c r="G703" s="306" t="s">
        <v>1418</v>
      </c>
      <c r="H703" s="742" t="s">
        <v>1418</v>
      </c>
      <c r="I703" s="743"/>
      <c r="J703" s="90" t="s">
        <v>1418</v>
      </c>
      <c r="K703" s="88" t="s">
        <v>1418</v>
      </c>
      <c r="L703" s="453"/>
      <c r="M703" s="454" t="s">
        <v>1418</v>
      </c>
      <c r="N703" s="369"/>
      <c r="O703" s="744" t="s">
        <v>417</v>
      </c>
      <c r="P703" s="734" t="s">
        <v>418</v>
      </c>
      <c r="Q703" s="735"/>
      <c r="R703" s="735"/>
      <c r="S703" s="736"/>
      <c r="T703" s="225"/>
      <c r="U703" s="225"/>
      <c r="V703" s="246"/>
    </row>
    <row r="704" spans="1:22" s="22" customFormat="1" ht="17.25" customHeight="1">
      <c r="A704" s="635" t="s">
        <v>1887</v>
      </c>
      <c r="B704" s="766"/>
      <c r="C704" s="41">
        <v>5</v>
      </c>
      <c r="D704" s="83" t="s">
        <v>1418</v>
      </c>
      <c r="E704" s="89" t="s">
        <v>1418</v>
      </c>
      <c r="F704" s="306" t="s">
        <v>1418</v>
      </c>
      <c r="G704" s="306" t="s">
        <v>1418</v>
      </c>
      <c r="H704" s="742" t="s">
        <v>1418</v>
      </c>
      <c r="I704" s="743"/>
      <c r="J704" s="90" t="s">
        <v>1418</v>
      </c>
      <c r="K704" s="88" t="s">
        <v>1418</v>
      </c>
      <c r="L704" s="453"/>
      <c r="M704" s="454" t="s">
        <v>1418</v>
      </c>
      <c r="N704" s="369"/>
      <c r="O704" s="745"/>
      <c r="P704" s="469" t="s">
        <v>419</v>
      </c>
      <c r="Q704" s="469" t="s">
        <v>420</v>
      </c>
      <c r="R704" s="738" t="s">
        <v>421</v>
      </c>
      <c r="S704" s="738"/>
      <c r="T704" s="225"/>
      <c r="U704" s="225"/>
      <c r="V704" s="246"/>
    </row>
    <row r="705" spans="1:22" s="22" customFormat="1" ht="16.5" customHeight="1" thickBot="1">
      <c r="A705" s="635" t="s">
        <v>1888</v>
      </c>
      <c r="B705" s="766"/>
      <c r="C705" s="91">
        <v>6</v>
      </c>
      <c r="D705" s="92" t="s">
        <v>1418</v>
      </c>
      <c r="E705" s="93" t="s">
        <v>1418</v>
      </c>
      <c r="F705" s="306" t="s">
        <v>1418</v>
      </c>
      <c r="G705" s="306" t="s">
        <v>1418</v>
      </c>
      <c r="H705" s="742" t="s">
        <v>1418</v>
      </c>
      <c r="I705" s="743"/>
      <c r="J705" s="90" t="s">
        <v>1418</v>
      </c>
      <c r="K705" s="88" t="s">
        <v>1418</v>
      </c>
      <c r="L705" s="453"/>
      <c r="M705" s="454" t="s">
        <v>1418</v>
      </c>
      <c r="N705" s="451"/>
      <c r="O705" s="319" t="s">
        <v>1102</v>
      </c>
      <c r="P705" s="247">
        <v>4</v>
      </c>
      <c r="Q705" s="248">
        <v>1396.3430708000001</v>
      </c>
      <c r="R705" s="792">
        <v>21360.84</v>
      </c>
      <c r="S705" s="792"/>
      <c r="T705" s="225"/>
      <c r="U705" s="225"/>
      <c r="V705" s="246"/>
    </row>
    <row r="706" spans="1:22" s="22" customFormat="1" ht="16.5" customHeight="1" thickBot="1">
      <c r="A706" s="635" t="s">
        <v>1889</v>
      </c>
      <c r="B706" s="767"/>
      <c r="C706" s="793" t="s">
        <v>422</v>
      </c>
      <c r="D706" s="794"/>
      <c r="E706" s="794"/>
      <c r="F706" s="502"/>
      <c r="G706" s="503"/>
      <c r="H706" s="795" t="s">
        <v>1102</v>
      </c>
      <c r="I706" s="796"/>
      <c r="J706" s="416" t="s">
        <v>1102</v>
      </c>
      <c r="K706" s="249" t="s">
        <v>1102</v>
      </c>
      <c r="L706" s="492"/>
      <c r="M706" s="493"/>
      <c r="N706" s="494"/>
      <c r="O706" s="797" t="s">
        <v>1418</v>
      </c>
      <c r="P706" s="797"/>
      <c r="Q706" s="797"/>
      <c r="R706" s="797"/>
      <c r="S706" s="797"/>
      <c r="T706" s="489"/>
      <c r="U706" s="490"/>
      <c r="V706" s="491"/>
    </row>
    <row r="707" spans="1:22" ht="24.9" customHeight="1"/>
    <row r="708" spans="1:22" ht="24.9" customHeight="1"/>
    <row r="709" spans="1:22" s="32" customFormat="1" ht="24" thickBot="1">
      <c r="A709" s="633">
        <v>26</v>
      </c>
      <c r="B709" s="761" t="s">
        <v>371</v>
      </c>
      <c r="C709" s="761"/>
      <c r="D709" s="761"/>
      <c r="E709" s="26">
        <v>42</v>
      </c>
      <c r="F709" s="27" t="s">
        <v>130</v>
      </c>
      <c r="G709" s="28"/>
      <c r="H709" s="28"/>
      <c r="I709" s="27"/>
      <c r="J709" s="27"/>
      <c r="K709" s="27"/>
      <c r="L709" s="27"/>
      <c r="M709" s="29"/>
      <c r="N709" s="29"/>
      <c r="O709" s="28"/>
      <c r="P709" s="28"/>
      <c r="Q709" s="30"/>
      <c r="R709" s="30"/>
      <c r="S709" s="30"/>
      <c r="T709" s="30"/>
      <c r="U709" s="31"/>
    </row>
    <row r="710" spans="1:22" s="19" customFormat="1" ht="24.75" customHeight="1">
      <c r="A710" s="630"/>
      <c r="B710" s="762" t="s">
        <v>372</v>
      </c>
      <c r="C710" s="466" t="s">
        <v>373</v>
      </c>
      <c r="D710" s="467" t="s">
        <v>374</v>
      </c>
      <c r="E710" s="467"/>
      <c r="F710" s="467" t="s">
        <v>375</v>
      </c>
      <c r="G710" s="468"/>
      <c r="H710" s="752" t="s">
        <v>376</v>
      </c>
      <c r="I710" s="803" t="s">
        <v>377</v>
      </c>
      <c r="J710" s="752" t="s">
        <v>378</v>
      </c>
      <c r="K710" s="752" t="s">
        <v>379</v>
      </c>
      <c r="L710" s="752" t="s">
        <v>380</v>
      </c>
      <c r="M710" s="752" t="s">
        <v>381</v>
      </c>
      <c r="N710" s="753" t="s">
        <v>382</v>
      </c>
      <c r="O710" s="754"/>
      <c r="P710" s="755" t="s">
        <v>383</v>
      </c>
      <c r="Q710" s="756"/>
      <c r="R710" s="746" t="s">
        <v>384</v>
      </c>
      <c r="S710" s="747"/>
      <c r="T710" s="798" t="s">
        <v>385</v>
      </c>
      <c r="U710" s="799"/>
      <c r="V710" s="800"/>
    </row>
    <row r="711" spans="1:22" s="19" customFormat="1" ht="73.5" customHeight="1">
      <c r="A711" s="630"/>
      <c r="B711" s="763"/>
      <c r="C711" s="469" t="s">
        <v>386</v>
      </c>
      <c r="D711" s="470" t="s">
        <v>101</v>
      </c>
      <c r="E711" s="470" t="s">
        <v>387</v>
      </c>
      <c r="F711" s="470" t="s">
        <v>388</v>
      </c>
      <c r="G711" s="471" t="s">
        <v>389</v>
      </c>
      <c r="H711" s="738"/>
      <c r="I711" s="804"/>
      <c r="J711" s="738"/>
      <c r="K711" s="738"/>
      <c r="L711" s="738"/>
      <c r="M711" s="738"/>
      <c r="N711" s="469" t="s">
        <v>390</v>
      </c>
      <c r="O711" s="470" t="s">
        <v>391</v>
      </c>
      <c r="P711" s="801"/>
      <c r="Q711" s="802"/>
      <c r="R711" s="748"/>
      <c r="S711" s="749"/>
      <c r="T711" s="472" t="s">
        <v>392</v>
      </c>
      <c r="U711" s="473" t="s">
        <v>393</v>
      </c>
      <c r="V711" s="474" t="s">
        <v>394</v>
      </c>
    </row>
    <row r="712" spans="1:22" s="19" customFormat="1" ht="26.25" customHeight="1">
      <c r="A712" s="630"/>
      <c r="B712" s="400"/>
      <c r="C712" s="401">
        <v>3</v>
      </c>
      <c r="D712" s="401">
        <v>4</v>
      </c>
      <c r="E712" s="401">
        <v>5</v>
      </c>
      <c r="F712" s="401">
        <v>6</v>
      </c>
      <c r="G712" s="401">
        <v>7</v>
      </c>
      <c r="H712" s="401">
        <v>8</v>
      </c>
      <c r="I712" s="401">
        <v>9</v>
      </c>
      <c r="J712" s="401">
        <v>10</v>
      </c>
      <c r="K712" s="401">
        <v>11</v>
      </c>
      <c r="L712" s="401">
        <v>12</v>
      </c>
      <c r="M712" s="401">
        <v>13</v>
      </c>
      <c r="N712" s="401">
        <v>14</v>
      </c>
      <c r="O712" s="401">
        <v>15</v>
      </c>
      <c r="P712" s="402">
        <v>16</v>
      </c>
      <c r="Q712" s="403">
        <v>17</v>
      </c>
      <c r="R712" s="402">
        <v>18</v>
      </c>
      <c r="S712" s="403">
        <v>19</v>
      </c>
      <c r="T712" s="404">
        <v>20</v>
      </c>
      <c r="U712" s="210">
        <v>21</v>
      </c>
      <c r="V712" s="405">
        <v>22</v>
      </c>
    </row>
    <row r="713" spans="1:22" s="33" customFormat="1" ht="50.1" customHeight="1">
      <c r="A713" s="634" t="s">
        <v>1890</v>
      </c>
      <c r="B713" s="406">
        <v>1</v>
      </c>
      <c r="C713" s="394" t="s">
        <v>591</v>
      </c>
      <c r="D713" s="394" t="s">
        <v>592</v>
      </c>
      <c r="E713" s="394" t="s">
        <v>593</v>
      </c>
      <c r="F713" s="394" t="s">
        <v>57</v>
      </c>
      <c r="G713" s="386">
        <v>1</v>
      </c>
      <c r="H713" s="543" t="s">
        <v>397</v>
      </c>
      <c r="I713" s="392" t="s">
        <v>57</v>
      </c>
      <c r="J713" s="393" t="s">
        <v>130</v>
      </c>
      <c r="K713" s="430">
        <v>36587</v>
      </c>
      <c r="L713" s="430">
        <v>36844</v>
      </c>
      <c r="M713" s="387">
        <v>432.27</v>
      </c>
      <c r="N713" s="428" t="s">
        <v>1418</v>
      </c>
      <c r="O713" s="212" t="s">
        <v>1418</v>
      </c>
      <c r="P713" s="732"/>
      <c r="Q713" s="733"/>
      <c r="R713" s="750"/>
      <c r="S713" s="751"/>
      <c r="T713" s="389" t="s">
        <v>396</v>
      </c>
      <c r="U713" s="390">
        <v>64</v>
      </c>
      <c r="V713" s="391" t="s">
        <v>396</v>
      </c>
    </row>
    <row r="714" spans="1:22" s="33" customFormat="1" ht="50.1" customHeight="1">
      <c r="A714" s="634" t="s">
        <v>1891</v>
      </c>
      <c r="B714" s="406">
        <v>2</v>
      </c>
      <c r="C714" s="394" t="s">
        <v>591</v>
      </c>
      <c r="D714" s="394" t="s">
        <v>594</v>
      </c>
      <c r="E714" s="394" t="s">
        <v>595</v>
      </c>
      <c r="F714" s="394" t="s">
        <v>57</v>
      </c>
      <c r="G714" s="386">
        <v>1</v>
      </c>
      <c r="H714" s="543" t="s">
        <v>396</v>
      </c>
      <c r="I714" s="392" t="s">
        <v>57</v>
      </c>
      <c r="J714" s="393" t="s">
        <v>130</v>
      </c>
      <c r="K714" s="430">
        <v>37692</v>
      </c>
      <c r="L714" s="430">
        <v>37859</v>
      </c>
      <c r="M714" s="387">
        <v>2426.1</v>
      </c>
      <c r="N714" s="428">
        <v>2426.1</v>
      </c>
      <c r="O714" s="212">
        <v>2426.1</v>
      </c>
      <c r="P714" s="732"/>
      <c r="Q714" s="733"/>
      <c r="R714" s="750"/>
      <c r="S714" s="751"/>
      <c r="T714" s="389" t="s">
        <v>396</v>
      </c>
      <c r="U714" s="390">
        <v>192</v>
      </c>
      <c r="V714" s="391" t="s">
        <v>396</v>
      </c>
    </row>
    <row r="715" spans="1:22" s="33" customFormat="1" ht="24.9" customHeight="1">
      <c r="A715" s="634" t="s">
        <v>1892</v>
      </c>
      <c r="B715" s="406" t="s">
        <v>1418</v>
      </c>
      <c r="C715" s="394"/>
      <c r="D715" s="394"/>
      <c r="E715" s="394"/>
      <c r="F715" s="394"/>
      <c r="G715" s="386"/>
      <c r="H715" s="543"/>
      <c r="I715" s="392"/>
      <c r="J715" s="393" t="s">
        <v>1418</v>
      </c>
      <c r="K715" s="430"/>
      <c r="L715" s="430"/>
      <c r="M715" s="387"/>
      <c r="N715" s="428" t="s">
        <v>1418</v>
      </c>
      <c r="O715" s="212" t="s">
        <v>1418</v>
      </c>
      <c r="P715" s="732"/>
      <c r="Q715" s="733"/>
      <c r="R715" s="750"/>
      <c r="S715" s="751"/>
      <c r="T715" s="389"/>
      <c r="U715" s="390"/>
      <c r="V715" s="391"/>
    </row>
    <row r="716" spans="1:22" s="33" customFormat="1" ht="24.9" customHeight="1">
      <c r="A716" s="634" t="s">
        <v>1893</v>
      </c>
      <c r="B716" s="406" t="s">
        <v>1418</v>
      </c>
      <c r="C716" s="394"/>
      <c r="D716" s="394"/>
      <c r="E716" s="394"/>
      <c r="F716" s="394"/>
      <c r="G716" s="386"/>
      <c r="H716" s="543"/>
      <c r="I716" s="392"/>
      <c r="J716" s="393" t="s">
        <v>1418</v>
      </c>
      <c r="K716" s="430"/>
      <c r="L716" s="430"/>
      <c r="M716" s="387"/>
      <c r="N716" s="428" t="s">
        <v>1418</v>
      </c>
      <c r="O716" s="212" t="s">
        <v>1418</v>
      </c>
      <c r="P716" s="732"/>
      <c r="Q716" s="733"/>
      <c r="R716" s="750"/>
      <c r="S716" s="751"/>
      <c r="T716" s="389"/>
      <c r="U716" s="390"/>
      <c r="V716" s="391"/>
    </row>
    <row r="717" spans="1:22" s="33" customFormat="1" ht="24.9" customHeight="1">
      <c r="A717" s="634" t="s">
        <v>1894</v>
      </c>
      <c r="B717" s="406" t="s">
        <v>1418</v>
      </c>
      <c r="C717" s="394"/>
      <c r="D717" s="394"/>
      <c r="E717" s="394"/>
      <c r="F717" s="394"/>
      <c r="G717" s="386"/>
      <c r="H717" s="543"/>
      <c r="I717" s="392"/>
      <c r="J717" s="393" t="s">
        <v>1418</v>
      </c>
      <c r="K717" s="430"/>
      <c r="L717" s="430"/>
      <c r="M717" s="388"/>
      <c r="N717" s="428" t="s">
        <v>1418</v>
      </c>
      <c r="O717" s="212" t="s">
        <v>1418</v>
      </c>
      <c r="P717" s="732"/>
      <c r="Q717" s="733"/>
      <c r="R717" s="750"/>
      <c r="S717" s="751"/>
      <c r="T717" s="389"/>
      <c r="U717" s="390"/>
      <c r="V717" s="391"/>
    </row>
    <row r="718" spans="1:22" s="33" customFormat="1" ht="24.9" customHeight="1">
      <c r="A718" s="634" t="s">
        <v>1895</v>
      </c>
      <c r="B718" s="406" t="s">
        <v>1418</v>
      </c>
      <c r="C718" s="394"/>
      <c r="D718" s="394"/>
      <c r="E718" s="394"/>
      <c r="F718" s="394"/>
      <c r="G718" s="386"/>
      <c r="H718" s="543"/>
      <c r="I718" s="392"/>
      <c r="J718" s="393" t="s">
        <v>1418</v>
      </c>
      <c r="K718" s="430"/>
      <c r="L718" s="430"/>
      <c r="M718" s="388"/>
      <c r="N718" s="428" t="s">
        <v>1418</v>
      </c>
      <c r="O718" s="212" t="s">
        <v>1418</v>
      </c>
      <c r="P718" s="732"/>
      <c r="Q718" s="733"/>
      <c r="R718" s="750"/>
      <c r="S718" s="751"/>
      <c r="T718" s="389"/>
      <c r="U718" s="390"/>
      <c r="V718" s="391"/>
    </row>
    <row r="719" spans="1:22" s="33" customFormat="1" ht="24.9" customHeight="1" thickBot="1">
      <c r="A719" s="634" t="s">
        <v>1896</v>
      </c>
      <c r="B719" s="410" t="s">
        <v>1418</v>
      </c>
      <c r="C719" s="395"/>
      <c r="D719" s="395"/>
      <c r="E719" s="395"/>
      <c r="F719" s="395"/>
      <c r="G719" s="396"/>
      <c r="H719" s="544"/>
      <c r="I719" s="397"/>
      <c r="J719" s="398" t="s">
        <v>1418</v>
      </c>
      <c r="K719" s="431"/>
      <c r="L719" s="431"/>
      <c r="M719" s="399"/>
      <c r="N719" s="428" t="s">
        <v>1418</v>
      </c>
      <c r="O719" s="212" t="s">
        <v>1418</v>
      </c>
      <c r="P719" s="732"/>
      <c r="Q719" s="733"/>
      <c r="R719" s="750"/>
      <c r="S719" s="751"/>
      <c r="T719" s="389"/>
      <c r="U719" s="390"/>
      <c r="V719" s="391"/>
    </row>
    <row r="720" spans="1:22" s="19" customFormat="1" ht="12" customHeight="1">
      <c r="A720" s="634"/>
      <c r="B720" s="34"/>
      <c r="C720" s="35"/>
      <c r="D720" s="35"/>
      <c r="E720" s="35"/>
      <c r="F720" s="35"/>
      <c r="G720" s="35"/>
      <c r="H720" s="407"/>
      <c r="I720" s="35"/>
      <c r="J720" s="35"/>
      <c r="K720" s="35"/>
      <c r="L720" s="35"/>
      <c r="M720" s="35"/>
      <c r="N720" s="35"/>
      <c r="O720" s="211"/>
      <c r="P720" s="35"/>
      <c r="Q720" s="35"/>
      <c r="R720" s="211"/>
      <c r="S720" s="35"/>
      <c r="T720" s="35"/>
      <c r="U720" s="36"/>
      <c r="V720" s="37"/>
    </row>
    <row r="721" spans="1:22" s="19" customFormat="1" ht="17.25" customHeight="1" thickBot="1">
      <c r="A721" s="634" t="s">
        <v>1897</v>
      </c>
      <c r="B721" s="475"/>
      <c r="C721" s="476"/>
      <c r="D721" s="476"/>
      <c r="E721" s="476"/>
      <c r="F721" s="476"/>
      <c r="G721" s="476"/>
      <c r="H721" s="476"/>
      <c r="I721" s="476"/>
      <c r="J721" s="476"/>
      <c r="K721" s="476"/>
      <c r="L721" s="476"/>
      <c r="M721" s="476"/>
      <c r="N721" s="414" t="s">
        <v>398</v>
      </c>
      <c r="O721" s="415">
        <v>2426.1</v>
      </c>
      <c r="P721" s="423"/>
      <c r="Q721" s="423"/>
      <c r="R721" s="424"/>
      <c r="S721" s="424"/>
      <c r="T721" s="425"/>
      <c r="U721" s="426"/>
      <c r="V721" s="427"/>
    </row>
    <row r="722" spans="1:22" ht="17.25" customHeight="1">
      <c r="B722" s="38"/>
      <c r="C722" s="38"/>
      <c r="D722" s="38"/>
      <c r="E722" s="38"/>
      <c r="F722" s="38"/>
      <c r="G722" s="39"/>
      <c r="H722" s="39"/>
      <c r="I722" s="39"/>
      <c r="J722" s="39"/>
      <c r="K722" s="39"/>
      <c r="L722" s="39"/>
      <c r="M722" s="39"/>
      <c r="N722" s="39"/>
      <c r="O722" s="39"/>
      <c r="P722" s="39"/>
      <c r="Q722" s="39"/>
      <c r="R722" s="39"/>
      <c r="S722" s="39"/>
      <c r="T722" s="39"/>
      <c r="U722" s="39"/>
      <c r="V722" s="39"/>
    </row>
    <row r="723" spans="1:22" s="19" customFormat="1" ht="16.5" customHeight="1" thickBot="1">
      <c r="A723" s="630"/>
      <c r="B723" s="764" t="s">
        <v>399</v>
      </c>
      <c r="C723" s="764"/>
      <c r="D723" s="764"/>
      <c r="E723" s="764"/>
      <c r="F723" s="764"/>
      <c r="G723" s="764"/>
      <c r="H723" s="764"/>
      <c r="I723" s="764"/>
      <c r="J723" s="764"/>
      <c r="K723" s="764"/>
      <c r="L723" s="764"/>
      <c r="M723" s="764"/>
      <c r="N723" s="764"/>
      <c r="O723" s="764"/>
      <c r="P723" s="764"/>
      <c r="Q723" s="764"/>
      <c r="R723" s="764"/>
      <c r="S723" s="764"/>
      <c r="T723" s="764"/>
      <c r="U723" s="764"/>
      <c r="V723" s="764"/>
    </row>
    <row r="724" spans="1:22" s="22" customFormat="1" ht="22.5" customHeight="1">
      <c r="A724" s="635" t="s">
        <v>1898</v>
      </c>
      <c r="B724" s="765" t="s">
        <v>400</v>
      </c>
      <c r="C724" s="768" t="s">
        <v>401</v>
      </c>
      <c r="D724" s="769"/>
      <c r="E724" s="769"/>
      <c r="F724" s="769"/>
      <c r="G724" s="769"/>
      <c r="H724" s="769"/>
      <c r="I724" s="769"/>
      <c r="J724" s="769"/>
      <c r="K724" s="769"/>
      <c r="L724" s="769"/>
      <c r="M724" s="747"/>
      <c r="N724" s="477"/>
      <c r="O724" s="478"/>
      <c r="P724" s="768" t="s">
        <v>402</v>
      </c>
      <c r="Q724" s="769"/>
      <c r="R724" s="769"/>
      <c r="S724" s="747"/>
      <c r="T724" s="746" t="s">
        <v>403</v>
      </c>
      <c r="U724" s="747"/>
      <c r="V724" s="807" t="s">
        <v>1102</v>
      </c>
    </row>
    <row r="725" spans="1:22" s="22" customFormat="1" ht="22.5" customHeight="1">
      <c r="A725" s="635" t="s">
        <v>1899</v>
      </c>
      <c r="B725" s="766"/>
      <c r="C725" s="734" t="s">
        <v>404</v>
      </c>
      <c r="D725" s="735"/>
      <c r="E725" s="736"/>
      <c r="F725" s="481">
        <v>1</v>
      </c>
      <c r="G725" s="737" t="s">
        <v>405</v>
      </c>
      <c r="H725" s="738" t="s">
        <v>406</v>
      </c>
      <c r="I725" s="738"/>
      <c r="J725" s="734" t="s">
        <v>407</v>
      </c>
      <c r="K725" s="739"/>
      <c r="L725" s="482"/>
      <c r="M725" s="482"/>
      <c r="N725" s="483"/>
      <c r="O725" s="484"/>
      <c r="P725" s="770"/>
      <c r="Q725" s="771"/>
      <c r="R725" s="771"/>
      <c r="S725" s="772"/>
      <c r="T725" s="748"/>
      <c r="U725" s="749"/>
      <c r="V725" s="808"/>
    </row>
    <row r="726" spans="1:22" s="22" customFormat="1" ht="51.75" customHeight="1" thickBot="1">
      <c r="A726" s="635" t="s">
        <v>1900</v>
      </c>
      <c r="B726" s="766"/>
      <c r="C726" s="735" t="s">
        <v>408</v>
      </c>
      <c r="D726" s="736"/>
      <c r="E726" s="485" t="s">
        <v>409</v>
      </c>
      <c r="F726" s="479" t="s">
        <v>410</v>
      </c>
      <c r="G726" s="737"/>
      <c r="H726" s="738"/>
      <c r="I726" s="738"/>
      <c r="J726" s="469" t="s">
        <v>411</v>
      </c>
      <c r="K726" s="480" t="s">
        <v>412</v>
      </c>
      <c r="L726" s="486" t="s">
        <v>413</v>
      </c>
      <c r="M726" s="486"/>
      <c r="N726" s="487" t="s">
        <v>414</v>
      </c>
      <c r="O726" s="488"/>
      <c r="P726" s="421" t="s">
        <v>1436</v>
      </c>
      <c r="Q726" s="312" t="s">
        <v>415</v>
      </c>
      <c r="R726" s="313"/>
      <c r="S726" s="94">
        <v>1</v>
      </c>
      <c r="T726" s="773"/>
      <c r="U726" s="774"/>
      <c r="V726" s="809"/>
    </row>
    <row r="727" spans="1:22" s="22" customFormat="1" ht="15.75" customHeight="1">
      <c r="A727" s="635" t="s">
        <v>1901</v>
      </c>
      <c r="B727" s="766"/>
      <c r="C727" s="41">
        <v>1</v>
      </c>
      <c r="D727" s="83" t="s">
        <v>1418</v>
      </c>
      <c r="E727" s="89" t="s">
        <v>1418</v>
      </c>
      <c r="F727" s="306" t="s">
        <v>1418</v>
      </c>
      <c r="G727" s="306" t="s">
        <v>1418</v>
      </c>
      <c r="H727" s="742" t="s">
        <v>1418</v>
      </c>
      <c r="I727" s="743"/>
      <c r="J727" s="90" t="s">
        <v>1418</v>
      </c>
      <c r="K727" s="88" t="s">
        <v>1418</v>
      </c>
      <c r="L727" s="453" t="s">
        <v>1361</v>
      </c>
      <c r="M727" s="454" t="s">
        <v>1459</v>
      </c>
      <c r="N727" s="369" t="s">
        <v>396</v>
      </c>
      <c r="O727" s="778" t="s">
        <v>205</v>
      </c>
      <c r="P727" s="779"/>
      <c r="Q727" s="782">
        <v>42</v>
      </c>
      <c r="R727" s="785" t="s">
        <v>1361</v>
      </c>
      <c r="S727" s="786"/>
      <c r="T727" s="746" t="s">
        <v>416</v>
      </c>
      <c r="U727" s="769"/>
      <c r="V727" s="747"/>
    </row>
    <row r="728" spans="1:22" s="22" customFormat="1" ht="15.75" customHeight="1" thickBot="1">
      <c r="A728" s="635" t="s">
        <v>1902</v>
      </c>
      <c r="B728" s="766"/>
      <c r="C728" s="41">
        <v>2</v>
      </c>
      <c r="D728" s="83" t="s">
        <v>1418</v>
      </c>
      <c r="E728" s="89" t="s">
        <v>1418</v>
      </c>
      <c r="F728" s="306" t="s">
        <v>1418</v>
      </c>
      <c r="G728" s="306" t="s">
        <v>1418</v>
      </c>
      <c r="H728" s="742" t="s">
        <v>1418</v>
      </c>
      <c r="I728" s="743"/>
      <c r="J728" s="90" t="s">
        <v>1418</v>
      </c>
      <c r="K728" s="88" t="s">
        <v>1418</v>
      </c>
      <c r="L728" s="453"/>
      <c r="M728" s="454" t="s">
        <v>1418</v>
      </c>
      <c r="N728" s="369" t="s">
        <v>396</v>
      </c>
      <c r="O728" s="778"/>
      <c r="P728" s="779"/>
      <c r="Q728" s="783"/>
      <c r="R728" s="787"/>
      <c r="S728" s="788"/>
      <c r="T728" s="773"/>
      <c r="U728" s="791"/>
      <c r="V728" s="774"/>
    </row>
    <row r="729" spans="1:22" s="22" customFormat="1" ht="15.75" customHeight="1">
      <c r="A729" s="635" t="s">
        <v>1903</v>
      </c>
      <c r="B729" s="766"/>
      <c r="C729" s="41">
        <v>3</v>
      </c>
      <c r="D729" s="83" t="s">
        <v>1418</v>
      </c>
      <c r="E729" s="89" t="s">
        <v>1418</v>
      </c>
      <c r="F729" s="306" t="s">
        <v>1418</v>
      </c>
      <c r="G729" s="306" t="s">
        <v>1418</v>
      </c>
      <c r="H729" s="742" t="s">
        <v>1418</v>
      </c>
      <c r="I729" s="743"/>
      <c r="J729" s="90" t="s">
        <v>1418</v>
      </c>
      <c r="K729" s="88" t="s">
        <v>1418</v>
      </c>
      <c r="L729" s="453"/>
      <c r="M729" s="454" t="s">
        <v>1418</v>
      </c>
      <c r="N729" s="369"/>
      <c r="O729" s="780"/>
      <c r="P729" s="781"/>
      <c r="Q729" s="784"/>
      <c r="R729" s="789"/>
      <c r="S729" s="790"/>
      <c r="T729" s="244"/>
      <c r="U729" s="244"/>
      <c r="V729" s="245"/>
    </row>
    <row r="730" spans="1:22" s="22" customFormat="1" ht="15.75" customHeight="1">
      <c r="A730" s="635" t="s">
        <v>1904</v>
      </c>
      <c r="B730" s="766"/>
      <c r="C730" s="41">
        <v>4</v>
      </c>
      <c r="D730" s="83" t="s">
        <v>1418</v>
      </c>
      <c r="E730" s="89" t="s">
        <v>1418</v>
      </c>
      <c r="F730" s="306" t="s">
        <v>1418</v>
      </c>
      <c r="G730" s="306" t="s">
        <v>1418</v>
      </c>
      <c r="H730" s="742" t="s">
        <v>1418</v>
      </c>
      <c r="I730" s="743"/>
      <c r="J730" s="90" t="s">
        <v>1418</v>
      </c>
      <c r="K730" s="88" t="s">
        <v>1418</v>
      </c>
      <c r="L730" s="453"/>
      <c r="M730" s="454" t="s">
        <v>1418</v>
      </c>
      <c r="N730" s="369"/>
      <c r="O730" s="744" t="s">
        <v>417</v>
      </c>
      <c r="P730" s="734" t="s">
        <v>418</v>
      </c>
      <c r="Q730" s="735"/>
      <c r="R730" s="735"/>
      <c r="S730" s="736"/>
      <c r="T730" s="225"/>
      <c r="U730" s="225"/>
      <c r="V730" s="246"/>
    </row>
    <row r="731" spans="1:22" s="22" customFormat="1" ht="17.25" customHeight="1">
      <c r="A731" s="635" t="s">
        <v>1905</v>
      </c>
      <c r="B731" s="766"/>
      <c r="C731" s="41">
        <v>5</v>
      </c>
      <c r="D731" s="83" t="s">
        <v>1418</v>
      </c>
      <c r="E731" s="89" t="s">
        <v>1418</v>
      </c>
      <c r="F731" s="306" t="s">
        <v>1418</v>
      </c>
      <c r="G731" s="306" t="s">
        <v>1418</v>
      </c>
      <c r="H731" s="742" t="s">
        <v>1418</v>
      </c>
      <c r="I731" s="743"/>
      <c r="J731" s="90" t="s">
        <v>1418</v>
      </c>
      <c r="K731" s="88" t="s">
        <v>1418</v>
      </c>
      <c r="L731" s="453"/>
      <c r="M731" s="454" t="s">
        <v>1418</v>
      </c>
      <c r="N731" s="369"/>
      <c r="O731" s="745"/>
      <c r="P731" s="469" t="s">
        <v>419</v>
      </c>
      <c r="Q731" s="469" t="s">
        <v>420</v>
      </c>
      <c r="R731" s="738" t="s">
        <v>421</v>
      </c>
      <c r="S731" s="738"/>
      <c r="T731" s="225"/>
      <c r="U731" s="225"/>
      <c r="V731" s="246"/>
    </row>
    <row r="732" spans="1:22" s="22" customFormat="1" ht="16.5" customHeight="1" thickBot="1">
      <c r="A732" s="635" t="s">
        <v>1906</v>
      </c>
      <c r="B732" s="766"/>
      <c r="C732" s="91">
        <v>6</v>
      </c>
      <c r="D732" s="92" t="s">
        <v>1418</v>
      </c>
      <c r="E732" s="93" t="s">
        <v>1418</v>
      </c>
      <c r="F732" s="306" t="s">
        <v>1418</v>
      </c>
      <c r="G732" s="306" t="s">
        <v>1418</v>
      </c>
      <c r="H732" s="742" t="s">
        <v>1418</v>
      </c>
      <c r="I732" s="743"/>
      <c r="J732" s="90" t="s">
        <v>1418</v>
      </c>
      <c r="K732" s="88" t="s">
        <v>1418</v>
      </c>
      <c r="L732" s="453"/>
      <c r="M732" s="454" t="s">
        <v>1418</v>
      </c>
      <c r="N732" s="451"/>
      <c r="O732" s="319" t="s">
        <v>1102</v>
      </c>
      <c r="P732" s="247">
        <v>4</v>
      </c>
      <c r="Q732" s="248">
        <v>1396.3430708000001</v>
      </c>
      <c r="R732" s="792">
        <v>2426.1</v>
      </c>
      <c r="S732" s="792"/>
      <c r="T732" s="225"/>
      <c r="U732" s="225"/>
      <c r="V732" s="246"/>
    </row>
    <row r="733" spans="1:22" s="22" customFormat="1" ht="16.5" customHeight="1" thickBot="1">
      <c r="A733" s="635" t="s">
        <v>1907</v>
      </c>
      <c r="B733" s="767"/>
      <c r="C733" s="793" t="s">
        <v>422</v>
      </c>
      <c r="D733" s="794"/>
      <c r="E733" s="794"/>
      <c r="F733" s="502"/>
      <c r="G733" s="503"/>
      <c r="H733" s="795" t="s">
        <v>1418</v>
      </c>
      <c r="I733" s="796"/>
      <c r="J733" s="416" t="s">
        <v>1418</v>
      </c>
      <c r="K733" s="249" t="s">
        <v>1102</v>
      </c>
      <c r="L733" s="492"/>
      <c r="M733" s="493"/>
      <c r="N733" s="494"/>
      <c r="O733" s="797" t="s">
        <v>1418</v>
      </c>
      <c r="P733" s="797"/>
      <c r="Q733" s="797"/>
      <c r="R733" s="797"/>
      <c r="S733" s="797"/>
      <c r="T733" s="489"/>
      <c r="U733" s="490"/>
      <c r="V733" s="491"/>
    </row>
    <row r="734" spans="1:22" ht="24.9" customHeight="1"/>
    <row r="735" spans="1:22" ht="24.9" customHeight="1"/>
    <row r="736" spans="1:22" s="32" customFormat="1" ht="24" thickBot="1">
      <c r="A736" s="633">
        <v>27</v>
      </c>
      <c r="B736" s="761" t="s">
        <v>371</v>
      </c>
      <c r="C736" s="761"/>
      <c r="D736" s="761"/>
      <c r="E736" s="26">
        <v>43</v>
      </c>
      <c r="F736" s="27" t="s">
        <v>131</v>
      </c>
      <c r="G736" s="28"/>
      <c r="H736" s="28"/>
      <c r="I736" s="27"/>
      <c r="J736" s="27"/>
      <c r="K736" s="27"/>
      <c r="L736" s="27"/>
      <c r="M736" s="29"/>
      <c r="N736" s="29"/>
      <c r="O736" s="28"/>
      <c r="P736" s="28"/>
      <c r="Q736" s="30"/>
      <c r="R736" s="30"/>
      <c r="S736" s="30"/>
      <c r="T736" s="30"/>
      <c r="U736" s="31"/>
    </row>
    <row r="737" spans="1:22" s="19" customFormat="1" ht="24.75" customHeight="1">
      <c r="A737" s="630"/>
      <c r="B737" s="762" t="s">
        <v>372</v>
      </c>
      <c r="C737" s="466" t="s">
        <v>373</v>
      </c>
      <c r="D737" s="467" t="s">
        <v>374</v>
      </c>
      <c r="E737" s="467"/>
      <c r="F737" s="467" t="s">
        <v>375</v>
      </c>
      <c r="G737" s="468"/>
      <c r="H737" s="752" t="s">
        <v>376</v>
      </c>
      <c r="I737" s="803" t="s">
        <v>377</v>
      </c>
      <c r="J737" s="752" t="s">
        <v>378</v>
      </c>
      <c r="K737" s="752" t="s">
        <v>379</v>
      </c>
      <c r="L737" s="752" t="s">
        <v>380</v>
      </c>
      <c r="M737" s="752" t="s">
        <v>381</v>
      </c>
      <c r="N737" s="753" t="s">
        <v>382</v>
      </c>
      <c r="O737" s="754"/>
      <c r="P737" s="755" t="s">
        <v>383</v>
      </c>
      <c r="Q737" s="756"/>
      <c r="R737" s="746" t="s">
        <v>384</v>
      </c>
      <c r="S737" s="747"/>
      <c r="T737" s="798" t="s">
        <v>385</v>
      </c>
      <c r="U737" s="799"/>
      <c r="V737" s="800"/>
    </row>
    <row r="738" spans="1:22" s="19" customFormat="1" ht="73.5" customHeight="1">
      <c r="A738" s="630"/>
      <c r="B738" s="763"/>
      <c r="C738" s="469" t="s">
        <v>386</v>
      </c>
      <c r="D738" s="470" t="s">
        <v>101</v>
      </c>
      <c r="E738" s="470" t="s">
        <v>387</v>
      </c>
      <c r="F738" s="470" t="s">
        <v>388</v>
      </c>
      <c r="G738" s="471" t="s">
        <v>389</v>
      </c>
      <c r="H738" s="738"/>
      <c r="I738" s="804"/>
      <c r="J738" s="738"/>
      <c r="K738" s="738"/>
      <c r="L738" s="738"/>
      <c r="M738" s="738"/>
      <c r="N738" s="469" t="s">
        <v>390</v>
      </c>
      <c r="O738" s="470" t="s">
        <v>391</v>
      </c>
      <c r="P738" s="801"/>
      <c r="Q738" s="802"/>
      <c r="R738" s="748"/>
      <c r="S738" s="749"/>
      <c r="T738" s="472" t="s">
        <v>392</v>
      </c>
      <c r="U738" s="473" t="s">
        <v>393</v>
      </c>
      <c r="V738" s="474" t="s">
        <v>394</v>
      </c>
    </row>
    <row r="739" spans="1:22" s="19" customFormat="1" ht="26.25" customHeight="1">
      <c r="A739" s="630"/>
      <c r="B739" s="400"/>
      <c r="C739" s="401">
        <v>3</v>
      </c>
      <c r="D739" s="401">
        <v>4</v>
      </c>
      <c r="E739" s="401">
        <v>5</v>
      </c>
      <c r="F739" s="401">
        <v>6</v>
      </c>
      <c r="G739" s="401">
        <v>7</v>
      </c>
      <c r="H739" s="401">
        <v>8</v>
      </c>
      <c r="I739" s="401">
        <v>9</v>
      </c>
      <c r="J739" s="401">
        <v>10</v>
      </c>
      <c r="K739" s="401">
        <v>11</v>
      </c>
      <c r="L739" s="401">
        <v>12</v>
      </c>
      <c r="M739" s="401">
        <v>13</v>
      </c>
      <c r="N739" s="401">
        <v>14</v>
      </c>
      <c r="O739" s="401">
        <v>15</v>
      </c>
      <c r="P739" s="402">
        <v>16</v>
      </c>
      <c r="Q739" s="403">
        <v>17</v>
      </c>
      <c r="R739" s="402">
        <v>18</v>
      </c>
      <c r="S739" s="403">
        <v>19</v>
      </c>
      <c r="T739" s="404">
        <v>20</v>
      </c>
      <c r="U739" s="210">
        <v>21</v>
      </c>
      <c r="V739" s="405">
        <v>22</v>
      </c>
    </row>
    <row r="740" spans="1:22" s="33" customFormat="1" ht="50.1" customHeight="1">
      <c r="A740" s="634" t="s">
        <v>1908</v>
      </c>
      <c r="B740" s="406">
        <v>1</v>
      </c>
      <c r="C740" s="394" t="s">
        <v>1300</v>
      </c>
      <c r="D740" s="394"/>
      <c r="E740" s="394" t="s">
        <v>1329</v>
      </c>
      <c r="F740" s="394" t="s">
        <v>57</v>
      </c>
      <c r="G740" s="386">
        <v>1</v>
      </c>
      <c r="H740" s="543" t="s">
        <v>397</v>
      </c>
      <c r="I740" s="392">
        <v>3</v>
      </c>
      <c r="J740" s="393" t="s">
        <v>251</v>
      </c>
      <c r="K740" s="430">
        <v>39329</v>
      </c>
      <c r="L740" s="430">
        <v>40578</v>
      </c>
      <c r="M740" s="387">
        <v>7315.11</v>
      </c>
      <c r="N740" s="428" t="s">
        <v>1418</v>
      </c>
      <c r="O740" s="212" t="s">
        <v>1418</v>
      </c>
      <c r="P740" s="732"/>
      <c r="Q740" s="733"/>
      <c r="R740" s="750"/>
      <c r="S740" s="751"/>
      <c r="T740" s="389" t="s">
        <v>396</v>
      </c>
      <c r="U740" s="390">
        <v>21</v>
      </c>
      <c r="V740" s="391" t="s">
        <v>396</v>
      </c>
    </row>
    <row r="741" spans="1:22" s="33" customFormat="1" ht="50.1" customHeight="1">
      <c r="A741" s="634" t="s">
        <v>1909</v>
      </c>
      <c r="B741" s="406">
        <v>2</v>
      </c>
      <c r="C741" s="394" t="s">
        <v>596</v>
      </c>
      <c r="D741" s="394" t="s">
        <v>597</v>
      </c>
      <c r="E741" s="394" t="s">
        <v>1330</v>
      </c>
      <c r="F741" s="394" t="s">
        <v>57</v>
      </c>
      <c r="G741" s="386">
        <v>1</v>
      </c>
      <c r="H741" s="543" t="s">
        <v>396</v>
      </c>
      <c r="I741" s="392">
        <v>1</v>
      </c>
      <c r="J741" s="393" t="s">
        <v>249</v>
      </c>
      <c r="K741" s="430">
        <v>39909</v>
      </c>
      <c r="L741" s="430">
        <v>40908</v>
      </c>
      <c r="M741" s="387">
        <v>2506.88</v>
      </c>
      <c r="N741" s="428">
        <v>2506.88</v>
      </c>
      <c r="O741" s="212">
        <v>2506.88</v>
      </c>
      <c r="P741" s="732"/>
      <c r="Q741" s="733"/>
      <c r="R741" s="750"/>
      <c r="S741" s="751"/>
      <c r="T741" s="389" t="s">
        <v>396</v>
      </c>
      <c r="U741" s="390">
        <v>9</v>
      </c>
      <c r="V741" s="391" t="s">
        <v>396</v>
      </c>
    </row>
    <row r="742" spans="1:22" s="33" customFormat="1" ht="50.1" customHeight="1">
      <c r="A742" s="634" t="s">
        <v>1910</v>
      </c>
      <c r="B742" s="406">
        <v>3</v>
      </c>
      <c r="C742" s="394" t="s">
        <v>423</v>
      </c>
      <c r="D742" s="394" t="s">
        <v>598</v>
      </c>
      <c r="E742" s="394" t="s">
        <v>599</v>
      </c>
      <c r="F742" s="394" t="s">
        <v>48</v>
      </c>
      <c r="G742" s="386">
        <v>0.6</v>
      </c>
      <c r="H742" s="543" t="s">
        <v>396</v>
      </c>
      <c r="I742" s="392">
        <v>1</v>
      </c>
      <c r="J742" s="393" t="s">
        <v>249</v>
      </c>
      <c r="K742" s="430">
        <v>43069</v>
      </c>
      <c r="L742" s="430">
        <v>43358</v>
      </c>
      <c r="M742" s="387">
        <v>1534.73</v>
      </c>
      <c r="N742" s="428">
        <v>920.83799999999997</v>
      </c>
      <c r="O742" s="212">
        <v>920.83799999999997</v>
      </c>
      <c r="P742" s="732"/>
      <c r="Q742" s="733"/>
      <c r="R742" s="750"/>
      <c r="S742" s="751"/>
      <c r="T742" s="389" t="s">
        <v>396</v>
      </c>
      <c r="U742" s="390">
        <v>50</v>
      </c>
      <c r="V742" s="391" t="s">
        <v>396</v>
      </c>
    </row>
    <row r="743" spans="1:22" s="33" customFormat="1" ht="50.1" customHeight="1">
      <c r="A743" s="634" t="s">
        <v>1911</v>
      </c>
      <c r="B743" s="406">
        <v>4</v>
      </c>
      <c r="C743" s="394" t="s">
        <v>63</v>
      </c>
      <c r="D743" s="394" t="s">
        <v>1331</v>
      </c>
      <c r="E743" s="394" t="s">
        <v>600</v>
      </c>
      <c r="F743" s="394" t="s">
        <v>48</v>
      </c>
      <c r="G743" s="386">
        <v>0.5</v>
      </c>
      <c r="H743" s="543" t="s">
        <v>396</v>
      </c>
      <c r="I743" s="392">
        <v>1</v>
      </c>
      <c r="J743" s="393" t="s">
        <v>249</v>
      </c>
      <c r="K743" s="430">
        <v>36711</v>
      </c>
      <c r="L743" s="430">
        <v>36834</v>
      </c>
      <c r="M743" s="387">
        <v>299.88</v>
      </c>
      <c r="N743" s="428">
        <v>149.94</v>
      </c>
      <c r="O743" s="212">
        <v>149.94</v>
      </c>
      <c r="P743" s="732"/>
      <c r="Q743" s="733"/>
      <c r="R743" s="750"/>
      <c r="S743" s="751"/>
      <c r="T743" s="389" t="s">
        <v>396</v>
      </c>
      <c r="U743" s="390">
        <v>4</v>
      </c>
      <c r="V743" s="391" t="s">
        <v>396</v>
      </c>
    </row>
    <row r="744" spans="1:22" s="33" customFormat="1" ht="24.9" customHeight="1">
      <c r="A744" s="634" t="s">
        <v>1912</v>
      </c>
      <c r="B744" s="406" t="s">
        <v>1418</v>
      </c>
      <c r="C744" s="394"/>
      <c r="D744" s="394"/>
      <c r="E744" s="394"/>
      <c r="F744" s="394"/>
      <c r="G744" s="386"/>
      <c r="H744" s="543"/>
      <c r="I744" s="392"/>
      <c r="J744" s="393" t="s">
        <v>1418</v>
      </c>
      <c r="K744" s="430"/>
      <c r="L744" s="430"/>
      <c r="M744" s="387"/>
      <c r="N744" s="428" t="s">
        <v>1418</v>
      </c>
      <c r="O744" s="212" t="s">
        <v>1418</v>
      </c>
      <c r="P744" s="732"/>
      <c r="Q744" s="733"/>
      <c r="R744" s="750"/>
      <c r="S744" s="751"/>
      <c r="T744" s="389"/>
      <c r="U744" s="390"/>
      <c r="V744" s="391"/>
    </row>
    <row r="745" spans="1:22" s="33" customFormat="1" ht="24.9" customHeight="1">
      <c r="A745" s="634" t="s">
        <v>1913</v>
      </c>
      <c r="B745" s="406" t="s">
        <v>1418</v>
      </c>
      <c r="C745" s="394"/>
      <c r="D745" s="394"/>
      <c r="E745" s="394"/>
      <c r="F745" s="394"/>
      <c r="G745" s="386"/>
      <c r="H745" s="543"/>
      <c r="I745" s="392"/>
      <c r="J745" s="393" t="s">
        <v>1418</v>
      </c>
      <c r="K745" s="430"/>
      <c r="L745" s="430"/>
      <c r="M745" s="387"/>
      <c r="N745" s="428" t="s">
        <v>1418</v>
      </c>
      <c r="O745" s="212" t="s">
        <v>1418</v>
      </c>
      <c r="P745" s="732"/>
      <c r="Q745" s="733"/>
      <c r="R745" s="750"/>
      <c r="S745" s="751"/>
      <c r="T745" s="389"/>
      <c r="U745" s="390"/>
      <c r="V745" s="391"/>
    </row>
    <row r="746" spans="1:22" s="33" customFormat="1" ht="24.9" customHeight="1">
      <c r="A746" s="634" t="s">
        <v>1914</v>
      </c>
      <c r="B746" s="406" t="s">
        <v>1418</v>
      </c>
      <c r="C746" s="394"/>
      <c r="D746" s="394"/>
      <c r="E746" s="394"/>
      <c r="F746" s="394"/>
      <c r="G746" s="386"/>
      <c r="H746" s="543"/>
      <c r="I746" s="392"/>
      <c r="J746" s="393" t="s">
        <v>1418</v>
      </c>
      <c r="K746" s="430"/>
      <c r="L746" s="430"/>
      <c r="M746" s="388"/>
      <c r="N746" s="428" t="s">
        <v>1418</v>
      </c>
      <c r="O746" s="212" t="s">
        <v>1418</v>
      </c>
      <c r="P746" s="732"/>
      <c r="Q746" s="733"/>
      <c r="R746" s="750"/>
      <c r="S746" s="751"/>
      <c r="T746" s="389"/>
      <c r="U746" s="390"/>
      <c r="V746" s="391"/>
    </row>
    <row r="747" spans="1:22" s="33" customFormat="1" ht="24.9" customHeight="1">
      <c r="A747" s="634" t="s">
        <v>1915</v>
      </c>
      <c r="B747" s="406" t="s">
        <v>1418</v>
      </c>
      <c r="C747" s="394"/>
      <c r="D747" s="394"/>
      <c r="E747" s="394"/>
      <c r="F747" s="394"/>
      <c r="G747" s="386"/>
      <c r="H747" s="543"/>
      <c r="I747" s="392"/>
      <c r="J747" s="393" t="s">
        <v>1418</v>
      </c>
      <c r="K747" s="430"/>
      <c r="L747" s="430"/>
      <c r="M747" s="388"/>
      <c r="N747" s="428" t="s">
        <v>1418</v>
      </c>
      <c r="O747" s="212" t="s">
        <v>1418</v>
      </c>
      <c r="P747" s="732"/>
      <c r="Q747" s="733"/>
      <c r="R747" s="750"/>
      <c r="S747" s="751"/>
      <c r="T747" s="389"/>
      <c r="U747" s="390"/>
      <c r="V747" s="391"/>
    </row>
    <row r="748" spans="1:22" s="33" customFormat="1" ht="24.9" customHeight="1" thickBot="1">
      <c r="A748" s="634" t="s">
        <v>1916</v>
      </c>
      <c r="B748" s="410" t="s">
        <v>1418</v>
      </c>
      <c r="C748" s="395"/>
      <c r="D748" s="395"/>
      <c r="E748" s="395"/>
      <c r="F748" s="395"/>
      <c r="G748" s="396"/>
      <c r="H748" s="544"/>
      <c r="I748" s="397"/>
      <c r="J748" s="398" t="s">
        <v>1418</v>
      </c>
      <c r="K748" s="431"/>
      <c r="L748" s="431"/>
      <c r="M748" s="399"/>
      <c r="N748" s="428" t="s">
        <v>1418</v>
      </c>
      <c r="O748" s="212" t="s">
        <v>1418</v>
      </c>
      <c r="P748" s="732"/>
      <c r="Q748" s="733"/>
      <c r="R748" s="750"/>
      <c r="S748" s="751"/>
      <c r="T748" s="389"/>
      <c r="U748" s="390"/>
      <c r="V748" s="391"/>
    </row>
    <row r="749" spans="1:22" s="19" customFormat="1" ht="12" customHeight="1">
      <c r="A749" s="634"/>
      <c r="B749" s="34"/>
      <c r="C749" s="35"/>
      <c r="D749" s="35"/>
      <c r="E749" s="35"/>
      <c r="F749" s="35"/>
      <c r="G749" s="35"/>
      <c r="H749" s="407"/>
      <c r="I749" s="35"/>
      <c r="J749" s="35"/>
      <c r="K749" s="35"/>
      <c r="L749" s="35"/>
      <c r="M749" s="35"/>
      <c r="N749" s="35"/>
      <c r="O749" s="211"/>
      <c r="P749" s="35"/>
      <c r="Q749" s="35"/>
      <c r="R749" s="211"/>
      <c r="S749" s="35"/>
      <c r="T749" s="35"/>
      <c r="U749" s="36"/>
      <c r="V749" s="37"/>
    </row>
    <row r="750" spans="1:22" s="19" customFormat="1" ht="17.25" customHeight="1" thickBot="1">
      <c r="A750" s="634" t="s">
        <v>1917</v>
      </c>
      <c r="B750" s="475"/>
      <c r="C750" s="476"/>
      <c r="D750" s="476"/>
      <c r="E750" s="476"/>
      <c r="F750" s="476"/>
      <c r="G750" s="476"/>
      <c r="H750" s="476"/>
      <c r="I750" s="476"/>
      <c r="J750" s="476"/>
      <c r="K750" s="476"/>
      <c r="L750" s="476"/>
      <c r="M750" s="476"/>
      <c r="N750" s="414" t="s">
        <v>398</v>
      </c>
      <c r="O750" s="415">
        <v>1192.5526666666667</v>
      </c>
      <c r="P750" s="423"/>
      <c r="Q750" s="423"/>
      <c r="R750" s="424"/>
      <c r="S750" s="424"/>
      <c r="T750" s="425"/>
      <c r="U750" s="426"/>
      <c r="V750" s="427"/>
    </row>
    <row r="751" spans="1:22" ht="17.25" customHeight="1">
      <c r="B751" s="38"/>
      <c r="C751" s="38"/>
      <c r="D751" s="38"/>
      <c r="E751" s="38"/>
      <c r="F751" s="38"/>
      <c r="G751" s="39"/>
      <c r="H751" s="39"/>
      <c r="I751" s="39"/>
      <c r="J751" s="39"/>
      <c r="K751" s="39"/>
      <c r="L751" s="39"/>
      <c r="M751" s="39"/>
      <c r="N751" s="39"/>
      <c r="O751" s="39"/>
      <c r="P751" s="39"/>
      <c r="Q751" s="39"/>
      <c r="R751" s="39"/>
      <c r="S751" s="39"/>
      <c r="T751" s="39"/>
      <c r="U751" s="39"/>
      <c r="V751" s="39"/>
    </row>
    <row r="752" spans="1:22" s="19" customFormat="1" ht="16.5" customHeight="1" thickBot="1">
      <c r="A752" s="630"/>
      <c r="B752" s="764" t="s">
        <v>399</v>
      </c>
      <c r="C752" s="764"/>
      <c r="D752" s="764"/>
      <c r="E752" s="764"/>
      <c r="F752" s="764"/>
      <c r="G752" s="764"/>
      <c r="H752" s="764"/>
      <c r="I752" s="764"/>
      <c r="J752" s="764"/>
      <c r="K752" s="764"/>
      <c r="L752" s="764"/>
      <c r="M752" s="764"/>
      <c r="N752" s="764"/>
      <c r="O752" s="764"/>
      <c r="P752" s="764"/>
      <c r="Q752" s="764"/>
      <c r="R752" s="764"/>
      <c r="S752" s="764"/>
      <c r="T752" s="764"/>
      <c r="U752" s="764"/>
      <c r="V752" s="764"/>
    </row>
    <row r="753" spans="1:22" s="22" customFormat="1" ht="22.5" customHeight="1">
      <c r="A753" s="635" t="s">
        <v>1918</v>
      </c>
      <c r="B753" s="765" t="s">
        <v>400</v>
      </c>
      <c r="C753" s="768" t="s">
        <v>401</v>
      </c>
      <c r="D753" s="769"/>
      <c r="E753" s="769"/>
      <c r="F753" s="769"/>
      <c r="G753" s="769"/>
      <c r="H753" s="769"/>
      <c r="I753" s="769"/>
      <c r="J753" s="769"/>
      <c r="K753" s="769"/>
      <c r="L753" s="769"/>
      <c r="M753" s="747"/>
      <c r="N753" s="477"/>
      <c r="O753" s="478"/>
      <c r="P753" s="768" t="s">
        <v>402</v>
      </c>
      <c r="Q753" s="769"/>
      <c r="R753" s="769"/>
      <c r="S753" s="747"/>
      <c r="T753" s="746" t="s">
        <v>403</v>
      </c>
      <c r="U753" s="747"/>
      <c r="V753" s="807" t="s">
        <v>1102</v>
      </c>
    </row>
    <row r="754" spans="1:22" s="22" customFormat="1" ht="22.5" customHeight="1">
      <c r="A754" s="635" t="s">
        <v>1919</v>
      </c>
      <c r="B754" s="766"/>
      <c r="C754" s="734" t="s">
        <v>404</v>
      </c>
      <c r="D754" s="735"/>
      <c r="E754" s="736"/>
      <c r="F754" s="481">
        <v>3</v>
      </c>
      <c r="G754" s="737" t="s">
        <v>405</v>
      </c>
      <c r="H754" s="738" t="s">
        <v>406</v>
      </c>
      <c r="I754" s="738"/>
      <c r="J754" s="734" t="s">
        <v>407</v>
      </c>
      <c r="K754" s="739"/>
      <c r="L754" s="482"/>
      <c r="M754" s="482"/>
      <c r="N754" s="483"/>
      <c r="O754" s="484"/>
      <c r="P754" s="770"/>
      <c r="Q754" s="771"/>
      <c r="R754" s="771"/>
      <c r="S754" s="772"/>
      <c r="T754" s="748"/>
      <c r="U754" s="749"/>
      <c r="V754" s="808"/>
    </row>
    <row r="755" spans="1:22" s="22" customFormat="1" ht="51.75" customHeight="1" thickBot="1">
      <c r="A755" s="635" t="s">
        <v>1920</v>
      </c>
      <c r="B755" s="766"/>
      <c r="C755" s="735" t="s">
        <v>408</v>
      </c>
      <c r="D755" s="736"/>
      <c r="E755" s="485" t="s">
        <v>409</v>
      </c>
      <c r="F755" s="479" t="s">
        <v>410</v>
      </c>
      <c r="G755" s="737"/>
      <c r="H755" s="738"/>
      <c r="I755" s="738"/>
      <c r="J755" s="469" t="s">
        <v>411</v>
      </c>
      <c r="K755" s="480" t="s">
        <v>412</v>
      </c>
      <c r="L755" s="486" t="s">
        <v>413</v>
      </c>
      <c r="M755" s="486"/>
      <c r="N755" s="487" t="s">
        <v>414</v>
      </c>
      <c r="O755" s="488"/>
      <c r="P755" s="421" t="s">
        <v>1436</v>
      </c>
      <c r="Q755" s="312" t="s">
        <v>415</v>
      </c>
      <c r="R755" s="313"/>
      <c r="S755" s="94">
        <v>3</v>
      </c>
      <c r="T755" s="773"/>
      <c r="U755" s="774"/>
      <c r="V755" s="809"/>
    </row>
    <row r="756" spans="1:22" s="22" customFormat="1" ht="15.75" customHeight="1">
      <c r="A756" s="635" t="s">
        <v>1921</v>
      </c>
      <c r="B756" s="766"/>
      <c r="C756" s="41">
        <v>1</v>
      </c>
      <c r="D756" s="83" t="s">
        <v>249</v>
      </c>
      <c r="E756" s="89">
        <v>0.4</v>
      </c>
      <c r="F756" s="306">
        <v>3577.6579999999999</v>
      </c>
      <c r="G756" s="306">
        <v>698.17</v>
      </c>
      <c r="H756" s="742" t="s">
        <v>1102</v>
      </c>
      <c r="I756" s="743"/>
      <c r="J756" s="90" t="s">
        <v>1102</v>
      </c>
      <c r="K756" s="88" t="s">
        <v>1418</v>
      </c>
      <c r="L756" s="453" t="s">
        <v>34</v>
      </c>
      <c r="M756" s="454" t="s">
        <v>1439</v>
      </c>
      <c r="N756" s="369" t="s">
        <v>396</v>
      </c>
      <c r="O756" s="778" t="s">
        <v>205</v>
      </c>
      <c r="P756" s="779"/>
      <c r="Q756" s="782">
        <v>43</v>
      </c>
      <c r="R756" s="785" t="s">
        <v>1361</v>
      </c>
      <c r="S756" s="786"/>
      <c r="T756" s="746" t="s">
        <v>416</v>
      </c>
      <c r="U756" s="769"/>
      <c r="V756" s="747"/>
    </row>
    <row r="757" spans="1:22" s="22" customFormat="1" ht="15.75" customHeight="1" thickBot="1">
      <c r="A757" s="635" t="s">
        <v>1922</v>
      </c>
      <c r="B757" s="766"/>
      <c r="C757" s="41">
        <v>2</v>
      </c>
      <c r="D757" s="83" t="s">
        <v>250</v>
      </c>
      <c r="E757" s="89">
        <v>0.1</v>
      </c>
      <c r="F757" s="306" t="s">
        <v>1438</v>
      </c>
      <c r="G757" s="306">
        <v>698.17</v>
      </c>
      <c r="H757" s="742" t="s">
        <v>1143</v>
      </c>
      <c r="I757" s="743"/>
      <c r="J757" s="90" t="s">
        <v>1102</v>
      </c>
      <c r="K757" s="88" t="s">
        <v>1418</v>
      </c>
      <c r="L757" s="453" t="s">
        <v>1361</v>
      </c>
      <c r="M757" s="454" t="s">
        <v>1459</v>
      </c>
      <c r="N757" s="369" t="s">
        <v>396</v>
      </c>
      <c r="O757" s="778"/>
      <c r="P757" s="779"/>
      <c r="Q757" s="783"/>
      <c r="R757" s="787"/>
      <c r="S757" s="788"/>
      <c r="T757" s="773"/>
      <c r="U757" s="791"/>
      <c r="V757" s="774"/>
    </row>
    <row r="758" spans="1:22" s="22" customFormat="1" ht="15.75" customHeight="1">
      <c r="A758" s="635" t="s">
        <v>1923</v>
      </c>
      <c r="B758" s="766"/>
      <c r="C758" s="41">
        <v>3</v>
      </c>
      <c r="D758" s="83" t="s">
        <v>251</v>
      </c>
      <c r="E758" s="89">
        <v>0.5</v>
      </c>
      <c r="F758" s="306" t="s">
        <v>1438</v>
      </c>
      <c r="G758" s="306">
        <v>698.17</v>
      </c>
      <c r="H758" s="742" t="s">
        <v>1143</v>
      </c>
      <c r="I758" s="743"/>
      <c r="J758" s="90" t="s">
        <v>1143</v>
      </c>
      <c r="K758" s="88" t="s">
        <v>1924</v>
      </c>
      <c r="L758" s="453" t="s">
        <v>34</v>
      </c>
      <c r="M758" s="454" t="s">
        <v>1439</v>
      </c>
      <c r="N758" s="369" t="s">
        <v>396</v>
      </c>
      <c r="O758" s="780"/>
      <c r="P758" s="781"/>
      <c r="Q758" s="784"/>
      <c r="R758" s="789"/>
      <c r="S758" s="790"/>
      <c r="T758" s="244"/>
      <c r="U758" s="244"/>
      <c r="V758" s="245"/>
    </row>
    <row r="759" spans="1:22" s="22" customFormat="1" ht="15.75" customHeight="1">
      <c r="A759" s="635" t="s">
        <v>1925</v>
      </c>
      <c r="B759" s="766"/>
      <c r="C759" s="41">
        <v>4</v>
      </c>
      <c r="D759" s="83" t="s">
        <v>1418</v>
      </c>
      <c r="E759" s="89" t="s">
        <v>1418</v>
      </c>
      <c r="F759" s="306" t="s">
        <v>1418</v>
      </c>
      <c r="G759" s="306" t="s">
        <v>1418</v>
      </c>
      <c r="H759" s="742" t="s">
        <v>1418</v>
      </c>
      <c r="I759" s="743"/>
      <c r="J759" s="90" t="s">
        <v>1418</v>
      </c>
      <c r="K759" s="88" t="s">
        <v>1418</v>
      </c>
      <c r="L759" s="453"/>
      <c r="M759" s="454" t="s">
        <v>1418</v>
      </c>
      <c r="N759" s="369"/>
      <c r="O759" s="744" t="s">
        <v>417</v>
      </c>
      <c r="P759" s="734" t="s">
        <v>418</v>
      </c>
      <c r="Q759" s="735"/>
      <c r="R759" s="735"/>
      <c r="S759" s="736"/>
      <c r="T759" s="225"/>
      <c r="U759" s="225"/>
      <c r="V759" s="246"/>
    </row>
    <row r="760" spans="1:22" s="22" customFormat="1" ht="17.25" customHeight="1">
      <c r="A760" s="635" t="s">
        <v>1926</v>
      </c>
      <c r="B760" s="766"/>
      <c r="C760" s="41">
        <v>5</v>
      </c>
      <c r="D760" s="83" t="s">
        <v>1418</v>
      </c>
      <c r="E760" s="89" t="s">
        <v>1418</v>
      </c>
      <c r="F760" s="306" t="s">
        <v>1418</v>
      </c>
      <c r="G760" s="306" t="s">
        <v>1418</v>
      </c>
      <c r="H760" s="742" t="s">
        <v>1418</v>
      </c>
      <c r="I760" s="743"/>
      <c r="J760" s="90" t="s">
        <v>1418</v>
      </c>
      <c r="K760" s="88" t="s">
        <v>1418</v>
      </c>
      <c r="L760" s="453"/>
      <c r="M760" s="454" t="s">
        <v>1418</v>
      </c>
      <c r="N760" s="369"/>
      <c r="O760" s="745"/>
      <c r="P760" s="469" t="s">
        <v>419</v>
      </c>
      <c r="Q760" s="469" t="s">
        <v>420</v>
      </c>
      <c r="R760" s="738" t="s">
        <v>421</v>
      </c>
      <c r="S760" s="738"/>
      <c r="T760" s="225"/>
      <c r="U760" s="225"/>
      <c r="V760" s="246"/>
    </row>
    <row r="761" spans="1:22" s="22" customFormat="1" ht="16.5" customHeight="1" thickBot="1">
      <c r="A761" s="635" t="s">
        <v>1927</v>
      </c>
      <c r="B761" s="766"/>
      <c r="C761" s="91">
        <v>6</v>
      </c>
      <c r="D761" s="92" t="s">
        <v>1418</v>
      </c>
      <c r="E761" s="93" t="s">
        <v>1418</v>
      </c>
      <c r="F761" s="306" t="s">
        <v>1418</v>
      </c>
      <c r="G761" s="306" t="s">
        <v>1418</v>
      </c>
      <c r="H761" s="742" t="s">
        <v>1418</v>
      </c>
      <c r="I761" s="743"/>
      <c r="J761" s="90" t="s">
        <v>1418</v>
      </c>
      <c r="K761" s="88" t="s">
        <v>1418</v>
      </c>
      <c r="L761" s="453"/>
      <c r="M761" s="454" t="s">
        <v>1418</v>
      </c>
      <c r="N761" s="451"/>
      <c r="O761" s="319" t="s">
        <v>1102</v>
      </c>
      <c r="P761" s="247">
        <v>4</v>
      </c>
      <c r="Q761" s="248">
        <v>1396.3430708000001</v>
      </c>
      <c r="R761" s="792">
        <v>3577.6579999999999</v>
      </c>
      <c r="S761" s="792"/>
      <c r="T761" s="225"/>
      <c r="U761" s="225"/>
      <c r="V761" s="246"/>
    </row>
    <row r="762" spans="1:22" s="22" customFormat="1" ht="16.5" customHeight="1" thickBot="1">
      <c r="A762" s="635" t="s">
        <v>1928</v>
      </c>
      <c r="B762" s="767"/>
      <c r="C762" s="793" t="s">
        <v>422</v>
      </c>
      <c r="D762" s="794"/>
      <c r="E762" s="794"/>
      <c r="F762" s="502"/>
      <c r="G762" s="503"/>
      <c r="H762" s="795" t="s">
        <v>1102</v>
      </c>
      <c r="I762" s="796"/>
      <c r="J762" s="416" t="s">
        <v>1143</v>
      </c>
      <c r="K762" s="249" t="s">
        <v>1143</v>
      </c>
      <c r="L762" s="492"/>
      <c r="M762" s="493"/>
      <c r="N762" s="494"/>
      <c r="O762" s="797" t="s">
        <v>1418</v>
      </c>
      <c r="P762" s="797"/>
      <c r="Q762" s="797"/>
      <c r="R762" s="797"/>
      <c r="S762" s="797"/>
      <c r="T762" s="489"/>
      <c r="U762" s="490"/>
      <c r="V762" s="491"/>
    </row>
    <row r="763" spans="1:22" ht="24.9" customHeight="1"/>
    <row r="764" spans="1:22" ht="24.9" customHeight="1"/>
    <row r="765" spans="1:22" s="32" customFormat="1" ht="24" thickBot="1">
      <c r="A765" s="633">
        <v>28</v>
      </c>
      <c r="B765" s="761" t="s">
        <v>371</v>
      </c>
      <c r="C765" s="761"/>
      <c r="D765" s="761"/>
      <c r="E765" s="26">
        <v>44</v>
      </c>
      <c r="F765" s="27" t="s">
        <v>132</v>
      </c>
      <c r="G765" s="28"/>
      <c r="H765" s="28"/>
      <c r="I765" s="27"/>
      <c r="J765" s="27"/>
      <c r="K765" s="27"/>
      <c r="L765" s="27"/>
      <c r="M765" s="29"/>
      <c r="N765" s="29"/>
      <c r="O765" s="28"/>
      <c r="P765" s="28"/>
      <c r="Q765" s="30"/>
      <c r="R765" s="30"/>
      <c r="S765" s="30"/>
      <c r="T765" s="30"/>
      <c r="U765" s="31"/>
    </row>
    <row r="766" spans="1:22" s="19" customFormat="1" ht="24.75" customHeight="1">
      <c r="A766" s="630"/>
      <c r="B766" s="762" t="s">
        <v>372</v>
      </c>
      <c r="C766" s="466" t="s">
        <v>373</v>
      </c>
      <c r="D766" s="467" t="s">
        <v>374</v>
      </c>
      <c r="E766" s="467"/>
      <c r="F766" s="467" t="s">
        <v>375</v>
      </c>
      <c r="G766" s="468"/>
      <c r="H766" s="752" t="s">
        <v>376</v>
      </c>
      <c r="I766" s="803" t="s">
        <v>377</v>
      </c>
      <c r="J766" s="752" t="s">
        <v>378</v>
      </c>
      <c r="K766" s="752" t="s">
        <v>379</v>
      </c>
      <c r="L766" s="752" t="s">
        <v>380</v>
      </c>
      <c r="M766" s="752" t="s">
        <v>381</v>
      </c>
      <c r="N766" s="753" t="s">
        <v>382</v>
      </c>
      <c r="O766" s="754"/>
      <c r="P766" s="755" t="s">
        <v>383</v>
      </c>
      <c r="Q766" s="756"/>
      <c r="R766" s="746" t="s">
        <v>384</v>
      </c>
      <c r="S766" s="747"/>
      <c r="T766" s="798" t="s">
        <v>385</v>
      </c>
      <c r="U766" s="799"/>
      <c r="V766" s="800"/>
    </row>
    <row r="767" spans="1:22" s="19" customFormat="1" ht="73.5" customHeight="1">
      <c r="A767" s="630"/>
      <c r="B767" s="763"/>
      <c r="C767" s="469" t="s">
        <v>386</v>
      </c>
      <c r="D767" s="470" t="s">
        <v>101</v>
      </c>
      <c r="E767" s="470" t="s">
        <v>387</v>
      </c>
      <c r="F767" s="470" t="s">
        <v>388</v>
      </c>
      <c r="G767" s="471" t="s">
        <v>389</v>
      </c>
      <c r="H767" s="738"/>
      <c r="I767" s="804"/>
      <c r="J767" s="738"/>
      <c r="K767" s="738"/>
      <c r="L767" s="738"/>
      <c r="M767" s="738"/>
      <c r="N767" s="469" t="s">
        <v>390</v>
      </c>
      <c r="O767" s="470" t="s">
        <v>391</v>
      </c>
      <c r="P767" s="801"/>
      <c r="Q767" s="802"/>
      <c r="R767" s="748"/>
      <c r="S767" s="749"/>
      <c r="T767" s="472" t="s">
        <v>392</v>
      </c>
      <c r="U767" s="473" t="s">
        <v>393</v>
      </c>
      <c r="V767" s="474" t="s">
        <v>394</v>
      </c>
    </row>
    <row r="768" spans="1:22" s="19" customFormat="1" ht="26.25" customHeight="1">
      <c r="A768" s="630"/>
      <c r="B768" s="400"/>
      <c r="C768" s="401">
        <v>3</v>
      </c>
      <c r="D768" s="401">
        <v>4</v>
      </c>
      <c r="E768" s="401">
        <v>5</v>
      </c>
      <c r="F768" s="401">
        <v>6</v>
      </c>
      <c r="G768" s="401">
        <v>7</v>
      </c>
      <c r="H768" s="401">
        <v>8</v>
      </c>
      <c r="I768" s="401">
        <v>9</v>
      </c>
      <c r="J768" s="401">
        <v>10</v>
      </c>
      <c r="K768" s="401">
        <v>11</v>
      </c>
      <c r="L768" s="401">
        <v>12</v>
      </c>
      <c r="M768" s="401">
        <v>13</v>
      </c>
      <c r="N768" s="401">
        <v>14</v>
      </c>
      <c r="O768" s="401">
        <v>15</v>
      </c>
      <c r="P768" s="402">
        <v>16</v>
      </c>
      <c r="Q768" s="403">
        <v>17</v>
      </c>
      <c r="R768" s="402">
        <v>18</v>
      </c>
      <c r="S768" s="403">
        <v>19</v>
      </c>
      <c r="T768" s="404">
        <v>20</v>
      </c>
      <c r="U768" s="210">
        <v>21</v>
      </c>
      <c r="V768" s="405">
        <v>22</v>
      </c>
    </row>
    <row r="769" spans="1:22" s="33" customFormat="1" ht="50.1" customHeight="1">
      <c r="A769" s="634" t="s">
        <v>1929</v>
      </c>
      <c r="B769" s="406">
        <v>1</v>
      </c>
      <c r="C769" s="394" t="s">
        <v>903</v>
      </c>
      <c r="D769" s="394" t="s">
        <v>1332</v>
      </c>
      <c r="E769" s="394" t="s">
        <v>1335</v>
      </c>
      <c r="F769" s="394" t="s">
        <v>57</v>
      </c>
      <c r="G769" s="386">
        <v>1</v>
      </c>
      <c r="H769" s="543" t="s">
        <v>397</v>
      </c>
      <c r="I769" s="392">
        <v>2</v>
      </c>
      <c r="J769" s="393" t="s">
        <v>253</v>
      </c>
      <c r="K769" s="430">
        <v>44006</v>
      </c>
      <c r="L769" s="430">
        <v>44185</v>
      </c>
      <c r="M769" s="387">
        <v>450.9</v>
      </c>
      <c r="N769" s="428" t="s">
        <v>1418</v>
      </c>
      <c r="O769" s="212" t="s">
        <v>1418</v>
      </c>
      <c r="P769" s="732"/>
      <c r="Q769" s="733"/>
      <c r="R769" s="750"/>
      <c r="S769" s="751"/>
      <c r="T769" s="389" t="s">
        <v>396</v>
      </c>
      <c r="U769" s="390">
        <v>69</v>
      </c>
      <c r="V769" s="391" t="s">
        <v>396</v>
      </c>
    </row>
    <row r="770" spans="1:22" s="33" customFormat="1" ht="50.1" customHeight="1">
      <c r="A770" s="634" t="s">
        <v>1930</v>
      </c>
      <c r="B770" s="406">
        <v>2</v>
      </c>
      <c r="C770" s="394" t="s">
        <v>1303</v>
      </c>
      <c r="D770" s="394" t="s">
        <v>1333</v>
      </c>
      <c r="E770" s="394" t="s">
        <v>1336</v>
      </c>
      <c r="F770" s="394" t="s">
        <v>48</v>
      </c>
      <c r="G770" s="386">
        <v>0.3</v>
      </c>
      <c r="H770" s="543" t="s">
        <v>397</v>
      </c>
      <c r="I770" s="392">
        <v>2</v>
      </c>
      <c r="J770" s="393" t="s">
        <v>253</v>
      </c>
      <c r="K770" s="430">
        <v>43514</v>
      </c>
      <c r="L770" s="430">
        <v>44453</v>
      </c>
      <c r="M770" s="387">
        <v>2114.4299999999998</v>
      </c>
      <c r="N770" s="428" t="s">
        <v>1418</v>
      </c>
      <c r="O770" s="212" t="s">
        <v>1418</v>
      </c>
      <c r="P770" s="732"/>
      <c r="Q770" s="733"/>
      <c r="R770" s="750"/>
      <c r="S770" s="751"/>
      <c r="T770" s="389" t="s">
        <v>396</v>
      </c>
      <c r="U770" s="390">
        <v>63</v>
      </c>
      <c r="V770" s="391" t="s">
        <v>396</v>
      </c>
    </row>
    <row r="771" spans="1:22" s="33" customFormat="1" ht="50.1" customHeight="1">
      <c r="A771" s="634" t="s">
        <v>1931</v>
      </c>
      <c r="B771" s="406">
        <v>3</v>
      </c>
      <c r="C771" s="394" t="s">
        <v>1304</v>
      </c>
      <c r="D771" s="394" t="s">
        <v>1334</v>
      </c>
      <c r="E771" s="394" t="s">
        <v>1337</v>
      </c>
      <c r="F771" s="394" t="s">
        <v>48</v>
      </c>
      <c r="G771" s="386">
        <v>0.5</v>
      </c>
      <c r="H771" s="543" t="s">
        <v>397</v>
      </c>
      <c r="I771" s="392">
        <v>2</v>
      </c>
      <c r="J771" s="393" t="s">
        <v>253</v>
      </c>
      <c r="K771" s="430">
        <v>44090</v>
      </c>
      <c r="L771" s="430">
        <v>44635</v>
      </c>
      <c r="M771" s="387">
        <v>1599.73</v>
      </c>
      <c r="N771" s="428" t="s">
        <v>1418</v>
      </c>
      <c r="O771" s="212" t="s">
        <v>1418</v>
      </c>
      <c r="P771" s="732"/>
      <c r="Q771" s="733"/>
      <c r="R771" s="750"/>
      <c r="S771" s="751"/>
      <c r="T771" s="389" t="s">
        <v>396</v>
      </c>
      <c r="U771" s="390">
        <v>70</v>
      </c>
      <c r="V771" s="391" t="s">
        <v>396</v>
      </c>
    </row>
    <row r="772" spans="1:22" s="33" customFormat="1" ht="25.35" customHeight="1">
      <c r="A772" s="634" t="s">
        <v>1932</v>
      </c>
      <c r="B772" s="728">
        <v>4</v>
      </c>
      <c r="C772" s="730" t="s">
        <v>1301</v>
      </c>
      <c r="D772" s="730" t="s">
        <v>1302</v>
      </c>
      <c r="E772" s="730" t="s">
        <v>601</v>
      </c>
      <c r="F772" s="394"/>
      <c r="G772" s="386"/>
      <c r="H772" s="543"/>
      <c r="I772" s="392">
        <v>2</v>
      </c>
      <c r="J772" s="393" t="s">
        <v>253</v>
      </c>
      <c r="K772" s="430">
        <v>44616</v>
      </c>
      <c r="L772" s="430">
        <v>45012</v>
      </c>
      <c r="M772" s="387">
        <v>444.41</v>
      </c>
      <c r="N772" s="428" t="s">
        <v>1418</v>
      </c>
      <c r="O772" s="212" t="s">
        <v>1418</v>
      </c>
      <c r="P772" s="732"/>
      <c r="Q772" s="733"/>
      <c r="R772" s="750"/>
      <c r="S772" s="751"/>
      <c r="T772" s="389"/>
      <c r="U772" s="390"/>
      <c r="V772" s="391"/>
    </row>
    <row r="773" spans="1:22" s="33" customFormat="1" ht="25.35" customHeight="1">
      <c r="A773" s="634" t="s">
        <v>1933</v>
      </c>
      <c r="B773" s="729"/>
      <c r="C773" s="731"/>
      <c r="D773" s="731"/>
      <c r="E773" s="731"/>
      <c r="F773" s="394" t="s">
        <v>48</v>
      </c>
      <c r="G773" s="386">
        <v>0.6</v>
      </c>
      <c r="H773" s="543" t="s">
        <v>397</v>
      </c>
      <c r="I773" s="392">
        <v>1</v>
      </c>
      <c r="J773" s="393" t="s">
        <v>252</v>
      </c>
      <c r="K773" s="430">
        <v>44616</v>
      </c>
      <c r="L773" s="430">
        <v>45012</v>
      </c>
      <c r="M773" s="387">
        <v>444.41</v>
      </c>
      <c r="N773" s="428" t="s">
        <v>1418</v>
      </c>
      <c r="O773" s="212" t="s">
        <v>1418</v>
      </c>
      <c r="P773" s="732"/>
      <c r="Q773" s="733"/>
      <c r="R773" s="750"/>
      <c r="S773" s="751"/>
      <c r="T773" s="389" t="s">
        <v>396</v>
      </c>
      <c r="U773" s="390">
        <v>18</v>
      </c>
      <c r="V773" s="391" t="s">
        <v>396</v>
      </c>
    </row>
    <row r="774" spans="1:22" s="33" customFormat="1" ht="24.9" customHeight="1">
      <c r="A774" s="634" t="s">
        <v>1934</v>
      </c>
      <c r="B774" s="406" t="s">
        <v>1418</v>
      </c>
      <c r="C774" s="394"/>
      <c r="D774" s="394"/>
      <c r="E774" s="394"/>
      <c r="F774" s="394"/>
      <c r="G774" s="386"/>
      <c r="H774" s="543"/>
      <c r="I774" s="392"/>
      <c r="J774" s="393" t="s">
        <v>1418</v>
      </c>
      <c r="K774" s="430"/>
      <c r="L774" s="430"/>
      <c r="M774" s="387"/>
      <c r="N774" s="428" t="s">
        <v>1418</v>
      </c>
      <c r="O774" s="212" t="s">
        <v>1418</v>
      </c>
      <c r="P774" s="732"/>
      <c r="Q774" s="733"/>
      <c r="R774" s="750"/>
      <c r="S774" s="751"/>
      <c r="T774" s="389"/>
      <c r="U774" s="390"/>
      <c r="V774" s="391"/>
    </row>
    <row r="775" spans="1:22" s="33" customFormat="1" ht="24.9" customHeight="1">
      <c r="A775" s="634" t="s">
        <v>1935</v>
      </c>
      <c r="B775" s="406" t="s">
        <v>1418</v>
      </c>
      <c r="C775" s="394"/>
      <c r="D775" s="394"/>
      <c r="E775" s="394"/>
      <c r="F775" s="394"/>
      <c r="G775" s="386"/>
      <c r="H775" s="543"/>
      <c r="I775" s="392"/>
      <c r="J775" s="393" t="s">
        <v>1418</v>
      </c>
      <c r="K775" s="430"/>
      <c r="L775" s="430"/>
      <c r="M775" s="387"/>
      <c r="N775" s="428" t="s">
        <v>1418</v>
      </c>
      <c r="O775" s="212" t="s">
        <v>1418</v>
      </c>
      <c r="P775" s="732"/>
      <c r="Q775" s="733"/>
      <c r="R775" s="750"/>
      <c r="S775" s="751"/>
      <c r="T775" s="389"/>
      <c r="U775" s="390"/>
      <c r="V775" s="391"/>
    </row>
    <row r="776" spans="1:22" s="33" customFormat="1" ht="24.9" customHeight="1">
      <c r="A776" s="634" t="s">
        <v>1936</v>
      </c>
      <c r="B776" s="406" t="s">
        <v>1418</v>
      </c>
      <c r="C776" s="394"/>
      <c r="D776" s="394"/>
      <c r="E776" s="394"/>
      <c r="F776" s="394"/>
      <c r="G776" s="386"/>
      <c r="H776" s="543"/>
      <c r="I776" s="392"/>
      <c r="J776" s="393" t="s">
        <v>1418</v>
      </c>
      <c r="K776" s="430"/>
      <c r="L776" s="430"/>
      <c r="M776" s="388"/>
      <c r="N776" s="428" t="s">
        <v>1418</v>
      </c>
      <c r="O776" s="212" t="s">
        <v>1418</v>
      </c>
      <c r="P776" s="732"/>
      <c r="Q776" s="733"/>
      <c r="R776" s="750"/>
      <c r="S776" s="751"/>
      <c r="T776" s="389"/>
      <c r="U776" s="390"/>
      <c r="V776" s="391"/>
    </row>
    <row r="777" spans="1:22" s="33" customFormat="1" ht="24.9" customHeight="1">
      <c r="A777" s="634" t="s">
        <v>1937</v>
      </c>
      <c r="B777" s="406" t="s">
        <v>1418</v>
      </c>
      <c r="C777" s="394"/>
      <c r="D777" s="394"/>
      <c r="E777" s="394"/>
      <c r="F777" s="394"/>
      <c r="G777" s="386"/>
      <c r="H777" s="543"/>
      <c r="I777" s="392"/>
      <c r="J777" s="393" t="s">
        <v>1418</v>
      </c>
      <c r="K777" s="430"/>
      <c r="L777" s="430"/>
      <c r="M777" s="388"/>
      <c r="N777" s="428" t="s">
        <v>1418</v>
      </c>
      <c r="O777" s="212" t="s">
        <v>1418</v>
      </c>
      <c r="P777" s="732"/>
      <c r="Q777" s="733"/>
      <c r="R777" s="750"/>
      <c r="S777" s="751"/>
      <c r="T777" s="389"/>
      <c r="U777" s="390"/>
      <c r="V777" s="391"/>
    </row>
    <row r="778" spans="1:22" s="33" customFormat="1" ht="24.9" customHeight="1" thickBot="1">
      <c r="A778" s="634" t="s">
        <v>1938</v>
      </c>
      <c r="B778" s="410" t="s">
        <v>1418</v>
      </c>
      <c r="C778" s="395"/>
      <c r="D778" s="395"/>
      <c r="E778" s="395"/>
      <c r="F778" s="395"/>
      <c r="G778" s="396"/>
      <c r="H778" s="544"/>
      <c r="I778" s="397"/>
      <c r="J778" s="398" t="s">
        <v>1418</v>
      </c>
      <c r="K778" s="431"/>
      <c r="L778" s="431"/>
      <c r="M778" s="399"/>
      <c r="N778" s="428" t="s">
        <v>1418</v>
      </c>
      <c r="O778" s="212" t="s">
        <v>1418</v>
      </c>
      <c r="P778" s="732"/>
      <c r="Q778" s="733"/>
      <c r="R778" s="750"/>
      <c r="S778" s="751"/>
      <c r="T778" s="389"/>
      <c r="U778" s="390"/>
      <c r="V778" s="391"/>
    </row>
    <row r="779" spans="1:22" s="19" customFormat="1" ht="12" customHeight="1">
      <c r="A779" s="634"/>
      <c r="B779" s="34"/>
      <c r="C779" s="35"/>
      <c r="D779" s="35"/>
      <c r="E779" s="35"/>
      <c r="F779" s="35"/>
      <c r="G779" s="35"/>
      <c r="H779" s="407"/>
      <c r="I779" s="35"/>
      <c r="J779" s="35"/>
      <c r="K779" s="35"/>
      <c r="L779" s="35"/>
      <c r="M779" s="35"/>
      <c r="N779" s="35"/>
      <c r="O779" s="211"/>
      <c r="P779" s="35"/>
      <c r="Q779" s="35"/>
      <c r="R779" s="211"/>
      <c r="S779" s="35"/>
      <c r="T779" s="35"/>
      <c r="U779" s="36"/>
      <c r="V779" s="37"/>
    </row>
    <row r="780" spans="1:22" s="19" customFormat="1" ht="17.25" customHeight="1" thickBot="1">
      <c r="A780" s="634" t="s">
        <v>1939</v>
      </c>
      <c r="B780" s="475"/>
      <c r="C780" s="476"/>
      <c r="D780" s="476"/>
      <c r="E780" s="476"/>
      <c r="F780" s="476"/>
      <c r="G780" s="476"/>
      <c r="H780" s="476"/>
      <c r="I780" s="476"/>
      <c r="J780" s="476"/>
      <c r="K780" s="476"/>
      <c r="L780" s="476"/>
      <c r="M780" s="476"/>
      <c r="N780" s="414" t="s">
        <v>398</v>
      </c>
      <c r="O780" s="415">
        <v>0</v>
      </c>
      <c r="P780" s="423"/>
      <c r="Q780" s="423"/>
      <c r="R780" s="424"/>
      <c r="S780" s="424"/>
      <c r="T780" s="425"/>
      <c r="U780" s="426"/>
      <c r="V780" s="427"/>
    </row>
    <row r="781" spans="1:22" ht="17.25" customHeight="1">
      <c r="B781" s="38"/>
      <c r="C781" s="38"/>
      <c r="D781" s="38"/>
      <c r="E781" s="38"/>
      <c r="F781" s="38"/>
      <c r="G781" s="39"/>
      <c r="H781" s="39"/>
      <c r="I781" s="39"/>
      <c r="J781" s="39"/>
      <c r="K781" s="39"/>
      <c r="L781" s="39"/>
      <c r="M781" s="39"/>
      <c r="N781" s="39"/>
      <c r="O781" s="39"/>
      <c r="P781" s="39"/>
      <c r="Q781" s="39"/>
      <c r="R781" s="39"/>
      <c r="S781" s="39"/>
      <c r="T781" s="39"/>
      <c r="U781" s="39"/>
      <c r="V781" s="39"/>
    </row>
    <row r="782" spans="1:22" s="19" customFormat="1" ht="16.5" customHeight="1" thickBot="1">
      <c r="A782" s="630"/>
      <c r="B782" s="764" t="s">
        <v>399</v>
      </c>
      <c r="C782" s="764"/>
      <c r="D782" s="764"/>
      <c r="E782" s="764"/>
      <c r="F782" s="764"/>
      <c r="G782" s="764"/>
      <c r="H782" s="764"/>
      <c r="I782" s="764"/>
      <c r="J782" s="764"/>
      <c r="K782" s="764"/>
      <c r="L782" s="764"/>
      <c r="M782" s="764"/>
      <c r="N782" s="764"/>
      <c r="O782" s="764"/>
      <c r="P782" s="764"/>
      <c r="Q782" s="764"/>
      <c r="R782" s="764"/>
      <c r="S782" s="764"/>
      <c r="T782" s="764"/>
      <c r="U782" s="764"/>
      <c r="V782" s="764"/>
    </row>
    <row r="783" spans="1:22" s="22" customFormat="1" ht="22.5" customHeight="1">
      <c r="A783" s="635" t="s">
        <v>1940</v>
      </c>
      <c r="B783" s="765" t="s">
        <v>400</v>
      </c>
      <c r="C783" s="768" t="s">
        <v>401</v>
      </c>
      <c r="D783" s="769"/>
      <c r="E783" s="769"/>
      <c r="F783" s="769"/>
      <c r="G783" s="769"/>
      <c r="H783" s="769"/>
      <c r="I783" s="769"/>
      <c r="J783" s="769"/>
      <c r="K783" s="769"/>
      <c r="L783" s="769"/>
      <c r="M783" s="747"/>
      <c r="N783" s="477"/>
      <c r="O783" s="478"/>
      <c r="P783" s="768" t="s">
        <v>402</v>
      </c>
      <c r="Q783" s="769"/>
      <c r="R783" s="769"/>
      <c r="S783" s="747"/>
      <c r="T783" s="746" t="s">
        <v>403</v>
      </c>
      <c r="U783" s="747"/>
      <c r="V783" s="807" t="s">
        <v>1143</v>
      </c>
    </row>
    <row r="784" spans="1:22" s="22" customFormat="1" ht="22.5" customHeight="1">
      <c r="A784" s="635" t="s">
        <v>1941</v>
      </c>
      <c r="B784" s="766"/>
      <c r="C784" s="734" t="s">
        <v>404</v>
      </c>
      <c r="D784" s="735"/>
      <c r="E784" s="736"/>
      <c r="F784" s="481">
        <v>2</v>
      </c>
      <c r="G784" s="737" t="s">
        <v>405</v>
      </c>
      <c r="H784" s="738" t="s">
        <v>406</v>
      </c>
      <c r="I784" s="738"/>
      <c r="J784" s="734" t="s">
        <v>407</v>
      </c>
      <c r="K784" s="739"/>
      <c r="L784" s="482"/>
      <c r="M784" s="482"/>
      <c r="N784" s="483"/>
      <c r="O784" s="484"/>
      <c r="P784" s="770"/>
      <c r="Q784" s="771"/>
      <c r="R784" s="771"/>
      <c r="S784" s="772"/>
      <c r="T784" s="748"/>
      <c r="U784" s="749"/>
      <c r="V784" s="808"/>
    </row>
    <row r="785" spans="1:22" s="22" customFormat="1" ht="51.75" customHeight="1" thickBot="1">
      <c r="A785" s="635" t="s">
        <v>1942</v>
      </c>
      <c r="B785" s="766"/>
      <c r="C785" s="735" t="s">
        <v>408</v>
      </c>
      <c r="D785" s="736"/>
      <c r="E785" s="485" t="s">
        <v>409</v>
      </c>
      <c r="F785" s="479" t="s">
        <v>410</v>
      </c>
      <c r="G785" s="737"/>
      <c r="H785" s="738"/>
      <c r="I785" s="738"/>
      <c r="J785" s="469" t="s">
        <v>411</v>
      </c>
      <c r="K785" s="480" t="s">
        <v>412</v>
      </c>
      <c r="L785" s="486" t="s">
        <v>413</v>
      </c>
      <c r="M785" s="486"/>
      <c r="N785" s="487" t="s">
        <v>414</v>
      </c>
      <c r="O785" s="488"/>
      <c r="P785" s="421" t="s">
        <v>1418</v>
      </c>
      <c r="Q785" s="312" t="s">
        <v>415</v>
      </c>
      <c r="R785" s="313"/>
      <c r="S785" s="94">
        <v>0</v>
      </c>
      <c r="T785" s="773"/>
      <c r="U785" s="774"/>
      <c r="V785" s="809"/>
    </row>
    <row r="786" spans="1:22" s="22" customFormat="1" ht="15.75" customHeight="1">
      <c r="A786" s="635" t="s">
        <v>1943</v>
      </c>
      <c r="B786" s="766"/>
      <c r="C786" s="41">
        <v>1</v>
      </c>
      <c r="D786" s="83" t="s">
        <v>252</v>
      </c>
      <c r="E786" s="89">
        <v>0.5</v>
      </c>
      <c r="F786" s="306" t="s">
        <v>1438</v>
      </c>
      <c r="G786" s="306">
        <v>698.17</v>
      </c>
      <c r="H786" s="742" t="s">
        <v>1143</v>
      </c>
      <c r="I786" s="743"/>
      <c r="J786" s="90" t="s">
        <v>1143</v>
      </c>
      <c r="K786" s="88" t="s">
        <v>1924</v>
      </c>
      <c r="L786" s="453" t="s">
        <v>1361</v>
      </c>
      <c r="M786" s="454" t="s">
        <v>1459</v>
      </c>
      <c r="N786" s="369" t="s">
        <v>396</v>
      </c>
      <c r="O786" s="778" t="s">
        <v>205</v>
      </c>
      <c r="P786" s="779"/>
      <c r="Q786" s="782">
        <v>44</v>
      </c>
      <c r="R786" s="785" t="s">
        <v>1361</v>
      </c>
      <c r="S786" s="786"/>
      <c r="T786" s="746" t="s">
        <v>416</v>
      </c>
      <c r="U786" s="769"/>
      <c r="V786" s="747"/>
    </row>
    <row r="787" spans="1:22" s="22" customFormat="1" ht="15.75" customHeight="1" thickBot="1">
      <c r="A787" s="635" t="s">
        <v>1944</v>
      </c>
      <c r="B787" s="766"/>
      <c r="C787" s="41">
        <v>2</v>
      </c>
      <c r="D787" s="83" t="s">
        <v>253</v>
      </c>
      <c r="E787" s="89">
        <v>0.5</v>
      </c>
      <c r="F787" s="306" t="s">
        <v>1438</v>
      </c>
      <c r="G787" s="306">
        <v>698.17</v>
      </c>
      <c r="H787" s="742" t="s">
        <v>1143</v>
      </c>
      <c r="I787" s="743"/>
      <c r="J787" s="90" t="s">
        <v>1143</v>
      </c>
      <c r="K787" s="88" t="s">
        <v>1924</v>
      </c>
      <c r="L787" s="453" t="s">
        <v>34</v>
      </c>
      <c r="M787" s="454" t="s">
        <v>1439</v>
      </c>
      <c r="N787" s="369" t="s">
        <v>396</v>
      </c>
      <c r="O787" s="778"/>
      <c r="P787" s="779"/>
      <c r="Q787" s="783"/>
      <c r="R787" s="787"/>
      <c r="S787" s="788"/>
      <c r="T787" s="773"/>
      <c r="U787" s="791"/>
      <c r="V787" s="774"/>
    </row>
    <row r="788" spans="1:22" s="22" customFormat="1" ht="15.75" customHeight="1">
      <c r="A788" s="635" t="s">
        <v>1945</v>
      </c>
      <c r="B788" s="766"/>
      <c r="C788" s="41">
        <v>3</v>
      </c>
      <c r="D788" s="83" t="s">
        <v>1418</v>
      </c>
      <c r="E788" s="89" t="s">
        <v>1418</v>
      </c>
      <c r="F788" s="306" t="s">
        <v>1418</v>
      </c>
      <c r="G788" s="306" t="s">
        <v>1418</v>
      </c>
      <c r="H788" s="742" t="s">
        <v>1418</v>
      </c>
      <c r="I788" s="743"/>
      <c r="J788" s="90" t="s">
        <v>1418</v>
      </c>
      <c r="K788" s="88" t="s">
        <v>1418</v>
      </c>
      <c r="L788" s="453"/>
      <c r="M788" s="454" t="s">
        <v>1418</v>
      </c>
      <c r="N788" s="369"/>
      <c r="O788" s="780"/>
      <c r="P788" s="781"/>
      <c r="Q788" s="784"/>
      <c r="R788" s="789"/>
      <c r="S788" s="790"/>
      <c r="T788" s="244"/>
      <c r="U788" s="244"/>
      <c r="V788" s="245"/>
    </row>
    <row r="789" spans="1:22" s="22" customFormat="1" ht="15.75" customHeight="1">
      <c r="A789" s="635" t="s">
        <v>1946</v>
      </c>
      <c r="B789" s="766"/>
      <c r="C789" s="41">
        <v>4</v>
      </c>
      <c r="D789" s="83" t="s">
        <v>1418</v>
      </c>
      <c r="E789" s="89" t="s">
        <v>1418</v>
      </c>
      <c r="F789" s="306" t="s">
        <v>1418</v>
      </c>
      <c r="G789" s="306" t="s">
        <v>1418</v>
      </c>
      <c r="H789" s="742" t="s">
        <v>1418</v>
      </c>
      <c r="I789" s="743"/>
      <c r="J789" s="90" t="s">
        <v>1418</v>
      </c>
      <c r="K789" s="88" t="s">
        <v>1418</v>
      </c>
      <c r="L789" s="453"/>
      <c r="M789" s="454" t="s">
        <v>1418</v>
      </c>
      <c r="N789" s="369"/>
      <c r="O789" s="744" t="s">
        <v>417</v>
      </c>
      <c r="P789" s="734" t="s">
        <v>418</v>
      </c>
      <c r="Q789" s="735"/>
      <c r="R789" s="735"/>
      <c r="S789" s="736"/>
      <c r="T789" s="225"/>
      <c r="U789" s="225"/>
      <c r="V789" s="246"/>
    </row>
    <row r="790" spans="1:22" s="22" customFormat="1" ht="17.25" customHeight="1">
      <c r="A790" s="635" t="s">
        <v>1947</v>
      </c>
      <c r="B790" s="766"/>
      <c r="C790" s="41">
        <v>5</v>
      </c>
      <c r="D790" s="83" t="s">
        <v>1418</v>
      </c>
      <c r="E790" s="89" t="s">
        <v>1418</v>
      </c>
      <c r="F790" s="306" t="s">
        <v>1418</v>
      </c>
      <c r="G790" s="306" t="s">
        <v>1418</v>
      </c>
      <c r="H790" s="742" t="s">
        <v>1418</v>
      </c>
      <c r="I790" s="743"/>
      <c r="J790" s="90" t="s">
        <v>1418</v>
      </c>
      <c r="K790" s="88" t="s">
        <v>1418</v>
      </c>
      <c r="L790" s="453"/>
      <c r="M790" s="454" t="s">
        <v>1418</v>
      </c>
      <c r="N790" s="369"/>
      <c r="O790" s="745"/>
      <c r="P790" s="469" t="s">
        <v>419</v>
      </c>
      <c r="Q790" s="469" t="s">
        <v>420</v>
      </c>
      <c r="R790" s="738" t="s">
        <v>421</v>
      </c>
      <c r="S790" s="738"/>
      <c r="T790" s="225"/>
      <c r="U790" s="225"/>
      <c r="V790" s="246"/>
    </row>
    <row r="791" spans="1:22" s="22" customFormat="1" ht="16.5" customHeight="1" thickBot="1">
      <c r="A791" s="635" t="s">
        <v>1948</v>
      </c>
      <c r="B791" s="766"/>
      <c r="C791" s="91">
        <v>6</v>
      </c>
      <c r="D791" s="92" t="s">
        <v>1418</v>
      </c>
      <c r="E791" s="93" t="s">
        <v>1418</v>
      </c>
      <c r="F791" s="306" t="s">
        <v>1418</v>
      </c>
      <c r="G791" s="306" t="s">
        <v>1418</v>
      </c>
      <c r="H791" s="742" t="s">
        <v>1418</v>
      </c>
      <c r="I791" s="743"/>
      <c r="J791" s="90" t="s">
        <v>1418</v>
      </c>
      <c r="K791" s="88" t="s">
        <v>1418</v>
      </c>
      <c r="L791" s="453"/>
      <c r="M791" s="454" t="s">
        <v>1418</v>
      </c>
      <c r="N791" s="451"/>
      <c r="O791" s="319" t="s">
        <v>1143</v>
      </c>
      <c r="P791" s="247">
        <v>4</v>
      </c>
      <c r="Q791" s="248">
        <v>1396.3430708000001</v>
      </c>
      <c r="R791" s="792">
        <v>0</v>
      </c>
      <c r="S791" s="792"/>
      <c r="T791" s="225"/>
      <c r="U791" s="225"/>
      <c r="V791" s="246"/>
    </row>
    <row r="792" spans="1:22" s="22" customFormat="1" ht="16.5" customHeight="1" thickBot="1">
      <c r="A792" s="635" t="s">
        <v>1949</v>
      </c>
      <c r="B792" s="767"/>
      <c r="C792" s="793" t="s">
        <v>422</v>
      </c>
      <c r="D792" s="794"/>
      <c r="E792" s="794"/>
      <c r="F792" s="502"/>
      <c r="G792" s="503"/>
      <c r="H792" s="795" t="s">
        <v>1143</v>
      </c>
      <c r="I792" s="796"/>
      <c r="J792" s="416" t="s">
        <v>1143</v>
      </c>
      <c r="K792" s="249" t="s">
        <v>1143</v>
      </c>
      <c r="L792" s="492"/>
      <c r="M792" s="493"/>
      <c r="N792" s="494"/>
      <c r="O792" s="797" t="s">
        <v>1668</v>
      </c>
      <c r="P792" s="797"/>
      <c r="Q792" s="797"/>
      <c r="R792" s="797"/>
      <c r="S792" s="797"/>
      <c r="T792" s="489"/>
      <c r="U792" s="490"/>
      <c r="V792" s="491"/>
    </row>
    <row r="793" spans="1:22" ht="24.9" customHeight="1"/>
    <row r="794" spans="1:22" ht="24.9" customHeight="1"/>
    <row r="795" spans="1:22" s="32" customFormat="1" ht="24" thickBot="1">
      <c r="A795" s="633">
        <v>29</v>
      </c>
      <c r="B795" s="761" t="s">
        <v>371</v>
      </c>
      <c r="C795" s="761"/>
      <c r="D795" s="761"/>
      <c r="E795" s="26">
        <v>45</v>
      </c>
      <c r="F795" s="27" t="s">
        <v>133</v>
      </c>
      <c r="G795" s="28"/>
      <c r="H795" s="28"/>
      <c r="I795" s="27"/>
      <c r="J795" s="27"/>
      <c r="K795" s="27"/>
      <c r="L795" s="27"/>
      <c r="M795" s="29"/>
      <c r="N795" s="29"/>
      <c r="O795" s="28"/>
      <c r="P795" s="28"/>
      <c r="Q795" s="30"/>
      <c r="R795" s="30"/>
      <c r="S795" s="30"/>
      <c r="T795" s="30"/>
      <c r="U795" s="31"/>
    </row>
    <row r="796" spans="1:22" s="19" customFormat="1" ht="24.75" customHeight="1">
      <c r="A796" s="630"/>
      <c r="B796" s="762" t="s">
        <v>372</v>
      </c>
      <c r="C796" s="466" t="s">
        <v>373</v>
      </c>
      <c r="D796" s="467" t="s">
        <v>374</v>
      </c>
      <c r="E796" s="467"/>
      <c r="F796" s="467" t="s">
        <v>375</v>
      </c>
      <c r="G796" s="468"/>
      <c r="H796" s="752" t="s">
        <v>376</v>
      </c>
      <c r="I796" s="803" t="s">
        <v>377</v>
      </c>
      <c r="J796" s="752" t="s">
        <v>378</v>
      </c>
      <c r="K796" s="752" t="s">
        <v>379</v>
      </c>
      <c r="L796" s="752" t="s">
        <v>380</v>
      </c>
      <c r="M796" s="752" t="s">
        <v>381</v>
      </c>
      <c r="N796" s="753" t="s">
        <v>382</v>
      </c>
      <c r="O796" s="754"/>
      <c r="P796" s="755" t="s">
        <v>383</v>
      </c>
      <c r="Q796" s="756"/>
      <c r="R796" s="746" t="s">
        <v>384</v>
      </c>
      <c r="S796" s="747"/>
      <c r="T796" s="798" t="s">
        <v>385</v>
      </c>
      <c r="U796" s="799"/>
      <c r="V796" s="800"/>
    </row>
    <row r="797" spans="1:22" s="19" customFormat="1" ht="73.5" customHeight="1">
      <c r="A797" s="630"/>
      <c r="B797" s="763"/>
      <c r="C797" s="469" t="s">
        <v>386</v>
      </c>
      <c r="D797" s="470" t="s">
        <v>101</v>
      </c>
      <c r="E797" s="470" t="s">
        <v>387</v>
      </c>
      <c r="F797" s="470" t="s">
        <v>388</v>
      </c>
      <c r="G797" s="471" t="s">
        <v>389</v>
      </c>
      <c r="H797" s="738"/>
      <c r="I797" s="804"/>
      <c r="J797" s="738"/>
      <c r="K797" s="738"/>
      <c r="L797" s="738"/>
      <c r="M797" s="738"/>
      <c r="N797" s="469" t="s">
        <v>390</v>
      </c>
      <c r="O797" s="470" t="s">
        <v>391</v>
      </c>
      <c r="P797" s="801"/>
      <c r="Q797" s="802"/>
      <c r="R797" s="748"/>
      <c r="S797" s="749"/>
      <c r="T797" s="472" t="s">
        <v>392</v>
      </c>
      <c r="U797" s="473" t="s">
        <v>393</v>
      </c>
      <c r="V797" s="474" t="s">
        <v>394</v>
      </c>
    </row>
    <row r="798" spans="1:22" s="19" customFormat="1" ht="26.25" customHeight="1">
      <c r="A798" s="630"/>
      <c r="B798" s="400"/>
      <c r="C798" s="401">
        <v>3</v>
      </c>
      <c r="D798" s="401">
        <v>4</v>
      </c>
      <c r="E798" s="401">
        <v>5</v>
      </c>
      <c r="F798" s="401">
        <v>6</v>
      </c>
      <c r="G798" s="401">
        <v>7</v>
      </c>
      <c r="H798" s="401">
        <v>8</v>
      </c>
      <c r="I798" s="401">
        <v>9</v>
      </c>
      <c r="J798" s="401">
        <v>10</v>
      </c>
      <c r="K798" s="401">
        <v>11</v>
      </c>
      <c r="L798" s="401">
        <v>12</v>
      </c>
      <c r="M798" s="401">
        <v>13</v>
      </c>
      <c r="N798" s="401">
        <v>14</v>
      </c>
      <c r="O798" s="401">
        <v>15</v>
      </c>
      <c r="P798" s="402">
        <v>16</v>
      </c>
      <c r="Q798" s="403">
        <v>17</v>
      </c>
      <c r="R798" s="402">
        <v>18</v>
      </c>
      <c r="S798" s="403">
        <v>19</v>
      </c>
      <c r="T798" s="404">
        <v>20</v>
      </c>
      <c r="U798" s="210">
        <v>21</v>
      </c>
      <c r="V798" s="405">
        <v>22</v>
      </c>
    </row>
    <row r="799" spans="1:22" s="33" customFormat="1" ht="50.1" customHeight="1">
      <c r="A799" s="634" t="s">
        <v>1950</v>
      </c>
      <c r="B799" s="406">
        <v>1</v>
      </c>
      <c r="C799" s="394" t="s">
        <v>85</v>
      </c>
      <c r="D799" s="394" t="s">
        <v>1338</v>
      </c>
      <c r="E799" s="394" t="s">
        <v>1339</v>
      </c>
      <c r="F799" s="394" t="s">
        <v>48</v>
      </c>
      <c r="G799" s="386">
        <v>0.25</v>
      </c>
      <c r="H799" s="543" t="s">
        <v>396</v>
      </c>
      <c r="I799" s="392">
        <v>1</v>
      </c>
      <c r="J799" s="393" t="s">
        <v>213</v>
      </c>
      <c r="K799" s="430">
        <v>42027</v>
      </c>
      <c r="L799" s="430">
        <v>43161</v>
      </c>
      <c r="M799" s="387">
        <v>25821.01</v>
      </c>
      <c r="N799" s="428">
        <v>6455.2524999999996</v>
      </c>
      <c r="O799" s="212">
        <v>6455.2524999999996</v>
      </c>
      <c r="P799" s="732"/>
      <c r="Q799" s="733"/>
      <c r="R799" s="750"/>
      <c r="S799" s="751"/>
      <c r="T799" s="389" t="s">
        <v>396</v>
      </c>
      <c r="U799" s="390">
        <v>246</v>
      </c>
      <c r="V799" s="391" t="s">
        <v>396</v>
      </c>
    </row>
    <row r="800" spans="1:22" s="33" customFormat="1" ht="50.1" customHeight="1">
      <c r="A800" s="634" t="s">
        <v>1951</v>
      </c>
      <c r="B800" s="406">
        <v>2</v>
      </c>
      <c r="C800" s="394" t="s">
        <v>63</v>
      </c>
      <c r="D800" s="394" t="s">
        <v>1340</v>
      </c>
      <c r="E800" s="394" t="s">
        <v>1341</v>
      </c>
      <c r="F800" s="394" t="s">
        <v>57</v>
      </c>
      <c r="G800" s="386">
        <v>1</v>
      </c>
      <c r="H800" s="543" t="s">
        <v>396</v>
      </c>
      <c r="I800" s="392">
        <v>1</v>
      </c>
      <c r="J800" s="393" t="s">
        <v>213</v>
      </c>
      <c r="K800" s="430">
        <v>38929</v>
      </c>
      <c r="L800" s="430">
        <v>39310</v>
      </c>
      <c r="M800" s="387">
        <v>1801.97</v>
      </c>
      <c r="N800" s="428">
        <v>1801.97</v>
      </c>
      <c r="O800" s="212">
        <v>1801.97</v>
      </c>
      <c r="P800" s="732"/>
      <c r="Q800" s="733"/>
      <c r="R800" s="750"/>
      <c r="S800" s="751"/>
      <c r="T800" s="389" t="s">
        <v>396</v>
      </c>
      <c r="U800" s="390">
        <v>23</v>
      </c>
      <c r="V800" s="391" t="s">
        <v>396</v>
      </c>
    </row>
    <row r="801" spans="1:22" s="33" customFormat="1" ht="50.1" customHeight="1">
      <c r="A801" s="634" t="s">
        <v>1952</v>
      </c>
      <c r="B801" s="406">
        <v>3</v>
      </c>
      <c r="C801" s="394" t="s">
        <v>440</v>
      </c>
      <c r="D801" s="394" t="s">
        <v>441</v>
      </c>
      <c r="E801" s="394" t="s">
        <v>1342</v>
      </c>
      <c r="F801" s="394" t="s">
        <v>57</v>
      </c>
      <c r="G801" s="386">
        <v>1</v>
      </c>
      <c r="H801" s="543" t="s">
        <v>396</v>
      </c>
      <c r="I801" s="392">
        <v>1</v>
      </c>
      <c r="J801" s="393" t="s">
        <v>213</v>
      </c>
      <c r="K801" s="430">
        <v>41999</v>
      </c>
      <c r="L801" s="430">
        <v>42369</v>
      </c>
      <c r="M801" s="387">
        <v>1515.89</v>
      </c>
      <c r="N801" s="428">
        <v>1515.89</v>
      </c>
      <c r="O801" s="212">
        <v>1515.89</v>
      </c>
      <c r="P801" s="732"/>
      <c r="Q801" s="733"/>
      <c r="R801" s="750"/>
      <c r="S801" s="751"/>
      <c r="T801" s="389" t="s">
        <v>396</v>
      </c>
      <c r="U801" s="390">
        <v>244</v>
      </c>
      <c r="V801" s="391" t="s">
        <v>396</v>
      </c>
    </row>
    <row r="802" spans="1:22" s="33" customFormat="1" ht="24.9" customHeight="1" thickBot="1">
      <c r="A802" s="634" t="s">
        <v>1953</v>
      </c>
      <c r="B802" s="410" t="s">
        <v>1418</v>
      </c>
      <c r="C802" s="395"/>
      <c r="D802" s="395"/>
      <c r="E802" s="395"/>
      <c r="F802" s="395"/>
      <c r="G802" s="396"/>
      <c r="H802" s="544"/>
      <c r="I802" s="397"/>
      <c r="J802" s="398" t="s">
        <v>1418</v>
      </c>
      <c r="K802" s="431"/>
      <c r="L802" s="431"/>
      <c r="M802" s="399"/>
      <c r="N802" s="428" t="s">
        <v>1418</v>
      </c>
      <c r="O802" s="212" t="s">
        <v>1418</v>
      </c>
      <c r="P802" s="732"/>
      <c r="Q802" s="733"/>
      <c r="R802" s="750"/>
      <c r="S802" s="751"/>
      <c r="T802" s="389"/>
      <c r="U802" s="390"/>
      <c r="V802" s="391"/>
    </row>
    <row r="803" spans="1:22" s="19" customFormat="1" ht="12" customHeight="1">
      <c r="A803" s="634"/>
      <c r="B803" s="34"/>
      <c r="C803" s="35"/>
      <c r="D803" s="35"/>
      <c r="E803" s="35"/>
      <c r="F803" s="35"/>
      <c r="G803" s="35"/>
      <c r="H803" s="407"/>
      <c r="I803" s="35"/>
      <c r="J803" s="35"/>
      <c r="K803" s="35"/>
      <c r="L803" s="35"/>
      <c r="M803" s="35"/>
      <c r="N803" s="35"/>
      <c r="O803" s="211"/>
      <c r="P803" s="35"/>
      <c r="Q803" s="35"/>
      <c r="R803" s="211"/>
      <c r="S803" s="35"/>
      <c r="T803" s="35"/>
      <c r="U803" s="36"/>
      <c r="V803" s="37"/>
    </row>
    <row r="804" spans="1:22" s="19" customFormat="1" ht="17.25" customHeight="1" thickBot="1">
      <c r="A804" s="634" t="s">
        <v>1954</v>
      </c>
      <c r="B804" s="475"/>
      <c r="C804" s="476"/>
      <c r="D804" s="476"/>
      <c r="E804" s="476"/>
      <c r="F804" s="476"/>
      <c r="G804" s="476"/>
      <c r="H804" s="476"/>
      <c r="I804" s="476"/>
      <c r="J804" s="476"/>
      <c r="K804" s="476"/>
      <c r="L804" s="476"/>
      <c r="M804" s="476"/>
      <c r="N804" s="414" t="s">
        <v>398</v>
      </c>
      <c r="O804" s="415">
        <v>3257.7041666666664</v>
      </c>
      <c r="P804" s="423"/>
      <c r="Q804" s="423"/>
      <c r="R804" s="424"/>
      <c r="S804" s="424"/>
      <c r="T804" s="425"/>
      <c r="U804" s="426"/>
      <c r="V804" s="427"/>
    </row>
    <row r="805" spans="1:22" ht="17.25" customHeight="1">
      <c r="B805" s="38"/>
      <c r="C805" s="38"/>
      <c r="D805" s="38"/>
      <c r="E805" s="38"/>
      <c r="F805" s="38"/>
      <c r="G805" s="39"/>
      <c r="H805" s="39"/>
      <c r="I805" s="39"/>
      <c r="J805" s="39"/>
      <c r="K805" s="39"/>
      <c r="L805" s="39"/>
      <c r="M805" s="39"/>
      <c r="N805" s="39"/>
      <c r="O805" s="39"/>
      <c r="P805" s="39"/>
      <c r="Q805" s="39"/>
      <c r="R805" s="39"/>
      <c r="S805" s="39"/>
      <c r="T805" s="39"/>
      <c r="U805" s="39"/>
      <c r="V805" s="39"/>
    </row>
    <row r="806" spans="1:22" s="19" customFormat="1" ht="16.5" customHeight="1" thickBot="1">
      <c r="A806" s="630"/>
      <c r="B806" s="764" t="s">
        <v>399</v>
      </c>
      <c r="C806" s="764"/>
      <c r="D806" s="764"/>
      <c r="E806" s="764"/>
      <c r="F806" s="764"/>
      <c r="G806" s="764"/>
      <c r="H806" s="764"/>
      <c r="I806" s="764"/>
      <c r="J806" s="764"/>
      <c r="K806" s="764"/>
      <c r="L806" s="764"/>
      <c r="M806" s="764"/>
      <c r="N806" s="764"/>
      <c r="O806" s="764"/>
      <c r="P806" s="764"/>
      <c r="Q806" s="764"/>
      <c r="R806" s="764"/>
      <c r="S806" s="764"/>
      <c r="T806" s="764"/>
      <c r="U806" s="764"/>
      <c r="V806" s="764"/>
    </row>
    <row r="807" spans="1:22" s="22" customFormat="1" ht="22.5" customHeight="1">
      <c r="A807" s="635" t="s">
        <v>1955</v>
      </c>
      <c r="B807" s="765" t="s">
        <v>400</v>
      </c>
      <c r="C807" s="768" t="s">
        <v>401</v>
      </c>
      <c r="D807" s="769"/>
      <c r="E807" s="769"/>
      <c r="F807" s="769"/>
      <c r="G807" s="769"/>
      <c r="H807" s="769"/>
      <c r="I807" s="769"/>
      <c r="J807" s="769"/>
      <c r="K807" s="769"/>
      <c r="L807" s="769"/>
      <c r="M807" s="747"/>
      <c r="N807" s="477"/>
      <c r="O807" s="478"/>
      <c r="P807" s="768" t="s">
        <v>402</v>
      </c>
      <c r="Q807" s="769"/>
      <c r="R807" s="769"/>
      <c r="S807" s="747"/>
      <c r="T807" s="746" t="s">
        <v>403</v>
      </c>
      <c r="U807" s="747"/>
      <c r="V807" s="807" t="s">
        <v>1102</v>
      </c>
    </row>
    <row r="808" spans="1:22" s="22" customFormat="1" ht="22.5" customHeight="1">
      <c r="A808" s="635" t="s">
        <v>1956</v>
      </c>
      <c r="B808" s="766"/>
      <c r="C808" s="734" t="s">
        <v>404</v>
      </c>
      <c r="D808" s="735"/>
      <c r="E808" s="736"/>
      <c r="F808" s="481">
        <v>2</v>
      </c>
      <c r="G808" s="737" t="s">
        <v>405</v>
      </c>
      <c r="H808" s="738" t="s">
        <v>406</v>
      </c>
      <c r="I808" s="738"/>
      <c r="J808" s="734" t="s">
        <v>407</v>
      </c>
      <c r="K808" s="739"/>
      <c r="L808" s="482"/>
      <c r="M808" s="482"/>
      <c r="N808" s="483"/>
      <c r="O808" s="484"/>
      <c r="P808" s="770"/>
      <c r="Q808" s="771"/>
      <c r="R808" s="771"/>
      <c r="S808" s="772"/>
      <c r="T808" s="748"/>
      <c r="U808" s="749"/>
      <c r="V808" s="808"/>
    </row>
    <row r="809" spans="1:22" s="22" customFormat="1" ht="51.75" customHeight="1" thickBot="1">
      <c r="A809" s="635" t="s">
        <v>1957</v>
      </c>
      <c r="B809" s="766"/>
      <c r="C809" s="735" t="s">
        <v>408</v>
      </c>
      <c r="D809" s="736"/>
      <c r="E809" s="485" t="s">
        <v>409</v>
      </c>
      <c r="F809" s="479" t="s">
        <v>410</v>
      </c>
      <c r="G809" s="737"/>
      <c r="H809" s="738"/>
      <c r="I809" s="738"/>
      <c r="J809" s="469" t="s">
        <v>411</v>
      </c>
      <c r="K809" s="480" t="s">
        <v>412</v>
      </c>
      <c r="L809" s="486" t="s">
        <v>413</v>
      </c>
      <c r="M809" s="486"/>
      <c r="N809" s="487" t="s">
        <v>414</v>
      </c>
      <c r="O809" s="488"/>
      <c r="P809" s="421" t="s">
        <v>1436</v>
      </c>
      <c r="Q809" s="312" t="s">
        <v>415</v>
      </c>
      <c r="R809" s="313"/>
      <c r="S809" s="94">
        <v>3</v>
      </c>
      <c r="T809" s="773"/>
      <c r="U809" s="774"/>
      <c r="V809" s="809"/>
    </row>
    <row r="810" spans="1:22" s="22" customFormat="1" ht="15.75" customHeight="1">
      <c r="A810" s="635" t="s">
        <v>1958</v>
      </c>
      <c r="B810" s="766"/>
      <c r="C810" s="41">
        <v>1</v>
      </c>
      <c r="D810" s="83" t="s">
        <v>213</v>
      </c>
      <c r="E810" s="89">
        <v>0.9</v>
      </c>
      <c r="F810" s="306">
        <v>9773.1124999999993</v>
      </c>
      <c r="G810" s="306">
        <v>698.17</v>
      </c>
      <c r="H810" s="742" t="s">
        <v>1102</v>
      </c>
      <c r="I810" s="743"/>
      <c r="J810" s="90" t="s">
        <v>1102</v>
      </c>
      <c r="K810" s="88" t="s">
        <v>1418</v>
      </c>
      <c r="L810" s="453" t="s">
        <v>34</v>
      </c>
      <c r="M810" s="454" t="s">
        <v>1439</v>
      </c>
      <c r="N810" s="369" t="s">
        <v>396</v>
      </c>
      <c r="O810" s="778" t="s">
        <v>205</v>
      </c>
      <c r="P810" s="779"/>
      <c r="Q810" s="782">
        <v>45</v>
      </c>
      <c r="R810" s="785" t="s">
        <v>34</v>
      </c>
      <c r="S810" s="786"/>
      <c r="T810" s="746" t="s">
        <v>416</v>
      </c>
      <c r="U810" s="769"/>
      <c r="V810" s="747"/>
    </row>
    <row r="811" spans="1:22" s="22" customFormat="1" ht="15.75" customHeight="1" thickBot="1">
      <c r="A811" s="635" t="s">
        <v>1959</v>
      </c>
      <c r="B811" s="766"/>
      <c r="C811" s="41">
        <v>2</v>
      </c>
      <c r="D811" s="83" t="s">
        <v>254</v>
      </c>
      <c r="E811" s="89">
        <v>0.1</v>
      </c>
      <c r="F811" s="306" t="s">
        <v>1438</v>
      </c>
      <c r="G811" s="306">
        <v>698.17</v>
      </c>
      <c r="H811" s="742" t="s">
        <v>1143</v>
      </c>
      <c r="I811" s="743"/>
      <c r="J811" s="90" t="s">
        <v>1102</v>
      </c>
      <c r="K811" s="88" t="s">
        <v>1418</v>
      </c>
      <c r="L811" s="453" t="s">
        <v>34</v>
      </c>
      <c r="M811" s="454" t="s">
        <v>1439</v>
      </c>
      <c r="N811" s="369" t="s">
        <v>396</v>
      </c>
      <c r="O811" s="778"/>
      <c r="P811" s="779"/>
      <c r="Q811" s="783"/>
      <c r="R811" s="787"/>
      <c r="S811" s="788"/>
      <c r="T811" s="773"/>
      <c r="U811" s="791"/>
      <c r="V811" s="774"/>
    </row>
    <row r="812" spans="1:22" s="22" customFormat="1" ht="15.75" customHeight="1">
      <c r="A812" s="635" t="s">
        <v>1960</v>
      </c>
      <c r="B812" s="766"/>
      <c r="C812" s="41">
        <v>3</v>
      </c>
      <c r="D812" s="83" t="s">
        <v>1418</v>
      </c>
      <c r="E812" s="89" t="s">
        <v>1418</v>
      </c>
      <c r="F812" s="306" t="s">
        <v>1418</v>
      </c>
      <c r="G812" s="306" t="s">
        <v>1418</v>
      </c>
      <c r="H812" s="742" t="s">
        <v>1418</v>
      </c>
      <c r="I812" s="743"/>
      <c r="J812" s="90" t="s">
        <v>1418</v>
      </c>
      <c r="K812" s="88" t="s">
        <v>1418</v>
      </c>
      <c r="L812" s="453"/>
      <c r="M812" s="454" t="s">
        <v>1418</v>
      </c>
      <c r="N812" s="369"/>
      <c r="O812" s="780"/>
      <c r="P812" s="781"/>
      <c r="Q812" s="784"/>
      <c r="R812" s="789"/>
      <c r="S812" s="790"/>
      <c r="T812" s="244"/>
      <c r="U812" s="244"/>
      <c r="V812" s="245"/>
    </row>
    <row r="813" spans="1:22" s="22" customFormat="1" ht="15.75" customHeight="1">
      <c r="A813" s="635" t="s">
        <v>1961</v>
      </c>
      <c r="B813" s="766"/>
      <c r="C813" s="41">
        <v>4</v>
      </c>
      <c r="D813" s="83" t="s">
        <v>1418</v>
      </c>
      <c r="E813" s="89" t="s">
        <v>1418</v>
      </c>
      <c r="F813" s="306" t="s">
        <v>1418</v>
      </c>
      <c r="G813" s="306" t="s">
        <v>1418</v>
      </c>
      <c r="H813" s="742" t="s">
        <v>1418</v>
      </c>
      <c r="I813" s="743"/>
      <c r="J813" s="90" t="s">
        <v>1418</v>
      </c>
      <c r="K813" s="88" t="s">
        <v>1418</v>
      </c>
      <c r="L813" s="453"/>
      <c r="M813" s="454" t="s">
        <v>1418</v>
      </c>
      <c r="N813" s="369"/>
      <c r="O813" s="744" t="s">
        <v>417</v>
      </c>
      <c r="P813" s="734" t="s">
        <v>418</v>
      </c>
      <c r="Q813" s="735"/>
      <c r="R813" s="735"/>
      <c r="S813" s="736"/>
      <c r="T813" s="225"/>
      <c r="U813" s="225"/>
      <c r="V813" s="246"/>
    </row>
    <row r="814" spans="1:22" s="22" customFormat="1" ht="17.25" customHeight="1">
      <c r="A814" s="635" t="s">
        <v>1962</v>
      </c>
      <c r="B814" s="766"/>
      <c r="C814" s="41">
        <v>5</v>
      </c>
      <c r="D814" s="83" t="s">
        <v>1418</v>
      </c>
      <c r="E814" s="89" t="s">
        <v>1418</v>
      </c>
      <c r="F814" s="306" t="s">
        <v>1418</v>
      </c>
      <c r="G814" s="306" t="s">
        <v>1418</v>
      </c>
      <c r="H814" s="742" t="s">
        <v>1418</v>
      </c>
      <c r="I814" s="743"/>
      <c r="J814" s="90" t="s">
        <v>1418</v>
      </c>
      <c r="K814" s="88" t="s">
        <v>1418</v>
      </c>
      <c r="L814" s="453"/>
      <c r="M814" s="454" t="s">
        <v>1418</v>
      </c>
      <c r="N814" s="369"/>
      <c r="O814" s="745"/>
      <c r="P814" s="469" t="s">
        <v>419</v>
      </c>
      <c r="Q814" s="469" t="s">
        <v>420</v>
      </c>
      <c r="R814" s="738" t="s">
        <v>421</v>
      </c>
      <c r="S814" s="738"/>
      <c r="T814" s="225"/>
      <c r="U814" s="225"/>
      <c r="V814" s="246"/>
    </row>
    <row r="815" spans="1:22" s="22" customFormat="1" ht="16.5" customHeight="1" thickBot="1">
      <c r="A815" s="635" t="s">
        <v>1963</v>
      </c>
      <c r="B815" s="766"/>
      <c r="C815" s="91">
        <v>6</v>
      </c>
      <c r="D815" s="92" t="s">
        <v>1418</v>
      </c>
      <c r="E815" s="93" t="s">
        <v>1418</v>
      </c>
      <c r="F815" s="306" t="s">
        <v>1418</v>
      </c>
      <c r="G815" s="306" t="s">
        <v>1418</v>
      </c>
      <c r="H815" s="742" t="s">
        <v>1418</v>
      </c>
      <c r="I815" s="743"/>
      <c r="J815" s="90" t="s">
        <v>1418</v>
      </c>
      <c r="K815" s="88" t="s">
        <v>1418</v>
      </c>
      <c r="L815" s="453"/>
      <c r="M815" s="454" t="s">
        <v>1418</v>
      </c>
      <c r="N815" s="451"/>
      <c r="O815" s="319" t="s">
        <v>1102</v>
      </c>
      <c r="P815" s="247">
        <v>4</v>
      </c>
      <c r="Q815" s="248">
        <v>1396.3430708000001</v>
      </c>
      <c r="R815" s="792">
        <v>9773.1124999999993</v>
      </c>
      <c r="S815" s="792"/>
      <c r="T815" s="225"/>
      <c r="U815" s="225"/>
      <c r="V815" s="246"/>
    </row>
    <row r="816" spans="1:22" s="22" customFormat="1" ht="16.5" customHeight="1" thickBot="1">
      <c r="A816" s="635" t="s">
        <v>1964</v>
      </c>
      <c r="B816" s="767"/>
      <c r="C816" s="793" t="s">
        <v>422</v>
      </c>
      <c r="D816" s="794"/>
      <c r="E816" s="794"/>
      <c r="F816" s="502"/>
      <c r="G816" s="503"/>
      <c r="H816" s="795" t="s">
        <v>1102</v>
      </c>
      <c r="I816" s="796"/>
      <c r="J816" s="416" t="s">
        <v>1102</v>
      </c>
      <c r="K816" s="249" t="s">
        <v>1102</v>
      </c>
      <c r="L816" s="492"/>
      <c r="M816" s="493"/>
      <c r="N816" s="494"/>
      <c r="O816" s="797" t="s">
        <v>1418</v>
      </c>
      <c r="P816" s="797"/>
      <c r="Q816" s="797"/>
      <c r="R816" s="797"/>
      <c r="S816" s="797"/>
      <c r="T816" s="489"/>
      <c r="U816" s="490"/>
      <c r="V816" s="491"/>
    </row>
    <row r="817" spans="1:22" ht="24.9" customHeight="1"/>
    <row r="818" spans="1:22" ht="24.9" customHeight="1"/>
    <row r="819" spans="1:22" s="32" customFormat="1" ht="24" thickBot="1">
      <c r="A819" s="633">
        <v>30</v>
      </c>
      <c r="B819" s="761" t="s">
        <v>371</v>
      </c>
      <c r="C819" s="761"/>
      <c r="D819" s="761"/>
      <c r="E819" s="26">
        <v>46</v>
      </c>
      <c r="F819" s="27" t="s">
        <v>134</v>
      </c>
      <c r="G819" s="28"/>
      <c r="H819" s="28"/>
      <c r="I819" s="27"/>
      <c r="J819" s="27"/>
      <c r="K819" s="27"/>
      <c r="L819" s="27"/>
      <c r="M819" s="29"/>
      <c r="N819" s="29"/>
      <c r="O819" s="28"/>
      <c r="P819" s="28"/>
      <c r="Q819" s="30"/>
      <c r="R819" s="30"/>
      <c r="S819" s="30"/>
      <c r="T819" s="30"/>
      <c r="U819" s="31"/>
    </row>
    <row r="820" spans="1:22" s="19" customFormat="1" ht="24.75" customHeight="1">
      <c r="A820" s="630"/>
      <c r="B820" s="762" t="s">
        <v>372</v>
      </c>
      <c r="C820" s="466" t="s">
        <v>373</v>
      </c>
      <c r="D820" s="467" t="s">
        <v>374</v>
      </c>
      <c r="E820" s="467"/>
      <c r="F820" s="467" t="s">
        <v>375</v>
      </c>
      <c r="G820" s="468"/>
      <c r="H820" s="752" t="s">
        <v>376</v>
      </c>
      <c r="I820" s="803" t="s">
        <v>377</v>
      </c>
      <c r="J820" s="752" t="s">
        <v>378</v>
      </c>
      <c r="K820" s="752" t="s">
        <v>379</v>
      </c>
      <c r="L820" s="752" t="s">
        <v>380</v>
      </c>
      <c r="M820" s="752" t="s">
        <v>381</v>
      </c>
      <c r="N820" s="753" t="s">
        <v>382</v>
      </c>
      <c r="O820" s="754"/>
      <c r="P820" s="755" t="s">
        <v>383</v>
      </c>
      <c r="Q820" s="756"/>
      <c r="R820" s="746" t="s">
        <v>384</v>
      </c>
      <c r="S820" s="747"/>
      <c r="T820" s="798" t="s">
        <v>385</v>
      </c>
      <c r="U820" s="799"/>
      <c r="V820" s="800"/>
    </row>
    <row r="821" spans="1:22" s="19" customFormat="1" ht="73.5" customHeight="1">
      <c r="A821" s="630"/>
      <c r="B821" s="763"/>
      <c r="C821" s="469" t="s">
        <v>386</v>
      </c>
      <c r="D821" s="470" t="s">
        <v>101</v>
      </c>
      <c r="E821" s="470" t="s">
        <v>387</v>
      </c>
      <c r="F821" s="470" t="s">
        <v>388</v>
      </c>
      <c r="G821" s="471" t="s">
        <v>389</v>
      </c>
      <c r="H821" s="738"/>
      <c r="I821" s="804"/>
      <c r="J821" s="738"/>
      <c r="K821" s="738"/>
      <c r="L821" s="738"/>
      <c r="M821" s="738"/>
      <c r="N821" s="469" t="s">
        <v>390</v>
      </c>
      <c r="O821" s="470" t="s">
        <v>391</v>
      </c>
      <c r="P821" s="801"/>
      <c r="Q821" s="802"/>
      <c r="R821" s="748"/>
      <c r="S821" s="749"/>
      <c r="T821" s="472" t="s">
        <v>392</v>
      </c>
      <c r="U821" s="473" t="s">
        <v>393</v>
      </c>
      <c r="V821" s="474" t="s">
        <v>394</v>
      </c>
    </row>
    <row r="822" spans="1:22" s="19" customFormat="1" ht="26.25" customHeight="1">
      <c r="A822" s="630"/>
      <c r="B822" s="400"/>
      <c r="C822" s="401">
        <v>3</v>
      </c>
      <c r="D822" s="401">
        <v>4</v>
      </c>
      <c r="E822" s="401">
        <v>5</v>
      </c>
      <c r="F822" s="401">
        <v>6</v>
      </c>
      <c r="G822" s="401">
        <v>7</v>
      </c>
      <c r="H822" s="401">
        <v>8</v>
      </c>
      <c r="I822" s="401">
        <v>9</v>
      </c>
      <c r="J822" s="401">
        <v>10</v>
      </c>
      <c r="K822" s="401">
        <v>11</v>
      </c>
      <c r="L822" s="401">
        <v>12</v>
      </c>
      <c r="M822" s="401">
        <v>13</v>
      </c>
      <c r="N822" s="401">
        <v>14</v>
      </c>
      <c r="O822" s="401">
        <v>15</v>
      </c>
      <c r="P822" s="402">
        <v>16</v>
      </c>
      <c r="Q822" s="403">
        <v>17</v>
      </c>
      <c r="R822" s="402">
        <v>18</v>
      </c>
      <c r="S822" s="403">
        <v>19</v>
      </c>
      <c r="T822" s="404">
        <v>20</v>
      </c>
      <c r="U822" s="210">
        <v>21</v>
      </c>
      <c r="V822" s="405">
        <v>22</v>
      </c>
    </row>
    <row r="823" spans="1:22" s="33" customFormat="1" ht="50.1" customHeight="1">
      <c r="A823" s="634" t="s">
        <v>1965</v>
      </c>
      <c r="B823" s="406">
        <v>1</v>
      </c>
      <c r="C823" s="394" t="s">
        <v>602</v>
      </c>
      <c r="D823" s="394" t="s">
        <v>603</v>
      </c>
      <c r="E823" s="394" t="s">
        <v>1343</v>
      </c>
      <c r="F823" s="394" t="s">
        <v>48</v>
      </c>
      <c r="G823" s="386">
        <v>0.3</v>
      </c>
      <c r="H823" s="543" t="s">
        <v>396</v>
      </c>
      <c r="I823" s="392">
        <v>1</v>
      </c>
      <c r="J823" s="393" t="s">
        <v>255</v>
      </c>
      <c r="K823" s="430">
        <v>41404</v>
      </c>
      <c r="L823" s="430">
        <v>42137</v>
      </c>
      <c r="M823" s="387">
        <v>8200.7800000000007</v>
      </c>
      <c r="N823" s="428">
        <v>2460.2339999999999</v>
      </c>
      <c r="O823" s="212">
        <v>2460.2339999999999</v>
      </c>
      <c r="P823" s="732"/>
      <c r="Q823" s="733"/>
      <c r="R823" s="750"/>
      <c r="S823" s="751"/>
      <c r="T823" s="389" t="s">
        <v>396</v>
      </c>
      <c r="U823" s="390">
        <v>8</v>
      </c>
      <c r="V823" s="391" t="s">
        <v>396</v>
      </c>
    </row>
    <row r="824" spans="1:22" s="33" customFormat="1" ht="50.1" customHeight="1">
      <c r="A824" s="634" t="s">
        <v>1966</v>
      </c>
      <c r="B824" s="406">
        <v>2</v>
      </c>
      <c r="C824" s="394" t="s">
        <v>1305</v>
      </c>
      <c r="D824" s="394" t="s">
        <v>1344</v>
      </c>
      <c r="E824" s="394" t="s">
        <v>1345</v>
      </c>
      <c r="F824" s="394" t="s">
        <v>48</v>
      </c>
      <c r="G824" s="386">
        <v>0.5</v>
      </c>
      <c r="H824" s="543" t="s">
        <v>396</v>
      </c>
      <c r="I824" s="392">
        <v>1</v>
      </c>
      <c r="J824" s="393" t="s">
        <v>255</v>
      </c>
      <c r="K824" s="430">
        <v>42766</v>
      </c>
      <c r="L824" s="430">
        <v>44592</v>
      </c>
      <c r="M824" s="387">
        <v>6071.36</v>
      </c>
      <c r="N824" s="428">
        <v>3035.68</v>
      </c>
      <c r="O824" s="212">
        <v>3035.68</v>
      </c>
      <c r="P824" s="732"/>
      <c r="Q824" s="733"/>
      <c r="R824" s="750"/>
      <c r="S824" s="751"/>
      <c r="T824" s="389" t="s">
        <v>396</v>
      </c>
      <c r="U824" s="390">
        <v>27</v>
      </c>
      <c r="V824" s="391" t="s">
        <v>396</v>
      </c>
    </row>
    <row r="825" spans="1:22" s="33" customFormat="1" ht="50.1" customHeight="1">
      <c r="A825" s="634" t="s">
        <v>1967</v>
      </c>
      <c r="B825" s="406">
        <v>3</v>
      </c>
      <c r="C825" s="394" t="s">
        <v>1306</v>
      </c>
      <c r="D825" s="394" t="s">
        <v>1346</v>
      </c>
      <c r="E825" s="394" t="s">
        <v>1347</v>
      </c>
      <c r="F825" s="394" t="s">
        <v>48</v>
      </c>
      <c r="G825" s="386">
        <v>0.7</v>
      </c>
      <c r="H825" s="543" t="s">
        <v>396</v>
      </c>
      <c r="I825" s="392">
        <v>2</v>
      </c>
      <c r="J825" s="393" t="s">
        <v>256</v>
      </c>
      <c r="K825" s="430">
        <v>43448</v>
      </c>
      <c r="L825" s="430">
        <v>44312</v>
      </c>
      <c r="M825" s="387">
        <v>2983.73</v>
      </c>
      <c r="N825" s="428">
        <v>2088.6109999999999</v>
      </c>
      <c r="O825" s="212">
        <v>2088.6109999999999</v>
      </c>
      <c r="P825" s="732"/>
      <c r="Q825" s="733"/>
      <c r="R825" s="750"/>
      <c r="S825" s="751"/>
      <c r="T825" s="389" t="s">
        <v>396</v>
      </c>
      <c r="U825" s="390">
        <v>41</v>
      </c>
      <c r="V825" s="391" t="s">
        <v>396</v>
      </c>
    </row>
    <row r="826" spans="1:22" s="33" customFormat="1" ht="24.9" customHeight="1">
      <c r="A826" s="634" t="s">
        <v>1968</v>
      </c>
      <c r="B826" s="406" t="s">
        <v>1418</v>
      </c>
      <c r="C826" s="394"/>
      <c r="D826" s="394"/>
      <c r="E826" s="394"/>
      <c r="F826" s="394"/>
      <c r="G826" s="386"/>
      <c r="H826" s="543"/>
      <c r="I826" s="392"/>
      <c r="J826" s="393" t="s">
        <v>1418</v>
      </c>
      <c r="K826" s="430"/>
      <c r="L826" s="430"/>
      <c r="M826" s="387"/>
      <c r="N826" s="428" t="s">
        <v>1418</v>
      </c>
      <c r="O826" s="212" t="s">
        <v>1418</v>
      </c>
      <c r="P826" s="732"/>
      <c r="Q826" s="733"/>
      <c r="R826" s="750"/>
      <c r="S826" s="751"/>
      <c r="T826" s="389"/>
      <c r="U826" s="390"/>
      <c r="V826" s="391"/>
    </row>
    <row r="827" spans="1:22" s="33" customFormat="1" ht="24.9" customHeight="1">
      <c r="A827" s="634" t="s">
        <v>1969</v>
      </c>
      <c r="B827" s="406" t="s">
        <v>1418</v>
      </c>
      <c r="C827" s="394"/>
      <c r="D827" s="394"/>
      <c r="E827" s="394"/>
      <c r="F827" s="394"/>
      <c r="G827" s="386"/>
      <c r="H827" s="543"/>
      <c r="I827" s="392"/>
      <c r="J827" s="393" t="s">
        <v>1418</v>
      </c>
      <c r="K827" s="430"/>
      <c r="L827" s="430"/>
      <c r="M827" s="387"/>
      <c r="N827" s="428" t="s">
        <v>1418</v>
      </c>
      <c r="O827" s="212" t="s">
        <v>1418</v>
      </c>
      <c r="P827" s="732"/>
      <c r="Q827" s="733"/>
      <c r="R827" s="750"/>
      <c r="S827" s="751"/>
      <c r="T827" s="389"/>
      <c r="U827" s="390"/>
      <c r="V827" s="391"/>
    </row>
    <row r="828" spans="1:22" s="33" customFormat="1" ht="24.9" customHeight="1">
      <c r="A828" s="634" t="s">
        <v>1970</v>
      </c>
      <c r="B828" s="406" t="s">
        <v>1418</v>
      </c>
      <c r="C828" s="394"/>
      <c r="D828" s="394"/>
      <c r="E828" s="394"/>
      <c r="F828" s="394"/>
      <c r="G828" s="386"/>
      <c r="H828" s="543"/>
      <c r="I828" s="392"/>
      <c r="J828" s="393" t="s">
        <v>1418</v>
      </c>
      <c r="K828" s="430"/>
      <c r="L828" s="430"/>
      <c r="M828" s="388"/>
      <c r="N828" s="428" t="s">
        <v>1418</v>
      </c>
      <c r="O828" s="212" t="s">
        <v>1418</v>
      </c>
      <c r="P828" s="732"/>
      <c r="Q828" s="733"/>
      <c r="R828" s="750"/>
      <c r="S828" s="751"/>
      <c r="T828" s="389"/>
      <c r="U828" s="390"/>
      <c r="V828" s="391"/>
    </row>
    <row r="829" spans="1:22" s="33" customFormat="1" ht="24.9" customHeight="1">
      <c r="A829" s="634" t="s">
        <v>1971</v>
      </c>
      <c r="B829" s="406" t="s">
        <v>1418</v>
      </c>
      <c r="C829" s="394"/>
      <c r="D829" s="394"/>
      <c r="E829" s="394"/>
      <c r="F829" s="394"/>
      <c r="G829" s="386"/>
      <c r="H829" s="543"/>
      <c r="I829" s="392"/>
      <c r="J829" s="393" t="s">
        <v>1418</v>
      </c>
      <c r="K829" s="430"/>
      <c r="L829" s="430"/>
      <c r="M829" s="388"/>
      <c r="N829" s="428" t="s">
        <v>1418</v>
      </c>
      <c r="O829" s="212" t="s">
        <v>1418</v>
      </c>
      <c r="P829" s="732"/>
      <c r="Q829" s="733"/>
      <c r="R829" s="750"/>
      <c r="S829" s="751"/>
      <c r="T829" s="389"/>
      <c r="U829" s="390"/>
      <c r="V829" s="391"/>
    </row>
    <row r="830" spans="1:22" s="33" customFormat="1" ht="24.9" customHeight="1" thickBot="1">
      <c r="A830" s="634" t="s">
        <v>1972</v>
      </c>
      <c r="B830" s="410" t="s">
        <v>1418</v>
      </c>
      <c r="C830" s="395"/>
      <c r="D830" s="395"/>
      <c r="E830" s="395"/>
      <c r="F830" s="395"/>
      <c r="G830" s="396"/>
      <c r="H830" s="544"/>
      <c r="I830" s="397"/>
      <c r="J830" s="398" t="s">
        <v>1418</v>
      </c>
      <c r="K830" s="431"/>
      <c r="L830" s="431"/>
      <c r="M830" s="399"/>
      <c r="N830" s="428" t="s">
        <v>1418</v>
      </c>
      <c r="O830" s="212" t="s">
        <v>1418</v>
      </c>
      <c r="P830" s="732"/>
      <c r="Q830" s="733"/>
      <c r="R830" s="750"/>
      <c r="S830" s="751"/>
      <c r="T830" s="389"/>
      <c r="U830" s="390"/>
      <c r="V830" s="391"/>
    </row>
    <row r="831" spans="1:22" s="19" customFormat="1" ht="12" customHeight="1">
      <c r="A831" s="634"/>
      <c r="B831" s="34"/>
      <c r="C831" s="35"/>
      <c r="D831" s="35"/>
      <c r="E831" s="35"/>
      <c r="F831" s="35"/>
      <c r="G831" s="35"/>
      <c r="H831" s="407"/>
      <c r="I831" s="35"/>
      <c r="J831" s="35"/>
      <c r="K831" s="35"/>
      <c r="L831" s="35"/>
      <c r="M831" s="35"/>
      <c r="N831" s="35"/>
      <c r="O831" s="211"/>
      <c r="P831" s="35"/>
      <c r="Q831" s="35"/>
      <c r="R831" s="211"/>
      <c r="S831" s="35"/>
      <c r="T831" s="35"/>
      <c r="U831" s="36"/>
      <c r="V831" s="37"/>
    </row>
    <row r="832" spans="1:22" s="19" customFormat="1" ht="17.25" customHeight="1" thickBot="1">
      <c r="A832" s="634" t="s">
        <v>1973</v>
      </c>
      <c r="B832" s="475"/>
      <c r="C832" s="476"/>
      <c r="D832" s="476"/>
      <c r="E832" s="476"/>
      <c r="F832" s="476"/>
      <c r="G832" s="476"/>
      <c r="H832" s="476"/>
      <c r="I832" s="476"/>
      <c r="J832" s="476"/>
      <c r="K832" s="476"/>
      <c r="L832" s="476"/>
      <c r="M832" s="476"/>
      <c r="N832" s="414" t="s">
        <v>398</v>
      </c>
      <c r="O832" s="415">
        <v>2528.1749999999997</v>
      </c>
      <c r="P832" s="423"/>
      <c r="Q832" s="423"/>
      <c r="R832" s="424"/>
      <c r="S832" s="424"/>
      <c r="T832" s="425"/>
      <c r="U832" s="426"/>
      <c r="V832" s="427"/>
    </row>
    <row r="833" spans="1:22" ht="17.25" customHeight="1">
      <c r="B833" s="38"/>
      <c r="C833" s="38"/>
      <c r="D833" s="38"/>
      <c r="E833" s="38"/>
      <c r="F833" s="38"/>
      <c r="G833" s="39"/>
      <c r="H833" s="39"/>
      <c r="I833" s="39"/>
      <c r="J833" s="39"/>
      <c r="K833" s="39"/>
      <c r="L833" s="39"/>
      <c r="M833" s="39"/>
      <c r="N833" s="39"/>
      <c r="O833" s="39"/>
      <c r="P833" s="39"/>
      <c r="Q833" s="39"/>
      <c r="R833" s="39"/>
      <c r="S833" s="39"/>
      <c r="T833" s="39"/>
      <c r="U833" s="39"/>
      <c r="V833" s="39"/>
    </row>
    <row r="834" spans="1:22" s="19" customFormat="1" ht="16.5" customHeight="1" thickBot="1">
      <c r="A834" s="630"/>
      <c r="B834" s="764" t="s">
        <v>399</v>
      </c>
      <c r="C834" s="764"/>
      <c r="D834" s="764"/>
      <c r="E834" s="764"/>
      <c r="F834" s="764"/>
      <c r="G834" s="764"/>
      <c r="H834" s="764"/>
      <c r="I834" s="764"/>
      <c r="J834" s="764"/>
      <c r="K834" s="764"/>
      <c r="L834" s="764"/>
      <c r="M834" s="764"/>
      <c r="N834" s="764"/>
      <c r="O834" s="764"/>
      <c r="P834" s="764"/>
      <c r="Q834" s="764"/>
      <c r="R834" s="764"/>
      <c r="S834" s="764"/>
      <c r="T834" s="764"/>
      <c r="U834" s="764"/>
      <c r="V834" s="764"/>
    </row>
    <row r="835" spans="1:22" s="22" customFormat="1" ht="22.5" customHeight="1">
      <c r="A835" s="635" t="s">
        <v>1974</v>
      </c>
      <c r="B835" s="765" t="s">
        <v>400</v>
      </c>
      <c r="C835" s="768" t="s">
        <v>401</v>
      </c>
      <c r="D835" s="769"/>
      <c r="E835" s="769"/>
      <c r="F835" s="769"/>
      <c r="G835" s="769"/>
      <c r="H835" s="769"/>
      <c r="I835" s="769"/>
      <c r="J835" s="769"/>
      <c r="K835" s="769"/>
      <c r="L835" s="769"/>
      <c r="M835" s="747"/>
      <c r="N835" s="477"/>
      <c r="O835" s="478"/>
      <c r="P835" s="768" t="s">
        <v>402</v>
      </c>
      <c r="Q835" s="769"/>
      <c r="R835" s="769"/>
      <c r="S835" s="747"/>
      <c r="T835" s="746" t="s">
        <v>403</v>
      </c>
      <c r="U835" s="747"/>
      <c r="V835" s="807" t="s">
        <v>1102</v>
      </c>
    </row>
    <row r="836" spans="1:22" s="22" customFormat="1" ht="22.5" customHeight="1">
      <c r="A836" s="635" t="s">
        <v>1975</v>
      </c>
      <c r="B836" s="766"/>
      <c r="C836" s="734" t="s">
        <v>404</v>
      </c>
      <c r="D836" s="735"/>
      <c r="E836" s="736"/>
      <c r="F836" s="481">
        <v>2</v>
      </c>
      <c r="G836" s="737" t="s">
        <v>405</v>
      </c>
      <c r="H836" s="738" t="s">
        <v>406</v>
      </c>
      <c r="I836" s="738"/>
      <c r="J836" s="734" t="s">
        <v>407</v>
      </c>
      <c r="K836" s="739"/>
      <c r="L836" s="482"/>
      <c r="M836" s="482"/>
      <c r="N836" s="483"/>
      <c r="O836" s="484"/>
      <c r="P836" s="770"/>
      <c r="Q836" s="771"/>
      <c r="R836" s="771"/>
      <c r="S836" s="772"/>
      <c r="T836" s="748"/>
      <c r="U836" s="749"/>
      <c r="V836" s="808"/>
    </row>
    <row r="837" spans="1:22" s="22" customFormat="1" ht="51.75" customHeight="1" thickBot="1">
      <c r="A837" s="635" t="s">
        <v>1976</v>
      </c>
      <c r="B837" s="766"/>
      <c r="C837" s="735" t="s">
        <v>408</v>
      </c>
      <c r="D837" s="736"/>
      <c r="E837" s="485" t="s">
        <v>409</v>
      </c>
      <c r="F837" s="479" t="s">
        <v>410</v>
      </c>
      <c r="G837" s="737"/>
      <c r="H837" s="738"/>
      <c r="I837" s="738"/>
      <c r="J837" s="469" t="s">
        <v>411</v>
      </c>
      <c r="K837" s="480" t="s">
        <v>412</v>
      </c>
      <c r="L837" s="486" t="s">
        <v>413</v>
      </c>
      <c r="M837" s="486"/>
      <c r="N837" s="487" t="s">
        <v>414</v>
      </c>
      <c r="O837" s="488"/>
      <c r="P837" s="421" t="s">
        <v>1436</v>
      </c>
      <c r="Q837" s="312" t="s">
        <v>415</v>
      </c>
      <c r="R837" s="313"/>
      <c r="S837" s="94">
        <v>3</v>
      </c>
      <c r="T837" s="773"/>
      <c r="U837" s="774"/>
      <c r="V837" s="809"/>
    </row>
    <row r="838" spans="1:22" s="22" customFormat="1" ht="15.75" customHeight="1">
      <c r="A838" s="635" t="s">
        <v>1977</v>
      </c>
      <c r="B838" s="766"/>
      <c r="C838" s="41">
        <v>1</v>
      </c>
      <c r="D838" s="83" t="s">
        <v>255</v>
      </c>
      <c r="E838" s="89">
        <v>0.5</v>
      </c>
      <c r="F838" s="306">
        <v>5495.9139999999998</v>
      </c>
      <c r="G838" s="306">
        <v>698.17</v>
      </c>
      <c r="H838" s="742" t="s">
        <v>1102</v>
      </c>
      <c r="I838" s="743"/>
      <c r="J838" s="90" t="s">
        <v>1102</v>
      </c>
      <c r="K838" s="88" t="s">
        <v>1418</v>
      </c>
      <c r="L838" s="453" t="s">
        <v>1361</v>
      </c>
      <c r="M838" s="454" t="s">
        <v>1459</v>
      </c>
      <c r="N838" s="369" t="s">
        <v>396</v>
      </c>
      <c r="O838" s="778" t="s">
        <v>205</v>
      </c>
      <c r="P838" s="779"/>
      <c r="Q838" s="782">
        <v>46</v>
      </c>
      <c r="R838" s="785" t="s">
        <v>1361</v>
      </c>
      <c r="S838" s="786"/>
      <c r="T838" s="746" t="s">
        <v>416</v>
      </c>
      <c r="U838" s="769"/>
      <c r="V838" s="747"/>
    </row>
    <row r="839" spans="1:22" s="22" customFormat="1" ht="15.75" customHeight="1" thickBot="1">
      <c r="A839" s="635" t="s">
        <v>1978</v>
      </c>
      <c r="B839" s="766"/>
      <c r="C839" s="41">
        <v>2</v>
      </c>
      <c r="D839" s="83" t="s">
        <v>256</v>
      </c>
      <c r="E839" s="89">
        <v>0.5</v>
      </c>
      <c r="F839" s="306">
        <v>2088.6109999999999</v>
      </c>
      <c r="G839" s="306">
        <v>698.17</v>
      </c>
      <c r="H839" s="742" t="s">
        <v>1102</v>
      </c>
      <c r="I839" s="743"/>
      <c r="J839" s="90" t="s">
        <v>1102</v>
      </c>
      <c r="K839" s="88" t="s">
        <v>1418</v>
      </c>
      <c r="L839" s="453" t="s">
        <v>1361</v>
      </c>
      <c r="M839" s="454" t="s">
        <v>1459</v>
      </c>
      <c r="N839" s="369" t="s">
        <v>396</v>
      </c>
      <c r="O839" s="778"/>
      <c r="P839" s="779"/>
      <c r="Q839" s="783"/>
      <c r="R839" s="787"/>
      <c r="S839" s="788"/>
      <c r="T839" s="773"/>
      <c r="U839" s="791"/>
      <c r="V839" s="774"/>
    </row>
    <row r="840" spans="1:22" s="22" customFormat="1" ht="15.75" customHeight="1">
      <c r="A840" s="635" t="s">
        <v>1979</v>
      </c>
      <c r="B840" s="766"/>
      <c r="C840" s="41">
        <v>3</v>
      </c>
      <c r="D840" s="83" t="s">
        <v>1418</v>
      </c>
      <c r="E840" s="89" t="s">
        <v>1418</v>
      </c>
      <c r="F840" s="306" t="s">
        <v>1418</v>
      </c>
      <c r="G840" s="306" t="s">
        <v>1418</v>
      </c>
      <c r="H840" s="742" t="s">
        <v>1418</v>
      </c>
      <c r="I840" s="743"/>
      <c r="J840" s="90" t="s">
        <v>1418</v>
      </c>
      <c r="K840" s="88" t="s">
        <v>1418</v>
      </c>
      <c r="L840" s="453"/>
      <c r="M840" s="454" t="s">
        <v>1418</v>
      </c>
      <c r="N840" s="369"/>
      <c r="O840" s="780"/>
      <c r="P840" s="781"/>
      <c r="Q840" s="784"/>
      <c r="R840" s="789"/>
      <c r="S840" s="790"/>
      <c r="T840" s="244"/>
      <c r="U840" s="244"/>
      <c r="V840" s="245"/>
    </row>
    <row r="841" spans="1:22" s="22" customFormat="1" ht="15.75" customHeight="1">
      <c r="A841" s="635" t="s">
        <v>1980</v>
      </c>
      <c r="B841" s="766"/>
      <c r="C841" s="41">
        <v>4</v>
      </c>
      <c r="D841" s="83" t="s">
        <v>1418</v>
      </c>
      <c r="E841" s="89" t="s">
        <v>1418</v>
      </c>
      <c r="F841" s="306" t="s">
        <v>1418</v>
      </c>
      <c r="G841" s="306" t="s">
        <v>1418</v>
      </c>
      <c r="H841" s="742" t="s">
        <v>1418</v>
      </c>
      <c r="I841" s="743"/>
      <c r="J841" s="90" t="s">
        <v>1418</v>
      </c>
      <c r="K841" s="88" t="s">
        <v>1418</v>
      </c>
      <c r="L841" s="453"/>
      <c r="M841" s="454" t="s">
        <v>1418</v>
      </c>
      <c r="N841" s="369"/>
      <c r="O841" s="744" t="s">
        <v>417</v>
      </c>
      <c r="P841" s="734" t="s">
        <v>418</v>
      </c>
      <c r="Q841" s="735"/>
      <c r="R841" s="735"/>
      <c r="S841" s="736"/>
      <c r="T841" s="225"/>
      <c r="U841" s="225"/>
      <c r="V841" s="246"/>
    </row>
    <row r="842" spans="1:22" s="22" customFormat="1" ht="17.25" customHeight="1">
      <c r="A842" s="635" t="s">
        <v>1981</v>
      </c>
      <c r="B842" s="766"/>
      <c r="C842" s="41">
        <v>5</v>
      </c>
      <c r="D842" s="83" t="s">
        <v>1418</v>
      </c>
      <c r="E842" s="89" t="s">
        <v>1418</v>
      </c>
      <c r="F842" s="306" t="s">
        <v>1418</v>
      </c>
      <c r="G842" s="306" t="s">
        <v>1418</v>
      </c>
      <c r="H842" s="742" t="s">
        <v>1418</v>
      </c>
      <c r="I842" s="743"/>
      <c r="J842" s="90" t="s">
        <v>1418</v>
      </c>
      <c r="K842" s="88" t="s">
        <v>1418</v>
      </c>
      <c r="L842" s="453"/>
      <c r="M842" s="454" t="s">
        <v>1418</v>
      </c>
      <c r="N842" s="369"/>
      <c r="O842" s="745"/>
      <c r="P842" s="469" t="s">
        <v>419</v>
      </c>
      <c r="Q842" s="469" t="s">
        <v>420</v>
      </c>
      <c r="R842" s="738" t="s">
        <v>421</v>
      </c>
      <c r="S842" s="738"/>
      <c r="T842" s="225"/>
      <c r="U842" s="225"/>
      <c r="V842" s="246"/>
    </row>
    <row r="843" spans="1:22" s="22" customFormat="1" ht="16.5" customHeight="1" thickBot="1">
      <c r="A843" s="635" t="s">
        <v>1982</v>
      </c>
      <c r="B843" s="766"/>
      <c r="C843" s="91">
        <v>6</v>
      </c>
      <c r="D843" s="92" t="s">
        <v>1418</v>
      </c>
      <c r="E843" s="93" t="s">
        <v>1418</v>
      </c>
      <c r="F843" s="306" t="s">
        <v>1418</v>
      </c>
      <c r="G843" s="306" t="s">
        <v>1418</v>
      </c>
      <c r="H843" s="742" t="s">
        <v>1418</v>
      </c>
      <c r="I843" s="743"/>
      <c r="J843" s="90" t="s">
        <v>1418</v>
      </c>
      <c r="K843" s="88" t="s">
        <v>1418</v>
      </c>
      <c r="L843" s="453"/>
      <c r="M843" s="454" t="s">
        <v>1418</v>
      </c>
      <c r="N843" s="451"/>
      <c r="O843" s="319" t="s">
        <v>1102</v>
      </c>
      <c r="P843" s="247">
        <v>4</v>
      </c>
      <c r="Q843" s="248">
        <v>1396.3430708000001</v>
      </c>
      <c r="R843" s="792">
        <v>7584.5249999999996</v>
      </c>
      <c r="S843" s="792"/>
      <c r="T843" s="225"/>
      <c r="U843" s="225"/>
      <c r="V843" s="246"/>
    </row>
    <row r="844" spans="1:22" s="22" customFormat="1" ht="16.5" customHeight="1" thickBot="1">
      <c r="A844" s="635" t="s">
        <v>1983</v>
      </c>
      <c r="B844" s="767"/>
      <c r="C844" s="793" t="s">
        <v>422</v>
      </c>
      <c r="D844" s="794"/>
      <c r="E844" s="794"/>
      <c r="F844" s="502"/>
      <c r="G844" s="503"/>
      <c r="H844" s="795" t="s">
        <v>1102</v>
      </c>
      <c r="I844" s="796"/>
      <c r="J844" s="416" t="s">
        <v>1102</v>
      </c>
      <c r="K844" s="249" t="s">
        <v>1102</v>
      </c>
      <c r="L844" s="492"/>
      <c r="M844" s="493"/>
      <c r="N844" s="494"/>
      <c r="O844" s="797" t="s">
        <v>1418</v>
      </c>
      <c r="P844" s="797"/>
      <c r="Q844" s="797"/>
      <c r="R844" s="797"/>
      <c r="S844" s="797"/>
      <c r="T844" s="489"/>
      <c r="U844" s="490"/>
      <c r="V844" s="491"/>
    </row>
    <row r="845" spans="1:22" ht="24.9" customHeight="1"/>
    <row r="846" spans="1:22" ht="24.9" customHeight="1"/>
    <row r="847" spans="1:22" s="32" customFormat="1" ht="24" thickBot="1">
      <c r="A847" s="633">
        <v>31</v>
      </c>
      <c r="B847" s="761" t="s">
        <v>371</v>
      </c>
      <c r="C847" s="761"/>
      <c r="D847" s="761"/>
      <c r="E847" s="26">
        <v>47</v>
      </c>
      <c r="F847" s="27" t="s">
        <v>135</v>
      </c>
      <c r="G847" s="28"/>
      <c r="H847" s="28"/>
      <c r="I847" s="27"/>
      <c r="J847" s="27"/>
      <c r="K847" s="27"/>
      <c r="L847" s="27"/>
      <c r="M847" s="29"/>
      <c r="N847" s="29"/>
      <c r="O847" s="28"/>
      <c r="P847" s="28"/>
      <c r="Q847" s="30"/>
      <c r="R847" s="30"/>
      <c r="S847" s="30"/>
      <c r="T847" s="30"/>
      <c r="U847" s="31"/>
    </row>
    <row r="848" spans="1:22" s="19" customFormat="1" ht="24.75" customHeight="1">
      <c r="A848" s="630"/>
      <c r="B848" s="762" t="s">
        <v>372</v>
      </c>
      <c r="C848" s="466" t="s">
        <v>373</v>
      </c>
      <c r="D848" s="467" t="s">
        <v>374</v>
      </c>
      <c r="E848" s="467"/>
      <c r="F848" s="467" t="s">
        <v>375</v>
      </c>
      <c r="G848" s="468"/>
      <c r="H848" s="752" t="s">
        <v>376</v>
      </c>
      <c r="I848" s="803" t="s">
        <v>377</v>
      </c>
      <c r="J848" s="752" t="s">
        <v>378</v>
      </c>
      <c r="K848" s="752" t="s">
        <v>379</v>
      </c>
      <c r="L848" s="752" t="s">
        <v>380</v>
      </c>
      <c r="M848" s="752" t="s">
        <v>381</v>
      </c>
      <c r="N848" s="753" t="s">
        <v>382</v>
      </c>
      <c r="O848" s="754"/>
      <c r="P848" s="755" t="s">
        <v>383</v>
      </c>
      <c r="Q848" s="756"/>
      <c r="R848" s="746" t="s">
        <v>384</v>
      </c>
      <c r="S848" s="747"/>
      <c r="T848" s="798" t="s">
        <v>385</v>
      </c>
      <c r="U848" s="799"/>
      <c r="V848" s="800"/>
    </row>
    <row r="849" spans="1:22" s="19" customFormat="1" ht="73.5" customHeight="1">
      <c r="A849" s="630"/>
      <c r="B849" s="763"/>
      <c r="C849" s="469" t="s">
        <v>386</v>
      </c>
      <c r="D849" s="470" t="s">
        <v>101</v>
      </c>
      <c r="E849" s="470" t="s">
        <v>387</v>
      </c>
      <c r="F849" s="470" t="s">
        <v>388</v>
      </c>
      <c r="G849" s="471" t="s">
        <v>389</v>
      </c>
      <c r="H849" s="738"/>
      <c r="I849" s="804"/>
      <c r="J849" s="738"/>
      <c r="K849" s="738"/>
      <c r="L849" s="738"/>
      <c r="M849" s="738"/>
      <c r="N849" s="469" t="s">
        <v>390</v>
      </c>
      <c r="O849" s="470" t="s">
        <v>391</v>
      </c>
      <c r="P849" s="801"/>
      <c r="Q849" s="802"/>
      <c r="R849" s="748"/>
      <c r="S849" s="749"/>
      <c r="T849" s="472" t="s">
        <v>392</v>
      </c>
      <c r="U849" s="473" t="s">
        <v>393</v>
      </c>
      <c r="V849" s="474" t="s">
        <v>394</v>
      </c>
    </row>
    <row r="850" spans="1:22" s="19" customFormat="1" ht="26.25" customHeight="1">
      <c r="A850" s="630"/>
      <c r="B850" s="400"/>
      <c r="C850" s="401">
        <v>3</v>
      </c>
      <c r="D850" s="401">
        <v>4</v>
      </c>
      <c r="E850" s="401">
        <v>5</v>
      </c>
      <c r="F850" s="401">
        <v>6</v>
      </c>
      <c r="G850" s="401">
        <v>7</v>
      </c>
      <c r="H850" s="401">
        <v>8</v>
      </c>
      <c r="I850" s="401">
        <v>9</v>
      </c>
      <c r="J850" s="401">
        <v>10</v>
      </c>
      <c r="K850" s="401">
        <v>11</v>
      </c>
      <c r="L850" s="401">
        <v>12</v>
      </c>
      <c r="M850" s="401">
        <v>13</v>
      </c>
      <c r="N850" s="401">
        <v>14</v>
      </c>
      <c r="O850" s="401">
        <v>15</v>
      </c>
      <c r="P850" s="402">
        <v>16</v>
      </c>
      <c r="Q850" s="403">
        <v>17</v>
      </c>
      <c r="R850" s="402">
        <v>18</v>
      </c>
      <c r="S850" s="403">
        <v>19</v>
      </c>
      <c r="T850" s="404">
        <v>20</v>
      </c>
      <c r="U850" s="210">
        <v>21</v>
      </c>
      <c r="V850" s="405">
        <v>22</v>
      </c>
    </row>
    <row r="851" spans="1:22" s="33" customFormat="1" ht="50.1" customHeight="1">
      <c r="A851" s="634" t="s">
        <v>1984</v>
      </c>
      <c r="B851" s="406">
        <v>1</v>
      </c>
      <c r="C851" s="394" t="s">
        <v>1307</v>
      </c>
      <c r="D851" s="394" t="s">
        <v>1348</v>
      </c>
      <c r="E851" s="394" t="s">
        <v>1349</v>
      </c>
      <c r="F851" s="394" t="s">
        <v>48</v>
      </c>
      <c r="G851" s="386">
        <v>0.55000000000000004</v>
      </c>
      <c r="H851" s="543" t="s">
        <v>396</v>
      </c>
      <c r="I851" s="392">
        <v>2</v>
      </c>
      <c r="J851" s="393" t="s">
        <v>258</v>
      </c>
      <c r="K851" s="430">
        <v>39860</v>
      </c>
      <c r="L851" s="430">
        <v>41213</v>
      </c>
      <c r="M851" s="387">
        <v>15586.44</v>
      </c>
      <c r="N851" s="428">
        <v>8572.5420000000013</v>
      </c>
      <c r="O851" s="212">
        <v>8572.5419999999995</v>
      </c>
      <c r="P851" s="732"/>
      <c r="Q851" s="733"/>
      <c r="R851" s="750"/>
      <c r="S851" s="751"/>
      <c r="T851" s="389" t="s">
        <v>396</v>
      </c>
      <c r="U851" s="390">
        <v>18</v>
      </c>
      <c r="V851" s="391" t="s">
        <v>396</v>
      </c>
    </row>
    <row r="852" spans="1:22" s="33" customFormat="1" ht="50.1" customHeight="1">
      <c r="A852" s="634" t="s">
        <v>1985</v>
      </c>
      <c r="B852" s="406">
        <v>2</v>
      </c>
      <c r="C852" s="394" t="s">
        <v>1308</v>
      </c>
      <c r="D852" s="394" t="s">
        <v>1350</v>
      </c>
      <c r="E852" s="394" t="s">
        <v>1351</v>
      </c>
      <c r="F852" s="394" t="s">
        <v>48</v>
      </c>
      <c r="G852" s="386">
        <v>0.8</v>
      </c>
      <c r="H852" s="543" t="s">
        <v>396</v>
      </c>
      <c r="I852" s="392">
        <v>1</v>
      </c>
      <c r="J852" s="393" t="s">
        <v>257</v>
      </c>
      <c r="K852" s="430">
        <v>40903</v>
      </c>
      <c r="L852" s="430">
        <v>41351</v>
      </c>
      <c r="M852" s="387">
        <v>645.36</v>
      </c>
      <c r="N852" s="428">
        <v>516.28800000000001</v>
      </c>
      <c r="O852" s="212">
        <v>516.28800000000001</v>
      </c>
      <c r="P852" s="732"/>
      <c r="Q852" s="733"/>
      <c r="R852" s="750"/>
      <c r="S852" s="751"/>
      <c r="T852" s="389" t="s">
        <v>396</v>
      </c>
      <c r="U852" s="390">
        <v>27</v>
      </c>
      <c r="V852" s="391" t="s">
        <v>396</v>
      </c>
    </row>
    <row r="853" spans="1:22" s="33" customFormat="1" ht="50.1" customHeight="1">
      <c r="A853" s="634" t="s">
        <v>1986</v>
      </c>
      <c r="B853" s="406">
        <v>3</v>
      </c>
      <c r="C853" s="394" t="s">
        <v>470</v>
      </c>
      <c r="D853" s="394" t="s">
        <v>1352</v>
      </c>
      <c r="E853" s="394" t="s">
        <v>1353</v>
      </c>
      <c r="F853" s="394" t="s">
        <v>48</v>
      </c>
      <c r="G853" s="386">
        <v>0.25</v>
      </c>
      <c r="H853" s="543" t="s">
        <v>396</v>
      </c>
      <c r="I853" s="392">
        <v>1</v>
      </c>
      <c r="J853" s="393" t="s">
        <v>257</v>
      </c>
      <c r="K853" s="430">
        <v>37938</v>
      </c>
      <c r="L853" s="430">
        <v>38245</v>
      </c>
      <c r="M853" s="387">
        <v>1665.42</v>
      </c>
      <c r="N853" s="428">
        <v>416.35500000000002</v>
      </c>
      <c r="O853" s="212">
        <v>416.35500000000002</v>
      </c>
      <c r="P853" s="732"/>
      <c r="Q853" s="733"/>
      <c r="R853" s="750"/>
      <c r="S853" s="751"/>
      <c r="T853" s="389" t="s">
        <v>396</v>
      </c>
      <c r="U853" s="390">
        <v>19</v>
      </c>
      <c r="V853" s="391" t="s">
        <v>396</v>
      </c>
    </row>
    <row r="854" spans="1:22" s="33" customFormat="1" ht="50.1" customHeight="1">
      <c r="A854" s="634" t="s">
        <v>1987</v>
      </c>
      <c r="B854" s="406">
        <v>4</v>
      </c>
      <c r="C854" s="394" t="s">
        <v>63</v>
      </c>
      <c r="D854" s="394" t="s">
        <v>1354</v>
      </c>
      <c r="E854" s="394" t="s">
        <v>1355</v>
      </c>
      <c r="F854" s="394" t="s">
        <v>48</v>
      </c>
      <c r="G854" s="386">
        <v>0.7</v>
      </c>
      <c r="H854" s="543" t="s">
        <v>396</v>
      </c>
      <c r="I854" s="392">
        <v>1</v>
      </c>
      <c r="J854" s="393" t="s">
        <v>257</v>
      </c>
      <c r="K854" s="430">
        <v>39888</v>
      </c>
      <c r="L854" s="430">
        <v>40459</v>
      </c>
      <c r="M854" s="387">
        <v>1565.87</v>
      </c>
      <c r="N854" s="428">
        <v>1096.1089999999999</v>
      </c>
      <c r="O854" s="212">
        <v>1096.1089999999999</v>
      </c>
      <c r="P854" s="732"/>
      <c r="Q854" s="733"/>
      <c r="R854" s="750"/>
      <c r="S854" s="751"/>
      <c r="T854" s="389" t="s">
        <v>396</v>
      </c>
      <c r="U854" s="390">
        <v>24</v>
      </c>
      <c r="V854" s="391" t="s">
        <v>396</v>
      </c>
    </row>
    <row r="855" spans="1:22" s="33" customFormat="1" ht="50.1" customHeight="1">
      <c r="A855" s="634" t="s">
        <v>1988</v>
      </c>
      <c r="B855" s="406">
        <v>5</v>
      </c>
      <c r="C855" s="394" t="s">
        <v>63</v>
      </c>
      <c r="D855" s="394" t="s">
        <v>1356</v>
      </c>
      <c r="E855" s="394" t="s">
        <v>1357</v>
      </c>
      <c r="F855" s="394" t="s">
        <v>48</v>
      </c>
      <c r="G855" s="386">
        <v>0.05</v>
      </c>
      <c r="H855" s="543" t="s">
        <v>396</v>
      </c>
      <c r="I855" s="392">
        <v>3</v>
      </c>
      <c r="J855" s="393" t="s">
        <v>259</v>
      </c>
      <c r="K855" s="430">
        <v>44575</v>
      </c>
      <c r="L855" s="430">
        <v>45076</v>
      </c>
      <c r="M855" s="387">
        <v>1706.98</v>
      </c>
      <c r="N855" s="428">
        <v>85.349000000000004</v>
      </c>
      <c r="O855" s="212">
        <v>85.349000000000004</v>
      </c>
      <c r="P855" s="732"/>
      <c r="Q855" s="805"/>
      <c r="R855" s="750"/>
      <c r="S855" s="751"/>
      <c r="T855" s="389" t="s">
        <v>396</v>
      </c>
      <c r="U855" s="390">
        <v>52</v>
      </c>
      <c r="V855" s="391" t="s">
        <v>396</v>
      </c>
    </row>
    <row r="856" spans="1:22" s="33" customFormat="1" ht="50.1" customHeight="1">
      <c r="A856" s="634" t="s">
        <v>1989</v>
      </c>
      <c r="B856" s="406">
        <v>6</v>
      </c>
      <c r="C856" s="394" t="s">
        <v>63</v>
      </c>
      <c r="D856" s="394" t="s">
        <v>1358</v>
      </c>
      <c r="E856" s="394" t="s">
        <v>1359</v>
      </c>
      <c r="F856" s="394" t="s">
        <v>57</v>
      </c>
      <c r="G856" s="386">
        <v>1</v>
      </c>
      <c r="H856" s="543" t="s">
        <v>396</v>
      </c>
      <c r="I856" s="392">
        <v>1</v>
      </c>
      <c r="J856" s="393" t="s">
        <v>257</v>
      </c>
      <c r="K856" s="430">
        <v>38446</v>
      </c>
      <c r="L856" s="430">
        <v>39741</v>
      </c>
      <c r="M856" s="387">
        <v>1257.79</v>
      </c>
      <c r="N856" s="428">
        <v>1257.79</v>
      </c>
      <c r="O856" s="212">
        <v>1257.79</v>
      </c>
      <c r="P856" s="732"/>
      <c r="Q856" s="805"/>
      <c r="R856" s="750"/>
      <c r="S856" s="751"/>
      <c r="T856" s="389" t="s">
        <v>396</v>
      </c>
      <c r="U856" s="390">
        <v>22</v>
      </c>
      <c r="V856" s="391" t="s">
        <v>396</v>
      </c>
    </row>
    <row r="857" spans="1:22" s="33" customFormat="1" ht="24.9" customHeight="1" thickBot="1">
      <c r="A857" s="634" t="s">
        <v>1990</v>
      </c>
      <c r="B857" s="410" t="s">
        <v>1418</v>
      </c>
      <c r="C857" s="395"/>
      <c r="D857" s="395"/>
      <c r="E857" s="395"/>
      <c r="F857" s="395"/>
      <c r="G857" s="396"/>
      <c r="H857" s="544"/>
      <c r="I857" s="397"/>
      <c r="J857" s="398" t="s">
        <v>1418</v>
      </c>
      <c r="K857" s="431"/>
      <c r="L857" s="431"/>
      <c r="M857" s="399"/>
      <c r="N857" s="428" t="s">
        <v>1418</v>
      </c>
      <c r="O857" s="212" t="s">
        <v>1418</v>
      </c>
      <c r="P857" s="732"/>
      <c r="Q857" s="733"/>
      <c r="R857" s="750"/>
      <c r="S857" s="751"/>
      <c r="T857" s="389"/>
      <c r="U857" s="390"/>
      <c r="V857" s="391"/>
    </row>
    <row r="858" spans="1:22" s="19" customFormat="1" ht="12" customHeight="1">
      <c r="A858" s="634"/>
      <c r="B858" s="34"/>
      <c r="C858" s="35"/>
      <c r="D858" s="35"/>
      <c r="E858" s="35"/>
      <c r="F858" s="35"/>
      <c r="G858" s="35"/>
      <c r="H858" s="407"/>
      <c r="I858" s="35"/>
      <c r="J858" s="35"/>
      <c r="K858" s="35"/>
      <c r="L858" s="35"/>
      <c r="M858" s="35"/>
      <c r="N858" s="35"/>
      <c r="O858" s="211"/>
      <c r="P858" s="35"/>
      <c r="Q858" s="35"/>
      <c r="R858" s="211"/>
      <c r="S858" s="35"/>
      <c r="T858" s="35"/>
      <c r="U858" s="36"/>
      <c r="V858" s="37"/>
    </row>
    <row r="859" spans="1:22" s="19" customFormat="1" ht="17.25" customHeight="1" thickBot="1">
      <c r="A859" s="634" t="s">
        <v>1991</v>
      </c>
      <c r="B859" s="475"/>
      <c r="C859" s="476"/>
      <c r="D859" s="476"/>
      <c r="E859" s="476"/>
      <c r="F859" s="476"/>
      <c r="G859" s="476"/>
      <c r="H859" s="476"/>
      <c r="I859" s="476"/>
      <c r="J859" s="476"/>
      <c r="K859" s="476"/>
      <c r="L859" s="476"/>
      <c r="M859" s="476"/>
      <c r="N859" s="414" t="s">
        <v>398</v>
      </c>
      <c r="O859" s="415">
        <v>1990.7388333333336</v>
      </c>
      <c r="P859" s="423"/>
      <c r="Q859" s="423"/>
      <c r="R859" s="424"/>
      <c r="S859" s="424"/>
      <c r="T859" s="425"/>
      <c r="U859" s="426"/>
      <c r="V859" s="427"/>
    </row>
    <row r="860" spans="1:22" ht="17.25" customHeight="1">
      <c r="B860" s="38"/>
      <c r="C860" s="38"/>
      <c r="D860" s="38"/>
      <c r="E860" s="38"/>
      <c r="F860" s="38"/>
      <c r="G860" s="39"/>
      <c r="H860" s="39"/>
      <c r="I860" s="39"/>
      <c r="J860" s="39"/>
      <c r="K860" s="39"/>
      <c r="L860" s="39"/>
      <c r="M860" s="39"/>
      <c r="N860" s="39"/>
      <c r="O860" s="39"/>
      <c r="P860" s="39"/>
      <c r="Q860" s="39"/>
      <c r="R860" s="39"/>
      <c r="S860" s="39"/>
      <c r="T860" s="39"/>
      <c r="U860" s="39"/>
      <c r="V860" s="39"/>
    </row>
    <row r="861" spans="1:22" s="19" customFormat="1" ht="16.5" customHeight="1" thickBot="1">
      <c r="A861" s="630"/>
      <c r="B861" s="764" t="s">
        <v>399</v>
      </c>
      <c r="C861" s="764"/>
      <c r="D861" s="764"/>
      <c r="E861" s="764"/>
      <c r="F861" s="764"/>
      <c r="G861" s="764"/>
      <c r="H861" s="764"/>
      <c r="I861" s="764"/>
      <c r="J861" s="764"/>
      <c r="K861" s="764"/>
      <c r="L861" s="764"/>
      <c r="M861" s="764"/>
      <c r="N861" s="764"/>
      <c r="O861" s="764"/>
      <c r="P861" s="764"/>
      <c r="Q861" s="764"/>
      <c r="R861" s="764"/>
      <c r="S861" s="764"/>
      <c r="T861" s="764"/>
      <c r="U861" s="764"/>
      <c r="V861" s="764"/>
    </row>
    <row r="862" spans="1:22" s="22" customFormat="1" ht="22.5" customHeight="1">
      <c r="A862" s="635" t="s">
        <v>1992</v>
      </c>
      <c r="B862" s="765" t="s">
        <v>400</v>
      </c>
      <c r="C862" s="768" t="s">
        <v>401</v>
      </c>
      <c r="D862" s="769"/>
      <c r="E862" s="769"/>
      <c r="F862" s="769"/>
      <c r="G862" s="769"/>
      <c r="H862" s="769"/>
      <c r="I862" s="769"/>
      <c r="J862" s="769"/>
      <c r="K862" s="769"/>
      <c r="L862" s="769"/>
      <c r="M862" s="747"/>
      <c r="N862" s="477"/>
      <c r="O862" s="478"/>
      <c r="P862" s="768" t="s">
        <v>402</v>
      </c>
      <c r="Q862" s="769"/>
      <c r="R862" s="769"/>
      <c r="S862" s="747"/>
      <c r="T862" s="746" t="s">
        <v>403</v>
      </c>
      <c r="U862" s="747"/>
      <c r="V862" s="807" t="s">
        <v>1102</v>
      </c>
    </row>
    <row r="863" spans="1:22" s="22" customFormat="1" ht="22.5" customHeight="1">
      <c r="A863" s="635" t="s">
        <v>1993</v>
      </c>
      <c r="B863" s="766"/>
      <c r="C863" s="734" t="s">
        <v>404</v>
      </c>
      <c r="D863" s="735"/>
      <c r="E863" s="736"/>
      <c r="F863" s="481">
        <v>3</v>
      </c>
      <c r="G863" s="737" t="s">
        <v>405</v>
      </c>
      <c r="H863" s="738" t="s">
        <v>406</v>
      </c>
      <c r="I863" s="738"/>
      <c r="J863" s="734" t="s">
        <v>407</v>
      </c>
      <c r="K863" s="739"/>
      <c r="L863" s="482"/>
      <c r="M863" s="482"/>
      <c r="N863" s="483"/>
      <c r="O863" s="484"/>
      <c r="P863" s="770"/>
      <c r="Q863" s="771"/>
      <c r="R863" s="771"/>
      <c r="S863" s="772"/>
      <c r="T863" s="748"/>
      <c r="U863" s="749"/>
      <c r="V863" s="808"/>
    </row>
    <row r="864" spans="1:22" s="22" customFormat="1" ht="51.75" customHeight="1" thickBot="1">
      <c r="A864" s="635" t="s">
        <v>1994</v>
      </c>
      <c r="B864" s="766"/>
      <c r="C864" s="735" t="s">
        <v>408</v>
      </c>
      <c r="D864" s="736"/>
      <c r="E864" s="485" t="s">
        <v>409</v>
      </c>
      <c r="F864" s="479" t="s">
        <v>410</v>
      </c>
      <c r="G864" s="737"/>
      <c r="H864" s="738"/>
      <c r="I864" s="738"/>
      <c r="J864" s="469" t="s">
        <v>411</v>
      </c>
      <c r="K864" s="480" t="s">
        <v>412</v>
      </c>
      <c r="L864" s="486" t="s">
        <v>413</v>
      </c>
      <c r="M864" s="486"/>
      <c r="N864" s="487" t="s">
        <v>414</v>
      </c>
      <c r="O864" s="488"/>
      <c r="P864" s="421" t="s">
        <v>1436</v>
      </c>
      <c r="Q864" s="312" t="s">
        <v>415</v>
      </c>
      <c r="R864" s="313"/>
      <c r="S864" s="94">
        <v>6</v>
      </c>
      <c r="T864" s="773"/>
      <c r="U864" s="774"/>
      <c r="V864" s="809"/>
    </row>
    <row r="865" spans="1:22" s="22" customFormat="1" ht="15.75" customHeight="1">
      <c r="A865" s="635" t="s">
        <v>1995</v>
      </c>
      <c r="B865" s="766"/>
      <c r="C865" s="41">
        <v>1</v>
      </c>
      <c r="D865" s="83" t="s">
        <v>257</v>
      </c>
      <c r="E865" s="89">
        <v>0.4</v>
      </c>
      <c r="F865" s="306">
        <v>3286.5419999999999</v>
      </c>
      <c r="G865" s="306">
        <v>698.17</v>
      </c>
      <c r="H865" s="742" t="s">
        <v>1102</v>
      </c>
      <c r="I865" s="743"/>
      <c r="J865" s="90" t="s">
        <v>1102</v>
      </c>
      <c r="K865" s="88" t="s">
        <v>1418</v>
      </c>
      <c r="L865" s="453" t="s">
        <v>1361</v>
      </c>
      <c r="M865" s="454" t="s">
        <v>1459</v>
      </c>
      <c r="N865" s="369" t="s">
        <v>396</v>
      </c>
      <c r="O865" s="778" t="s">
        <v>205</v>
      </c>
      <c r="P865" s="779"/>
      <c r="Q865" s="782">
        <v>47</v>
      </c>
      <c r="R865" s="785" t="s">
        <v>1361</v>
      </c>
      <c r="S865" s="786"/>
      <c r="T865" s="746" t="s">
        <v>416</v>
      </c>
      <c r="U865" s="769"/>
      <c r="V865" s="747"/>
    </row>
    <row r="866" spans="1:22" s="22" customFormat="1" ht="15.75" customHeight="1" thickBot="1">
      <c r="A866" s="635" t="s">
        <v>1996</v>
      </c>
      <c r="B866" s="766"/>
      <c r="C866" s="41">
        <v>2</v>
      </c>
      <c r="D866" s="83" t="s">
        <v>258</v>
      </c>
      <c r="E866" s="89">
        <v>0.5</v>
      </c>
      <c r="F866" s="306">
        <v>8572.5419999999995</v>
      </c>
      <c r="G866" s="306">
        <v>698.17</v>
      </c>
      <c r="H866" s="742" t="s">
        <v>1102</v>
      </c>
      <c r="I866" s="743"/>
      <c r="J866" s="90" t="s">
        <v>1102</v>
      </c>
      <c r="K866" s="88" t="s">
        <v>1418</v>
      </c>
      <c r="L866" s="453" t="s">
        <v>34</v>
      </c>
      <c r="M866" s="454" t="s">
        <v>1439</v>
      </c>
      <c r="N866" s="369" t="s">
        <v>396</v>
      </c>
      <c r="O866" s="778"/>
      <c r="P866" s="779"/>
      <c r="Q866" s="783"/>
      <c r="R866" s="787"/>
      <c r="S866" s="788"/>
      <c r="T866" s="773"/>
      <c r="U866" s="791"/>
      <c r="V866" s="774"/>
    </row>
    <row r="867" spans="1:22" s="22" customFormat="1" ht="15.75" customHeight="1">
      <c r="A867" s="635" t="s">
        <v>1997</v>
      </c>
      <c r="B867" s="766"/>
      <c r="C867" s="41">
        <v>3</v>
      </c>
      <c r="D867" s="83" t="s">
        <v>259</v>
      </c>
      <c r="E867" s="89">
        <v>0.1</v>
      </c>
      <c r="F867" s="306">
        <v>85.349000000000004</v>
      </c>
      <c r="G867" s="306">
        <v>698.17</v>
      </c>
      <c r="H867" s="742" t="s">
        <v>1143</v>
      </c>
      <c r="I867" s="743"/>
      <c r="J867" s="90" t="s">
        <v>1102</v>
      </c>
      <c r="K867" s="88" t="s">
        <v>1418</v>
      </c>
      <c r="L867" s="453" t="s">
        <v>34</v>
      </c>
      <c r="M867" s="454" t="s">
        <v>1439</v>
      </c>
      <c r="N867" s="369" t="s">
        <v>396</v>
      </c>
      <c r="O867" s="780"/>
      <c r="P867" s="781"/>
      <c r="Q867" s="784"/>
      <c r="R867" s="789"/>
      <c r="S867" s="790"/>
      <c r="T867" s="244"/>
      <c r="U867" s="244"/>
      <c r="V867" s="245"/>
    </row>
    <row r="868" spans="1:22" s="22" customFormat="1" ht="15.75" customHeight="1">
      <c r="A868" s="635" t="s">
        <v>1998</v>
      </c>
      <c r="B868" s="766"/>
      <c r="C868" s="41">
        <v>4</v>
      </c>
      <c r="D868" s="83" t="s">
        <v>1418</v>
      </c>
      <c r="E868" s="89" t="s">
        <v>1418</v>
      </c>
      <c r="F868" s="306" t="s">
        <v>1418</v>
      </c>
      <c r="G868" s="306" t="s">
        <v>1418</v>
      </c>
      <c r="H868" s="742" t="s">
        <v>1418</v>
      </c>
      <c r="I868" s="743"/>
      <c r="J868" s="90" t="s">
        <v>1418</v>
      </c>
      <c r="K868" s="88" t="s">
        <v>1418</v>
      </c>
      <c r="L868" s="453"/>
      <c r="M868" s="454" t="s">
        <v>1418</v>
      </c>
      <c r="N868" s="369"/>
      <c r="O868" s="744" t="s">
        <v>417</v>
      </c>
      <c r="P868" s="734" t="s">
        <v>418</v>
      </c>
      <c r="Q868" s="735"/>
      <c r="R868" s="735"/>
      <c r="S868" s="736"/>
      <c r="T868" s="225"/>
      <c r="U868" s="225"/>
      <c r="V868" s="246"/>
    </row>
    <row r="869" spans="1:22" s="22" customFormat="1" ht="17.25" customHeight="1">
      <c r="A869" s="635" t="s">
        <v>1999</v>
      </c>
      <c r="B869" s="766"/>
      <c r="C869" s="41">
        <v>5</v>
      </c>
      <c r="D869" s="83" t="s">
        <v>1418</v>
      </c>
      <c r="E869" s="89" t="s">
        <v>1418</v>
      </c>
      <c r="F869" s="306" t="s">
        <v>1418</v>
      </c>
      <c r="G869" s="306" t="s">
        <v>1418</v>
      </c>
      <c r="H869" s="742" t="s">
        <v>1418</v>
      </c>
      <c r="I869" s="743"/>
      <c r="J869" s="90" t="s">
        <v>1418</v>
      </c>
      <c r="K869" s="88" t="s">
        <v>1418</v>
      </c>
      <c r="L869" s="453"/>
      <c r="M869" s="454" t="s">
        <v>1418</v>
      </c>
      <c r="N869" s="369"/>
      <c r="O869" s="745"/>
      <c r="P869" s="469" t="s">
        <v>419</v>
      </c>
      <c r="Q869" s="469" t="s">
        <v>420</v>
      </c>
      <c r="R869" s="738" t="s">
        <v>421</v>
      </c>
      <c r="S869" s="738"/>
      <c r="T869" s="225"/>
      <c r="U869" s="225"/>
      <c r="V869" s="246"/>
    </row>
    <row r="870" spans="1:22" s="22" customFormat="1" ht="16.5" customHeight="1" thickBot="1">
      <c r="A870" s="635" t="s">
        <v>2000</v>
      </c>
      <c r="B870" s="766"/>
      <c r="C870" s="91">
        <v>6</v>
      </c>
      <c r="D870" s="92" t="s">
        <v>1418</v>
      </c>
      <c r="E870" s="93" t="s">
        <v>1418</v>
      </c>
      <c r="F870" s="306" t="s">
        <v>1418</v>
      </c>
      <c r="G870" s="306" t="s">
        <v>1418</v>
      </c>
      <c r="H870" s="742" t="s">
        <v>1418</v>
      </c>
      <c r="I870" s="743"/>
      <c r="J870" s="90" t="s">
        <v>1418</v>
      </c>
      <c r="K870" s="88" t="s">
        <v>1418</v>
      </c>
      <c r="L870" s="453"/>
      <c r="M870" s="454" t="s">
        <v>1418</v>
      </c>
      <c r="N870" s="451"/>
      <c r="O870" s="319" t="s">
        <v>1102</v>
      </c>
      <c r="P870" s="247">
        <v>4</v>
      </c>
      <c r="Q870" s="248">
        <v>1396.3430708000001</v>
      </c>
      <c r="R870" s="792">
        <v>11944.433000000001</v>
      </c>
      <c r="S870" s="792"/>
      <c r="T870" s="225"/>
      <c r="U870" s="225"/>
      <c r="V870" s="246"/>
    </row>
    <row r="871" spans="1:22" s="22" customFormat="1" ht="16.5" customHeight="1" thickBot="1">
      <c r="A871" s="635" t="s">
        <v>2001</v>
      </c>
      <c r="B871" s="767"/>
      <c r="C871" s="793" t="s">
        <v>422</v>
      </c>
      <c r="D871" s="794"/>
      <c r="E871" s="794"/>
      <c r="F871" s="502"/>
      <c r="G871" s="503"/>
      <c r="H871" s="795" t="s">
        <v>1102</v>
      </c>
      <c r="I871" s="796"/>
      <c r="J871" s="416" t="s">
        <v>1102</v>
      </c>
      <c r="K871" s="249" t="s">
        <v>1102</v>
      </c>
      <c r="L871" s="492"/>
      <c r="M871" s="493"/>
      <c r="N871" s="494"/>
      <c r="O871" s="797" t="s">
        <v>1418</v>
      </c>
      <c r="P871" s="797"/>
      <c r="Q871" s="797"/>
      <c r="R871" s="797"/>
      <c r="S871" s="797"/>
      <c r="T871" s="489"/>
      <c r="U871" s="490"/>
      <c r="V871" s="491"/>
    </row>
    <row r="872" spans="1:22" ht="24.9" customHeight="1"/>
    <row r="873" spans="1:22" ht="24.9" customHeight="1"/>
    <row r="874" spans="1:22" s="32" customFormat="1" ht="24" thickBot="1">
      <c r="A874" s="633">
        <v>32</v>
      </c>
      <c r="B874" s="761" t="s">
        <v>371</v>
      </c>
      <c r="C874" s="761"/>
      <c r="D874" s="761"/>
      <c r="E874" s="26">
        <v>48</v>
      </c>
      <c r="F874" s="27" t="s">
        <v>136</v>
      </c>
      <c r="G874" s="28"/>
      <c r="H874" s="28"/>
      <c r="I874" s="27"/>
      <c r="J874" s="27"/>
      <c r="K874" s="27"/>
      <c r="L874" s="27"/>
      <c r="M874" s="29"/>
      <c r="N874" s="29"/>
      <c r="O874" s="28"/>
      <c r="P874" s="28"/>
      <c r="Q874" s="30"/>
      <c r="R874" s="30"/>
      <c r="S874" s="30"/>
      <c r="T874" s="30"/>
      <c r="U874" s="31"/>
    </row>
    <row r="875" spans="1:22" s="19" customFormat="1" ht="24.75" customHeight="1">
      <c r="A875" s="630"/>
      <c r="B875" s="762" t="s">
        <v>372</v>
      </c>
      <c r="C875" s="466" t="s">
        <v>373</v>
      </c>
      <c r="D875" s="467" t="s">
        <v>374</v>
      </c>
      <c r="E875" s="467"/>
      <c r="F875" s="467" t="s">
        <v>375</v>
      </c>
      <c r="G875" s="468"/>
      <c r="H875" s="752" t="s">
        <v>376</v>
      </c>
      <c r="I875" s="803" t="s">
        <v>377</v>
      </c>
      <c r="J875" s="752" t="s">
        <v>378</v>
      </c>
      <c r="K875" s="752" t="s">
        <v>379</v>
      </c>
      <c r="L875" s="752" t="s">
        <v>380</v>
      </c>
      <c r="M875" s="752" t="s">
        <v>381</v>
      </c>
      <c r="N875" s="753" t="s">
        <v>382</v>
      </c>
      <c r="O875" s="754"/>
      <c r="P875" s="755" t="s">
        <v>383</v>
      </c>
      <c r="Q875" s="756"/>
      <c r="R875" s="746" t="s">
        <v>384</v>
      </c>
      <c r="S875" s="747"/>
      <c r="T875" s="798" t="s">
        <v>385</v>
      </c>
      <c r="U875" s="799"/>
      <c r="V875" s="800"/>
    </row>
    <row r="876" spans="1:22" s="19" customFormat="1" ht="73.5" customHeight="1">
      <c r="A876" s="630"/>
      <c r="B876" s="763"/>
      <c r="C876" s="469" t="s">
        <v>386</v>
      </c>
      <c r="D876" s="470" t="s">
        <v>101</v>
      </c>
      <c r="E876" s="470" t="s">
        <v>387</v>
      </c>
      <c r="F876" s="470" t="s">
        <v>388</v>
      </c>
      <c r="G876" s="471" t="s">
        <v>389</v>
      </c>
      <c r="H876" s="738"/>
      <c r="I876" s="804"/>
      <c r="J876" s="738"/>
      <c r="K876" s="738"/>
      <c r="L876" s="738"/>
      <c r="M876" s="738"/>
      <c r="N876" s="469" t="s">
        <v>390</v>
      </c>
      <c r="O876" s="470" t="s">
        <v>391</v>
      </c>
      <c r="P876" s="801"/>
      <c r="Q876" s="802"/>
      <c r="R876" s="748"/>
      <c r="S876" s="749"/>
      <c r="T876" s="472" t="s">
        <v>392</v>
      </c>
      <c r="U876" s="473" t="s">
        <v>393</v>
      </c>
      <c r="V876" s="474" t="s">
        <v>394</v>
      </c>
    </row>
    <row r="877" spans="1:22" s="19" customFormat="1" ht="26.25" customHeight="1">
      <c r="A877" s="630"/>
      <c r="B877" s="400"/>
      <c r="C877" s="401">
        <v>3</v>
      </c>
      <c r="D877" s="401">
        <v>4</v>
      </c>
      <c r="E877" s="401">
        <v>5</v>
      </c>
      <c r="F877" s="401">
        <v>6</v>
      </c>
      <c r="G877" s="401">
        <v>7</v>
      </c>
      <c r="H877" s="401">
        <v>8</v>
      </c>
      <c r="I877" s="401">
        <v>9</v>
      </c>
      <c r="J877" s="401">
        <v>10</v>
      </c>
      <c r="K877" s="401">
        <v>11</v>
      </c>
      <c r="L877" s="401">
        <v>12</v>
      </c>
      <c r="M877" s="401">
        <v>13</v>
      </c>
      <c r="N877" s="401">
        <v>14</v>
      </c>
      <c r="O877" s="401">
        <v>15</v>
      </c>
      <c r="P877" s="402">
        <v>16</v>
      </c>
      <c r="Q877" s="403">
        <v>17</v>
      </c>
      <c r="R877" s="402">
        <v>18</v>
      </c>
      <c r="S877" s="403">
        <v>19</v>
      </c>
      <c r="T877" s="404">
        <v>20</v>
      </c>
      <c r="U877" s="210">
        <v>21</v>
      </c>
      <c r="V877" s="405">
        <v>22</v>
      </c>
    </row>
    <row r="878" spans="1:22" s="33" customFormat="1" ht="49.95" customHeight="1">
      <c r="A878" s="634" t="s">
        <v>2002</v>
      </c>
      <c r="B878" s="406">
        <v>1</v>
      </c>
      <c r="C878" s="394" t="s">
        <v>604</v>
      </c>
      <c r="D878" s="394" t="s">
        <v>605</v>
      </c>
      <c r="E878" s="394" t="s">
        <v>606</v>
      </c>
      <c r="F878" s="394" t="s">
        <v>57</v>
      </c>
      <c r="G878" s="386">
        <v>1</v>
      </c>
      <c r="H878" s="543" t="s">
        <v>396</v>
      </c>
      <c r="I878" s="392">
        <v>1</v>
      </c>
      <c r="J878" s="393" t="s">
        <v>260</v>
      </c>
      <c r="K878" s="430">
        <v>39021</v>
      </c>
      <c r="L878" s="430">
        <v>40480</v>
      </c>
      <c r="M878" s="387">
        <v>10491.31</v>
      </c>
      <c r="N878" s="428">
        <v>10491.31</v>
      </c>
      <c r="O878" s="212">
        <v>10491.31</v>
      </c>
      <c r="P878" s="732"/>
      <c r="Q878" s="733"/>
      <c r="R878" s="750"/>
      <c r="S878" s="751"/>
      <c r="T878" s="389" t="s">
        <v>396</v>
      </c>
      <c r="U878" s="390">
        <v>19</v>
      </c>
      <c r="V878" s="391" t="s">
        <v>396</v>
      </c>
    </row>
    <row r="879" spans="1:22" s="33" customFormat="1" ht="49.95" customHeight="1">
      <c r="A879" s="634" t="s">
        <v>2003</v>
      </c>
      <c r="B879" s="406">
        <v>2</v>
      </c>
      <c r="C879" s="394" t="s">
        <v>480</v>
      </c>
      <c r="D879" s="394" t="s">
        <v>607</v>
      </c>
      <c r="E879" s="394" t="s">
        <v>608</v>
      </c>
      <c r="F879" s="394" t="s">
        <v>57</v>
      </c>
      <c r="G879" s="386">
        <v>1</v>
      </c>
      <c r="H879" s="543" t="s">
        <v>396</v>
      </c>
      <c r="I879" s="392">
        <v>1</v>
      </c>
      <c r="J879" s="393" t="s">
        <v>260</v>
      </c>
      <c r="K879" s="430">
        <v>35914</v>
      </c>
      <c r="L879" s="430">
        <v>36022</v>
      </c>
      <c r="M879" s="387">
        <v>495.24</v>
      </c>
      <c r="N879" s="428">
        <v>495.24</v>
      </c>
      <c r="O879" s="212">
        <v>495.24</v>
      </c>
      <c r="P879" s="732"/>
      <c r="Q879" s="733"/>
      <c r="R879" s="750"/>
      <c r="S879" s="751"/>
      <c r="T879" s="389" t="s">
        <v>396</v>
      </c>
      <c r="U879" s="390">
        <v>31</v>
      </c>
      <c r="V879" s="391" t="s">
        <v>396</v>
      </c>
    </row>
    <row r="880" spans="1:22" s="33" customFormat="1" ht="49.95" customHeight="1">
      <c r="A880" s="634" t="s">
        <v>2004</v>
      </c>
      <c r="B880" s="406">
        <v>3</v>
      </c>
      <c r="C880" s="394" t="s">
        <v>480</v>
      </c>
      <c r="D880" s="394" t="s">
        <v>609</v>
      </c>
      <c r="E880" s="394" t="s">
        <v>610</v>
      </c>
      <c r="F880" s="394" t="s">
        <v>57</v>
      </c>
      <c r="G880" s="386">
        <v>1</v>
      </c>
      <c r="H880" s="543" t="s">
        <v>396</v>
      </c>
      <c r="I880" s="392">
        <v>1</v>
      </c>
      <c r="J880" s="393" t="s">
        <v>260</v>
      </c>
      <c r="K880" s="430">
        <v>35682</v>
      </c>
      <c r="L880" s="430">
        <v>35794</v>
      </c>
      <c r="M880" s="387">
        <v>561.44000000000005</v>
      </c>
      <c r="N880" s="428">
        <v>561.44000000000005</v>
      </c>
      <c r="O880" s="212">
        <v>561.44000000000005</v>
      </c>
      <c r="P880" s="732"/>
      <c r="Q880" s="733"/>
      <c r="R880" s="750"/>
      <c r="S880" s="751"/>
      <c r="T880" s="389" t="s">
        <v>396</v>
      </c>
      <c r="U880" s="390">
        <v>32</v>
      </c>
      <c r="V880" s="391" t="s">
        <v>396</v>
      </c>
    </row>
    <row r="881" spans="1:22" s="33" customFormat="1" ht="49.95" customHeight="1">
      <c r="A881" s="634" t="s">
        <v>2005</v>
      </c>
      <c r="B881" s="406">
        <v>4</v>
      </c>
      <c r="C881" s="394" t="s">
        <v>480</v>
      </c>
      <c r="D881" s="394" t="s">
        <v>611</v>
      </c>
      <c r="E881" s="394" t="s">
        <v>612</v>
      </c>
      <c r="F881" s="394" t="s">
        <v>48</v>
      </c>
      <c r="G881" s="386">
        <v>0.2</v>
      </c>
      <c r="H881" s="543" t="s">
        <v>396</v>
      </c>
      <c r="I881" s="392">
        <v>1</v>
      </c>
      <c r="J881" s="393" t="s">
        <v>260</v>
      </c>
      <c r="K881" s="430">
        <v>43067</v>
      </c>
      <c r="L881" s="430">
        <v>43441</v>
      </c>
      <c r="M881" s="387">
        <v>1275.03</v>
      </c>
      <c r="N881" s="428">
        <v>255.006</v>
      </c>
      <c r="O881" s="212">
        <v>255.006</v>
      </c>
      <c r="P881" s="732"/>
      <c r="Q881" s="733"/>
      <c r="R881" s="750"/>
      <c r="S881" s="751"/>
      <c r="T881" s="389" t="s">
        <v>396</v>
      </c>
      <c r="U881" s="390">
        <v>117</v>
      </c>
      <c r="V881" s="391" t="s">
        <v>396</v>
      </c>
    </row>
    <row r="882" spans="1:22" s="33" customFormat="1" ht="49.95" customHeight="1">
      <c r="A882" s="634" t="s">
        <v>2006</v>
      </c>
      <c r="B882" s="406">
        <v>5</v>
      </c>
      <c r="C882" s="394" t="s">
        <v>501</v>
      </c>
      <c r="D882" s="394" t="s">
        <v>613</v>
      </c>
      <c r="E882" s="394" t="s">
        <v>614</v>
      </c>
      <c r="F882" s="394" t="s">
        <v>48</v>
      </c>
      <c r="G882" s="386">
        <v>0.3</v>
      </c>
      <c r="H882" s="543" t="s">
        <v>396</v>
      </c>
      <c r="I882" s="392">
        <v>1</v>
      </c>
      <c r="J882" s="393" t="s">
        <v>260</v>
      </c>
      <c r="K882" s="430">
        <v>39575</v>
      </c>
      <c r="L882" s="430">
        <v>40223</v>
      </c>
      <c r="M882" s="387">
        <v>2573.75</v>
      </c>
      <c r="N882" s="428">
        <v>772.125</v>
      </c>
      <c r="O882" s="212">
        <v>772.125</v>
      </c>
      <c r="P882" s="732"/>
      <c r="Q882" s="733"/>
      <c r="R882" s="750"/>
      <c r="S882" s="751"/>
      <c r="T882" s="389" t="s">
        <v>396</v>
      </c>
      <c r="U882" s="390">
        <v>12</v>
      </c>
      <c r="V882" s="391" t="s">
        <v>396</v>
      </c>
    </row>
    <row r="883" spans="1:22" s="33" customFormat="1" ht="49.95" customHeight="1">
      <c r="A883" s="634" t="s">
        <v>2007</v>
      </c>
      <c r="B883" s="406">
        <v>6</v>
      </c>
      <c r="C883" s="394" t="s">
        <v>615</v>
      </c>
      <c r="D883" s="394" t="s">
        <v>616</v>
      </c>
      <c r="E883" s="394" t="s">
        <v>617</v>
      </c>
      <c r="F883" s="394" t="s">
        <v>48</v>
      </c>
      <c r="G883" s="386">
        <v>0.5</v>
      </c>
      <c r="H883" s="543" t="s">
        <v>396</v>
      </c>
      <c r="I883" s="392">
        <v>1</v>
      </c>
      <c r="J883" s="393" t="s">
        <v>260</v>
      </c>
      <c r="K883" s="430">
        <v>43522</v>
      </c>
      <c r="L883" s="430">
        <v>44005</v>
      </c>
      <c r="M883" s="387">
        <v>319.85000000000002</v>
      </c>
      <c r="N883" s="428">
        <v>159.92500000000001</v>
      </c>
      <c r="O883" s="212">
        <v>159.92500000000001</v>
      </c>
      <c r="P883" s="732"/>
      <c r="Q883" s="733"/>
      <c r="R883" s="750"/>
      <c r="S883" s="751"/>
      <c r="T883" s="389" t="s">
        <v>396</v>
      </c>
      <c r="U883" s="390">
        <v>126</v>
      </c>
      <c r="V883" s="391" t="s">
        <v>396</v>
      </c>
    </row>
    <row r="884" spans="1:22" s="33" customFormat="1" ht="49.95" customHeight="1">
      <c r="A884" s="634" t="s">
        <v>2008</v>
      </c>
      <c r="B884" s="406">
        <v>7</v>
      </c>
      <c r="C884" s="394" t="s">
        <v>527</v>
      </c>
      <c r="D884" s="394" t="s">
        <v>618</v>
      </c>
      <c r="E884" s="394" t="s">
        <v>619</v>
      </c>
      <c r="F884" s="394" t="s">
        <v>48</v>
      </c>
      <c r="G884" s="386">
        <v>0.2</v>
      </c>
      <c r="H884" s="543" t="s">
        <v>396</v>
      </c>
      <c r="I884" s="392">
        <v>1</v>
      </c>
      <c r="J884" s="393" t="s">
        <v>260</v>
      </c>
      <c r="K884" s="430">
        <v>40504</v>
      </c>
      <c r="L884" s="430">
        <v>41287</v>
      </c>
      <c r="M884" s="387">
        <v>5426.77</v>
      </c>
      <c r="N884" s="428">
        <v>1085.354</v>
      </c>
      <c r="O884" s="212">
        <v>1085.354</v>
      </c>
      <c r="P884" s="732"/>
      <c r="Q884" s="733"/>
      <c r="R884" s="750"/>
      <c r="S884" s="751"/>
      <c r="T884" s="389" t="s">
        <v>396</v>
      </c>
      <c r="U884" s="390">
        <v>91</v>
      </c>
      <c r="V884" s="391" t="s">
        <v>396</v>
      </c>
    </row>
    <row r="885" spans="1:22" s="33" customFormat="1" ht="24.9" customHeight="1">
      <c r="A885" s="634" t="s">
        <v>2009</v>
      </c>
      <c r="B885" s="406" t="s">
        <v>1418</v>
      </c>
      <c r="C885" s="394"/>
      <c r="D885" s="394"/>
      <c r="E885" s="394"/>
      <c r="F885" s="394"/>
      <c r="G885" s="386"/>
      <c r="H885" s="543"/>
      <c r="I885" s="392"/>
      <c r="J885" s="393" t="s">
        <v>1418</v>
      </c>
      <c r="K885" s="430"/>
      <c r="L885" s="430"/>
      <c r="M885" s="388"/>
      <c r="N885" s="428" t="s">
        <v>1418</v>
      </c>
      <c r="O885" s="212" t="s">
        <v>1418</v>
      </c>
      <c r="P885" s="732"/>
      <c r="Q885" s="733"/>
      <c r="R885" s="750"/>
      <c r="S885" s="751"/>
      <c r="T885" s="389"/>
      <c r="U885" s="390"/>
      <c r="V885" s="391"/>
    </row>
    <row r="886" spans="1:22" s="33" customFormat="1" ht="24.9" customHeight="1" thickBot="1">
      <c r="A886" s="634" t="s">
        <v>2010</v>
      </c>
      <c r="B886" s="410" t="s">
        <v>1418</v>
      </c>
      <c r="C886" s="395"/>
      <c r="D886" s="395"/>
      <c r="E886" s="395"/>
      <c r="F886" s="395"/>
      <c r="G886" s="396"/>
      <c r="H886" s="544"/>
      <c r="I886" s="397"/>
      <c r="J886" s="398" t="s">
        <v>1418</v>
      </c>
      <c r="K886" s="431"/>
      <c r="L886" s="431"/>
      <c r="M886" s="399"/>
      <c r="N886" s="428" t="s">
        <v>1418</v>
      </c>
      <c r="O886" s="212" t="s">
        <v>1418</v>
      </c>
      <c r="P886" s="732"/>
      <c r="Q886" s="733"/>
      <c r="R886" s="750"/>
      <c r="S886" s="751"/>
      <c r="T886" s="389"/>
      <c r="U886" s="390"/>
      <c r="V886" s="391"/>
    </row>
    <row r="887" spans="1:22" s="19" customFormat="1" ht="12" customHeight="1">
      <c r="A887" s="634"/>
      <c r="B887" s="34"/>
      <c r="C887" s="35"/>
      <c r="D887" s="35"/>
      <c r="E887" s="35"/>
      <c r="F887" s="35"/>
      <c r="G887" s="35"/>
      <c r="H887" s="407"/>
      <c r="I887" s="35"/>
      <c r="J887" s="35"/>
      <c r="K887" s="35"/>
      <c r="L887" s="35"/>
      <c r="M887" s="35"/>
      <c r="N887" s="35"/>
      <c r="O887" s="211"/>
      <c r="P887" s="35"/>
      <c r="Q887" s="35"/>
      <c r="R887" s="211"/>
      <c r="S887" s="35"/>
      <c r="T887" s="35"/>
      <c r="U887" s="36"/>
      <c r="V887" s="37"/>
    </row>
    <row r="888" spans="1:22" s="19" customFormat="1" ht="17.25" customHeight="1" thickBot="1">
      <c r="A888" s="634" t="s">
        <v>2011</v>
      </c>
      <c r="B888" s="475"/>
      <c r="C888" s="476"/>
      <c r="D888" s="476"/>
      <c r="E888" s="476"/>
      <c r="F888" s="476"/>
      <c r="G888" s="476"/>
      <c r="H888" s="476"/>
      <c r="I888" s="476"/>
      <c r="J888" s="476"/>
      <c r="K888" s="476"/>
      <c r="L888" s="476"/>
      <c r="M888" s="476"/>
      <c r="N888" s="414" t="s">
        <v>398</v>
      </c>
      <c r="O888" s="415">
        <v>1974.3428571428569</v>
      </c>
      <c r="P888" s="423"/>
      <c r="Q888" s="423"/>
      <c r="R888" s="424"/>
      <c r="S888" s="424"/>
      <c r="T888" s="425"/>
      <c r="U888" s="426"/>
      <c r="V888" s="427"/>
    </row>
    <row r="889" spans="1:22" ht="17.25" customHeight="1">
      <c r="B889" s="38"/>
      <c r="C889" s="38"/>
      <c r="D889" s="38"/>
      <c r="E889" s="38"/>
      <c r="F889" s="38"/>
      <c r="G889" s="39"/>
      <c r="H889" s="39"/>
      <c r="I889" s="39"/>
      <c r="J889" s="39"/>
      <c r="K889" s="39"/>
      <c r="L889" s="39"/>
      <c r="M889" s="39"/>
      <c r="N889" s="39"/>
      <c r="O889" s="39"/>
      <c r="P889" s="39"/>
      <c r="Q889" s="39"/>
      <c r="R889" s="39"/>
      <c r="S889" s="39"/>
      <c r="T889" s="39"/>
      <c r="U889" s="39"/>
      <c r="V889" s="39"/>
    </row>
    <row r="890" spans="1:22" s="19" customFormat="1" ht="16.5" customHeight="1" thickBot="1">
      <c r="A890" s="630"/>
      <c r="B890" s="764" t="s">
        <v>399</v>
      </c>
      <c r="C890" s="764"/>
      <c r="D890" s="764"/>
      <c r="E890" s="764"/>
      <c r="F890" s="764"/>
      <c r="G890" s="764"/>
      <c r="H890" s="764"/>
      <c r="I890" s="764"/>
      <c r="J890" s="764"/>
      <c r="K890" s="764"/>
      <c r="L890" s="764"/>
      <c r="M890" s="764"/>
      <c r="N890" s="764"/>
      <c r="O890" s="764"/>
      <c r="P890" s="764"/>
      <c r="Q890" s="764"/>
      <c r="R890" s="764"/>
      <c r="S890" s="764"/>
      <c r="T890" s="764"/>
      <c r="U890" s="764"/>
      <c r="V890" s="764"/>
    </row>
    <row r="891" spans="1:22" s="22" customFormat="1" ht="22.5" customHeight="1">
      <c r="A891" s="635" t="s">
        <v>2012</v>
      </c>
      <c r="B891" s="765" t="s">
        <v>400</v>
      </c>
      <c r="C891" s="768" t="s">
        <v>401</v>
      </c>
      <c r="D891" s="769"/>
      <c r="E891" s="769"/>
      <c r="F891" s="769"/>
      <c r="G891" s="769"/>
      <c r="H891" s="769"/>
      <c r="I891" s="769"/>
      <c r="J891" s="769"/>
      <c r="K891" s="769"/>
      <c r="L891" s="769"/>
      <c r="M891" s="747"/>
      <c r="N891" s="477"/>
      <c r="O891" s="478"/>
      <c r="P891" s="768" t="s">
        <v>402</v>
      </c>
      <c r="Q891" s="769"/>
      <c r="R891" s="769"/>
      <c r="S891" s="747"/>
      <c r="T891" s="746" t="s">
        <v>403</v>
      </c>
      <c r="U891" s="747"/>
      <c r="V891" s="775" t="s">
        <v>1102</v>
      </c>
    </row>
    <row r="892" spans="1:22" s="22" customFormat="1" ht="22.5" customHeight="1">
      <c r="A892" s="635" t="s">
        <v>2013</v>
      </c>
      <c r="B892" s="766"/>
      <c r="C892" s="734" t="s">
        <v>404</v>
      </c>
      <c r="D892" s="735"/>
      <c r="E892" s="736"/>
      <c r="F892" s="481">
        <v>2</v>
      </c>
      <c r="G892" s="737" t="s">
        <v>405</v>
      </c>
      <c r="H892" s="738" t="s">
        <v>406</v>
      </c>
      <c r="I892" s="738"/>
      <c r="J892" s="734" t="s">
        <v>407</v>
      </c>
      <c r="K892" s="739"/>
      <c r="L892" s="482"/>
      <c r="M892" s="482"/>
      <c r="N892" s="483"/>
      <c r="O892" s="484"/>
      <c r="P892" s="770"/>
      <c r="Q892" s="771"/>
      <c r="R892" s="771"/>
      <c r="S892" s="772"/>
      <c r="T892" s="748"/>
      <c r="U892" s="749"/>
      <c r="V892" s="776"/>
    </row>
    <row r="893" spans="1:22" s="22" customFormat="1" ht="51.75" customHeight="1" thickBot="1">
      <c r="A893" s="635" t="s">
        <v>2014</v>
      </c>
      <c r="B893" s="766"/>
      <c r="C893" s="735" t="s">
        <v>408</v>
      </c>
      <c r="D893" s="736"/>
      <c r="E893" s="485" t="s">
        <v>409</v>
      </c>
      <c r="F893" s="479" t="s">
        <v>410</v>
      </c>
      <c r="G893" s="737"/>
      <c r="H893" s="738"/>
      <c r="I893" s="738"/>
      <c r="J893" s="469" t="s">
        <v>411</v>
      </c>
      <c r="K893" s="480" t="s">
        <v>412</v>
      </c>
      <c r="L893" s="486" t="s">
        <v>413</v>
      </c>
      <c r="M893" s="486"/>
      <c r="N893" s="487" t="s">
        <v>414</v>
      </c>
      <c r="O893" s="488"/>
      <c r="P893" s="421" t="s">
        <v>1436</v>
      </c>
      <c r="Q893" s="312" t="s">
        <v>415</v>
      </c>
      <c r="R893" s="313"/>
      <c r="S893" s="94">
        <v>7</v>
      </c>
      <c r="T893" s="773"/>
      <c r="U893" s="774"/>
      <c r="V893" s="777"/>
    </row>
    <row r="894" spans="1:22" s="22" customFormat="1" ht="15.75" customHeight="1">
      <c r="A894" s="635" t="s">
        <v>2015</v>
      </c>
      <c r="B894" s="766"/>
      <c r="C894" s="41">
        <v>1</v>
      </c>
      <c r="D894" s="83" t="s">
        <v>260</v>
      </c>
      <c r="E894" s="89">
        <v>0.9</v>
      </c>
      <c r="F894" s="306">
        <v>13820.399999999998</v>
      </c>
      <c r="G894" s="306">
        <v>698.17</v>
      </c>
      <c r="H894" s="742" t="s">
        <v>1102</v>
      </c>
      <c r="I894" s="743"/>
      <c r="J894" s="90" t="s">
        <v>1102</v>
      </c>
      <c r="K894" s="88" t="s">
        <v>1418</v>
      </c>
      <c r="L894" s="453" t="s">
        <v>1361</v>
      </c>
      <c r="M894" s="454" t="s">
        <v>1459</v>
      </c>
      <c r="N894" s="369" t="s">
        <v>396</v>
      </c>
      <c r="O894" s="778" t="s">
        <v>205</v>
      </c>
      <c r="P894" s="779"/>
      <c r="Q894" s="782">
        <v>48</v>
      </c>
      <c r="R894" s="785" t="s">
        <v>1361</v>
      </c>
      <c r="S894" s="786"/>
      <c r="T894" s="746" t="s">
        <v>416</v>
      </c>
      <c r="U894" s="769"/>
      <c r="V894" s="747"/>
    </row>
    <row r="895" spans="1:22" s="22" customFormat="1" ht="15.75" customHeight="1" thickBot="1">
      <c r="A895" s="635" t="s">
        <v>2016</v>
      </c>
      <c r="B895" s="766"/>
      <c r="C895" s="41">
        <v>2</v>
      </c>
      <c r="D895" s="83" t="s">
        <v>261</v>
      </c>
      <c r="E895" s="89">
        <v>0.1</v>
      </c>
      <c r="F895" s="306" t="s">
        <v>1438</v>
      </c>
      <c r="G895" s="306">
        <v>698.17</v>
      </c>
      <c r="H895" s="742" t="s">
        <v>1143</v>
      </c>
      <c r="I895" s="743"/>
      <c r="J895" s="90" t="s">
        <v>1102</v>
      </c>
      <c r="K895" s="88" t="s">
        <v>1418</v>
      </c>
      <c r="L895" s="453" t="s">
        <v>34</v>
      </c>
      <c r="M895" s="454" t="s">
        <v>1439</v>
      </c>
      <c r="N895" s="369" t="s">
        <v>396</v>
      </c>
      <c r="O895" s="778"/>
      <c r="P895" s="779"/>
      <c r="Q895" s="783"/>
      <c r="R895" s="787"/>
      <c r="S895" s="788"/>
      <c r="T895" s="773"/>
      <c r="U895" s="791"/>
      <c r="V895" s="774"/>
    </row>
    <row r="896" spans="1:22" s="22" customFormat="1" ht="15.75" customHeight="1">
      <c r="A896" s="635" t="s">
        <v>2017</v>
      </c>
      <c r="B896" s="766"/>
      <c r="C896" s="41">
        <v>3</v>
      </c>
      <c r="D896" s="83" t="s">
        <v>1418</v>
      </c>
      <c r="E896" s="89" t="s">
        <v>1418</v>
      </c>
      <c r="F896" s="306" t="s">
        <v>1418</v>
      </c>
      <c r="G896" s="306" t="s">
        <v>1418</v>
      </c>
      <c r="H896" s="742" t="s">
        <v>1418</v>
      </c>
      <c r="I896" s="743"/>
      <c r="J896" s="90" t="s">
        <v>1418</v>
      </c>
      <c r="K896" s="88" t="s">
        <v>1418</v>
      </c>
      <c r="L896" s="453"/>
      <c r="M896" s="454" t="s">
        <v>1418</v>
      </c>
      <c r="N896" s="369"/>
      <c r="O896" s="780"/>
      <c r="P896" s="781"/>
      <c r="Q896" s="784"/>
      <c r="R896" s="789"/>
      <c r="S896" s="790"/>
      <c r="T896" s="244"/>
      <c r="U896" s="244"/>
      <c r="V896" s="245"/>
    </row>
    <row r="897" spans="1:22" s="22" customFormat="1" ht="15.75" customHeight="1">
      <c r="A897" s="635" t="s">
        <v>2018</v>
      </c>
      <c r="B897" s="766"/>
      <c r="C897" s="41">
        <v>4</v>
      </c>
      <c r="D897" s="83" t="s">
        <v>1418</v>
      </c>
      <c r="E897" s="89" t="s">
        <v>1418</v>
      </c>
      <c r="F897" s="306" t="s">
        <v>1418</v>
      </c>
      <c r="G897" s="306" t="s">
        <v>1418</v>
      </c>
      <c r="H897" s="742" t="s">
        <v>1418</v>
      </c>
      <c r="I897" s="743"/>
      <c r="J897" s="90" t="s">
        <v>1418</v>
      </c>
      <c r="K897" s="88" t="s">
        <v>1418</v>
      </c>
      <c r="L897" s="453"/>
      <c r="M897" s="454" t="s">
        <v>1418</v>
      </c>
      <c r="N897" s="369"/>
      <c r="O897" s="744" t="s">
        <v>417</v>
      </c>
      <c r="P897" s="734" t="s">
        <v>418</v>
      </c>
      <c r="Q897" s="735"/>
      <c r="R897" s="735"/>
      <c r="S897" s="736"/>
      <c r="T897" s="225"/>
      <c r="U897" s="225"/>
      <c r="V897" s="246"/>
    </row>
    <row r="898" spans="1:22" s="22" customFormat="1" ht="17.25" customHeight="1">
      <c r="A898" s="635" t="s">
        <v>2019</v>
      </c>
      <c r="B898" s="766"/>
      <c r="C898" s="41">
        <v>5</v>
      </c>
      <c r="D898" s="83" t="s">
        <v>1418</v>
      </c>
      <c r="E898" s="89" t="s">
        <v>1418</v>
      </c>
      <c r="F898" s="306" t="s">
        <v>1418</v>
      </c>
      <c r="G898" s="306" t="s">
        <v>1418</v>
      </c>
      <c r="H898" s="742" t="s">
        <v>1418</v>
      </c>
      <c r="I898" s="743"/>
      <c r="J898" s="90" t="s">
        <v>1418</v>
      </c>
      <c r="K898" s="88" t="s">
        <v>1418</v>
      </c>
      <c r="L898" s="453"/>
      <c r="M898" s="454" t="s">
        <v>1418</v>
      </c>
      <c r="N898" s="369"/>
      <c r="O898" s="745"/>
      <c r="P898" s="469" t="s">
        <v>419</v>
      </c>
      <c r="Q898" s="469" t="s">
        <v>420</v>
      </c>
      <c r="R898" s="738" t="s">
        <v>421</v>
      </c>
      <c r="S898" s="738"/>
      <c r="T898" s="225"/>
      <c r="U898" s="225"/>
      <c r="V898" s="246"/>
    </row>
    <row r="899" spans="1:22" s="22" customFormat="1" ht="16.5" customHeight="1" thickBot="1">
      <c r="A899" s="635" t="s">
        <v>2020</v>
      </c>
      <c r="B899" s="766"/>
      <c r="C899" s="91">
        <v>6</v>
      </c>
      <c r="D899" s="92" t="s">
        <v>1418</v>
      </c>
      <c r="E899" s="93" t="s">
        <v>1418</v>
      </c>
      <c r="F899" s="306" t="s">
        <v>1418</v>
      </c>
      <c r="G899" s="306" t="s">
        <v>1418</v>
      </c>
      <c r="H899" s="742" t="s">
        <v>1418</v>
      </c>
      <c r="I899" s="743"/>
      <c r="J899" s="90" t="s">
        <v>1418</v>
      </c>
      <c r="K899" s="88" t="s">
        <v>1418</v>
      </c>
      <c r="L899" s="453"/>
      <c r="M899" s="454" t="s">
        <v>1418</v>
      </c>
      <c r="N899" s="451"/>
      <c r="O899" s="319" t="s">
        <v>1102</v>
      </c>
      <c r="P899" s="247">
        <v>4</v>
      </c>
      <c r="Q899" s="248">
        <v>1396.3430708000001</v>
      </c>
      <c r="R899" s="792">
        <v>13820.399999999998</v>
      </c>
      <c r="S899" s="792"/>
      <c r="T899" s="225"/>
      <c r="U899" s="225"/>
      <c r="V899" s="246"/>
    </row>
    <row r="900" spans="1:22" s="22" customFormat="1" ht="16.5" customHeight="1" thickBot="1">
      <c r="A900" s="635" t="s">
        <v>2021</v>
      </c>
      <c r="B900" s="767"/>
      <c r="C900" s="793" t="s">
        <v>422</v>
      </c>
      <c r="D900" s="794"/>
      <c r="E900" s="794"/>
      <c r="F900" s="502"/>
      <c r="G900" s="503"/>
      <c r="H900" s="795" t="s">
        <v>1102</v>
      </c>
      <c r="I900" s="796"/>
      <c r="J900" s="416" t="s">
        <v>1102</v>
      </c>
      <c r="K900" s="249" t="s">
        <v>1102</v>
      </c>
      <c r="L900" s="492"/>
      <c r="M900" s="493"/>
      <c r="N900" s="494"/>
      <c r="O900" s="797" t="s">
        <v>1418</v>
      </c>
      <c r="P900" s="797"/>
      <c r="Q900" s="797"/>
      <c r="R900" s="797"/>
      <c r="S900" s="797"/>
      <c r="T900" s="489"/>
      <c r="U900" s="490"/>
      <c r="V900" s="491"/>
    </row>
    <row r="901" spans="1:22" ht="24.9" customHeight="1"/>
    <row r="902" spans="1:22" ht="24.9" customHeight="1"/>
    <row r="903" spans="1:22" s="32" customFormat="1" ht="24" thickBot="1">
      <c r="A903" s="633">
        <v>33</v>
      </c>
      <c r="B903" s="761" t="s">
        <v>371</v>
      </c>
      <c r="C903" s="761"/>
      <c r="D903" s="761"/>
      <c r="E903" s="26">
        <v>50</v>
      </c>
      <c r="F903" s="27" t="s">
        <v>137</v>
      </c>
      <c r="G903" s="28"/>
      <c r="H903" s="28"/>
      <c r="I903" s="27"/>
      <c r="J903" s="27"/>
      <c r="K903" s="27"/>
      <c r="L903" s="27"/>
      <c r="M903" s="29"/>
      <c r="N903" s="29"/>
      <c r="O903" s="28"/>
      <c r="P903" s="28"/>
      <c r="Q903" s="30"/>
      <c r="R903" s="30"/>
      <c r="S903" s="30"/>
      <c r="T903" s="30"/>
      <c r="U903" s="31"/>
    </row>
    <row r="904" spans="1:22" s="19" customFormat="1" ht="24.75" customHeight="1">
      <c r="A904" s="630"/>
      <c r="B904" s="762" t="s">
        <v>372</v>
      </c>
      <c r="C904" s="466" t="s">
        <v>373</v>
      </c>
      <c r="D904" s="467" t="s">
        <v>374</v>
      </c>
      <c r="E904" s="467"/>
      <c r="F904" s="467" t="s">
        <v>375</v>
      </c>
      <c r="G904" s="468"/>
      <c r="H904" s="752" t="s">
        <v>376</v>
      </c>
      <c r="I904" s="803" t="s">
        <v>377</v>
      </c>
      <c r="J904" s="752" t="s">
        <v>378</v>
      </c>
      <c r="K904" s="752" t="s">
        <v>379</v>
      </c>
      <c r="L904" s="752" t="s">
        <v>380</v>
      </c>
      <c r="M904" s="752" t="s">
        <v>381</v>
      </c>
      <c r="N904" s="753" t="s">
        <v>382</v>
      </c>
      <c r="O904" s="754"/>
      <c r="P904" s="755" t="s">
        <v>383</v>
      </c>
      <c r="Q904" s="756"/>
      <c r="R904" s="746" t="s">
        <v>384</v>
      </c>
      <c r="S904" s="747"/>
      <c r="T904" s="798" t="s">
        <v>385</v>
      </c>
      <c r="U904" s="799"/>
      <c r="V904" s="800"/>
    </row>
    <row r="905" spans="1:22" s="19" customFormat="1" ht="73.5" customHeight="1">
      <c r="A905" s="630"/>
      <c r="B905" s="763"/>
      <c r="C905" s="469" t="s">
        <v>386</v>
      </c>
      <c r="D905" s="470" t="s">
        <v>101</v>
      </c>
      <c r="E905" s="470" t="s">
        <v>387</v>
      </c>
      <c r="F905" s="470" t="s">
        <v>388</v>
      </c>
      <c r="G905" s="471" t="s">
        <v>389</v>
      </c>
      <c r="H905" s="738"/>
      <c r="I905" s="804"/>
      <c r="J905" s="738"/>
      <c r="K905" s="738"/>
      <c r="L905" s="738"/>
      <c r="M905" s="738"/>
      <c r="N905" s="469" t="s">
        <v>390</v>
      </c>
      <c r="O905" s="470" t="s">
        <v>391</v>
      </c>
      <c r="P905" s="801"/>
      <c r="Q905" s="802"/>
      <c r="R905" s="748"/>
      <c r="S905" s="749"/>
      <c r="T905" s="472" t="s">
        <v>392</v>
      </c>
      <c r="U905" s="473" t="s">
        <v>393</v>
      </c>
      <c r="V905" s="474" t="s">
        <v>394</v>
      </c>
    </row>
    <row r="906" spans="1:22" s="19" customFormat="1" ht="26.25" customHeight="1">
      <c r="A906" s="630"/>
      <c r="B906" s="400"/>
      <c r="C906" s="401">
        <v>3</v>
      </c>
      <c r="D906" s="401">
        <v>4</v>
      </c>
      <c r="E906" s="401">
        <v>5</v>
      </c>
      <c r="F906" s="401">
        <v>6</v>
      </c>
      <c r="G906" s="401">
        <v>7</v>
      </c>
      <c r="H906" s="401">
        <v>8</v>
      </c>
      <c r="I906" s="401">
        <v>9</v>
      </c>
      <c r="J906" s="401">
        <v>10</v>
      </c>
      <c r="K906" s="401">
        <v>11</v>
      </c>
      <c r="L906" s="401">
        <v>12</v>
      </c>
      <c r="M906" s="401">
        <v>13</v>
      </c>
      <c r="N906" s="401">
        <v>14</v>
      </c>
      <c r="O906" s="401">
        <v>15</v>
      </c>
      <c r="P906" s="402">
        <v>16</v>
      </c>
      <c r="Q906" s="403">
        <v>17</v>
      </c>
      <c r="R906" s="402">
        <v>18</v>
      </c>
      <c r="S906" s="403">
        <v>19</v>
      </c>
      <c r="T906" s="404">
        <v>20</v>
      </c>
      <c r="U906" s="210">
        <v>21</v>
      </c>
      <c r="V906" s="405">
        <v>22</v>
      </c>
    </row>
    <row r="907" spans="1:22" s="33" customFormat="1" ht="49.95" customHeight="1">
      <c r="A907" s="634" t="s">
        <v>2022</v>
      </c>
      <c r="B907" s="406">
        <v>1</v>
      </c>
      <c r="C907" s="394" t="s">
        <v>489</v>
      </c>
      <c r="D907" s="394" t="s">
        <v>620</v>
      </c>
      <c r="E907" s="394" t="s">
        <v>621</v>
      </c>
      <c r="F907" s="394" t="s">
        <v>48</v>
      </c>
      <c r="G907" s="386">
        <v>0.5</v>
      </c>
      <c r="H907" s="543" t="s">
        <v>396</v>
      </c>
      <c r="I907" s="392" t="s">
        <v>57</v>
      </c>
      <c r="J907" s="393" t="s">
        <v>137</v>
      </c>
      <c r="K907" s="430">
        <v>41789</v>
      </c>
      <c r="L907" s="430">
        <v>42124</v>
      </c>
      <c r="M907" s="387">
        <v>857.76</v>
      </c>
      <c r="N907" s="428">
        <v>428.88</v>
      </c>
      <c r="O907" s="212">
        <v>428.88</v>
      </c>
      <c r="P907" s="732"/>
      <c r="Q907" s="733"/>
      <c r="R907" s="750"/>
      <c r="S907" s="751"/>
      <c r="T907" s="389" t="s">
        <v>396</v>
      </c>
      <c r="U907" s="390">
        <v>8</v>
      </c>
      <c r="V907" s="391" t="s">
        <v>396</v>
      </c>
    </row>
    <row r="908" spans="1:22" s="33" customFormat="1" ht="49.95" customHeight="1">
      <c r="A908" s="634" t="s">
        <v>2023</v>
      </c>
      <c r="B908" s="406">
        <v>2</v>
      </c>
      <c r="C908" s="394" t="s">
        <v>622</v>
      </c>
      <c r="D908" s="394" t="s">
        <v>623</v>
      </c>
      <c r="E908" s="394" t="s">
        <v>624</v>
      </c>
      <c r="F908" s="394" t="s">
        <v>48</v>
      </c>
      <c r="G908" s="386">
        <v>0.6</v>
      </c>
      <c r="H908" s="543" t="s">
        <v>396</v>
      </c>
      <c r="I908" s="392" t="s">
        <v>57</v>
      </c>
      <c r="J908" s="393" t="s">
        <v>137</v>
      </c>
      <c r="K908" s="430">
        <v>42235</v>
      </c>
      <c r="L908" s="430">
        <v>42737</v>
      </c>
      <c r="M908" s="387">
        <v>2439.8200000000002</v>
      </c>
      <c r="N908" s="428">
        <v>1463.8920000000001</v>
      </c>
      <c r="O908" s="212">
        <v>1463.8920000000001</v>
      </c>
      <c r="P908" s="732"/>
      <c r="Q908" s="733"/>
      <c r="R908" s="750"/>
      <c r="S908" s="751"/>
      <c r="T908" s="389" t="s">
        <v>396</v>
      </c>
      <c r="U908" s="390">
        <v>18</v>
      </c>
      <c r="V908" s="391" t="s">
        <v>396</v>
      </c>
    </row>
    <row r="909" spans="1:22" s="33" customFormat="1" ht="49.95" customHeight="1">
      <c r="A909" s="634" t="s">
        <v>2024</v>
      </c>
      <c r="B909" s="406">
        <v>3</v>
      </c>
      <c r="C909" s="394" t="s">
        <v>625</v>
      </c>
      <c r="D909" s="394" t="s">
        <v>626</v>
      </c>
      <c r="E909" s="394" t="s">
        <v>627</v>
      </c>
      <c r="F909" s="394" t="s">
        <v>48</v>
      </c>
      <c r="G909" s="386">
        <v>0.15</v>
      </c>
      <c r="H909" s="543" t="s">
        <v>397</v>
      </c>
      <c r="I909" s="392" t="s">
        <v>57</v>
      </c>
      <c r="J909" s="393" t="s">
        <v>137</v>
      </c>
      <c r="K909" s="430">
        <v>42040</v>
      </c>
      <c r="L909" s="430">
        <v>44453</v>
      </c>
      <c r="M909" s="387">
        <v>32190.44</v>
      </c>
      <c r="N909" s="428" t="s">
        <v>1418</v>
      </c>
      <c r="O909" s="212" t="s">
        <v>1418</v>
      </c>
      <c r="P909" s="732"/>
      <c r="Q909" s="733"/>
      <c r="R909" s="750"/>
      <c r="S909" s="751"/>
      <c r="T909" s="389" t="s">
        <v>396</v>
      </c>
      <c r="U909" s="390">
        <v>80</v>
      </c>
      <c r="V909" s="391" t="s">
        <v>396</v>
      </c>
    </row>
    <row r="910" spans="1:22" s="33" customFormat="1" ht="24.9" customHeight="1">
      <c r="A910" s="634" t="s">
        <v>2025</v>
      </c>
      <c r="B910" s="406" t="s">
        <v>1418</v>
      </c>
      <c r="C910" s="394"/>
      <c r="D910" s="394"/>
      <c r="E910" s="394"/>
      <c r="F910" s="394"/>
      <c r="G910" s="386"/>
      <c r="H910" s="543"/>
      <c r="I910" s="392"/>
      <c r="J910" s="393" t="s">
        <v>1418</v>
      </c>
      <c r="K910" s="430"/>
      <c r="L910" s="430"/>
      <c r="M910" s="388"/>
      <c r="N910" s="428" t="s">
        <v>1418</v>
      </c>
      <c r="O910" s="212" t="s">
        <v>1418</v>
      </c>
      <c r="P910" s="732"/>
      <c r="Q910" s="733"/>
      <c r="R910" s="750"/>
      <c r="S910" s="751"/>
      <c r="T910" s="389"/>
      <c r="U910" s="390"/>
      <c r="V910" s="391"/>
    </row>
    <row r="911" spans="1:22" s="33" customFormat="1" ht="24.9" customHeight="1">
      <c r="A911" s="634" t="s">
        <v>2026</v>
      </c>
      <c r="B911" s="406" t="s">
        <v>1418</v>
      </c>
      <c r="C911" s="394"/>
      <c r="D911" s="394"/>
      <c r="E911" s="394"/>
      <c r="F911" s="394"/>
      <c r="G911" s="386"/>
      <c r="H911" s="543"/>
      <c r="I911" s="392"/>
      <c r="J911" s="393" t="s">
        <v>1418</v>
      </c>
      <c r="K911" s="430"/>
      <c r="L911" s="430"/>
      <c r="M911" s="388"/>
      <c r="N911" s="428" t="s">
        <v>1418</v>
      </c>
      <c r="O911" s="212" t="s">
        <v>1418</v>
      </c>
      <c r="P911" s="732"/>
      <c r="Q911" s="733"/>
      <c r="R911" s="750"/>
      <c r="S911" s="751"/>
      <c r="T911" s="389"/>
      <c r="U911" s="390"/>
      <c r="V911" s="391"/>
    </row>
    <row r="912" spans="1:22" s="33" customFormat="1" ht="24.9" customHeight="1" thickBot="1">
      <c r="A912" s="634" t="s">
        <v>2027</v>
      </c>
      <c r="B912" s="410" t="s">
        <v>1418</v>
      </c>
      <c r="C912" s="395"/>
      <c r="D912" s="395"/>
      <c r="E912" s="395"/>
      <c r="F912" s="395"/>
      <c r="G912" s="396"/>
      <c r="H912" s="544"/>
      <c r="I912" s="397"/>
      <c r="J912" s="398" t="s">
        <v>1418</v>
      </c>
      <c r="K912" s="431"/>
      <c r="L912" s="431"/>
      <c r="M912" s="399"/>
      <c r="N912" s="428" t="s">
        <v>1418</v>
      </c>
      <c r="O912" s="212" t="s">
        <v>1418</v>
      </c>
      <c r="P912" s="732"/>
      <c r="Q912" s="733"/>
      <c r="R912" s="750"/>
      <c r="S912" s="751"/>
      <c r="T912" s="389"/>
      <c r="U912" s="390"/>
      <c r="V912" s="391"/>
    </row>
    <row r="913" spans="1:22" s="19" customFormat="1" ht="12" customHeight="1">
      <c r="A913" s="634"/>
      <c r="B913" s="34"/>
      <c r="C913" s="35"/>
      <c r="D913" s="35"/>
      <c r="E913" s="35"/>
      <c r="F913" s="35"/>
      <c r="G913" s="35"/>
      <c r="H913" s="407"/>
      <c r="I913" s="35"/>
      <c r="J913" s="35"/>
      <c r="K913" s="35"/>
      <c r="L913" s="35"/>
      <c r="M913" s="35"/>
      <c r="N913" s="35"/>
      <c r="O913" s="211"/>
      <c r="P913" s="35"/>
      <c r="Q913" s="35"/>
      <c r="R913" s="211"/>
      <c r="S913" s="35"/>
      <c r="T913" s="35"/>
      <c r="U913" s="36"/>
      <c r="V913" s="37"/>
    </row>
    <row r="914" spans="1:22" s="19" customFormat="1" ht="17.25" customHeight="1" thickBot="1">
      <c r="A914" s="634" t="s">
        <v>2028</v>
      </c>
      <c r="B914" s="475"/>
      <c r="C914" s="476"/>
      <c r="D914" s="476"/>
      <c r="E914" s="476"/>
      <c r="F914" s="476"/>
      <c r="G914" s="476"/>
      <c r="H914" s="476"/>
      <c r="I914" s="476"/>
      <c r="J914" s="476"/>
      <c r="K914" s="476"/>
      <c r="L914" s="476"/>
      <c r="M914" s="476"/>
      <c r="N914" s="414" t="s">
        <v>398</v>
      </c>
      <c r="O914" s="415">
        <v>946.38599999999997</v>
      </c>
      <c r="P914" s="423"/>
      <c r="Q914" s="423"/>
      <c r="R914" s="424"/>
      <c r="S914" s="424"/>
      <c r="T914" s="425"/>
      <c r="U914" s="426"/>
      <c r="V914" s="427"/>
    </row>
    <row r="915" spans="1:22" ht="17.25" customHeight="1">
      <c r="B915" s="38"/>
      <c r="C915" s="38"/>
      <c r="D915" s="38"/>
      <c r="E915" s="38"/>
      <c r="F915" s="38"/>
      <c r="G915" s="39"/>
      <c r="H915" s="39"/>
      <c r="I915" s="39"/>
      <c r="J915" s="39"/>
      <c r="K915" s="39"/>
      <c r="L915" s="39"/>
      <c r="M915" s="39"/>
      <c r="N915" s="39"/>
      <c r="O915" s="39"/>
      <c r="P915" s="39"/>
      <c r="Q915" s="39"/>
      <c r="R915" s="39"/>
      <c r="S915" s="39"/>
      <c r="T915" s="39"/>
      <c r="U915" s="39"/>
      <c r="V915" s="39"/>
    </row>
    <row r="916" spans="1:22" s="19" customFormat="1" ht="16.5" customHeight="1" thickBot="1">
      <c r="A916" s="630"/>
      <c r="B916" s="764" t="s">
        <v>399</v>
      </c>
      <c r="C916" s="764"/>
      <c r="D916" s="764"/>
      <c r="E916" s="764"/>
      <c r="F916" s="764"/>
      <c r="G916" s="764"/>
      <c r="H916" s="764"/>
      <c r="I916" s="764"/>
      <c r="J916" s="764"/>
      <c r="K916" s="764"/>
      <c r="L916" s="764"/>
      <c r="M916" s="764"/>
      <c r="N916" s="764"/>
      <c r="O916" s="764"/>
      <c r="P916" s="764"/>
      <c r="Q916" s="764"/>
      <c r="R916" s="764"/>
      <c r="S916" s="764"/>
      <c r="T916" s="764"/>
      <c r="U916" s="764"/>
      <c r="V916" s="764"/>
    </row>
    <row r="917" spans="1:22" s="22" customFormat="1" ht="22.5" customHeight="1">
      <c r="A917" s="635" t="s">
        <v>2029</v>
      </c>
      <c r="B917" s="765" t="s">
        <v>400</v>
      </c>
      <c r="C917" s="768" t="s">
        <v>401</v>
      </c>
      <c r="D917" s="769"/>
      <c r="E917" s="769"/>
      <c r="F917" s="769"/>
      <c r="G917" s="769"/>
      <c r="H917" s="769"/>
      <c r="I917" s="769"/>
      <c r="J917" s="769"/>
      <c r="K917" s="769"/>
      <c r="L917" s="769"/>
      <c r="M917" s="747"/>
      <c r="N917" s="477"/>
      <c r="O917" s="478"/>
      <c r="P917" s="768" t="s">
        <v>402</v>
      </c>
      <c r="Q917" s="769"/>
      <c r="R917" s="769"/>
      <c r="S917" s="747"/>
      <c r="T917" s="746" t="s">
        <v>403</v>
      </c>
      <c r="U917" s="747"/>
      <c r="V917" s="775" t="s">
        <v>1102</v>
      </c>
    </row>
    <row r="918" spans="1:22" s="22" customFormat="1" ht="22.5" customHeight="1">
      <c r="A918" s="635" t="s">
        <v>2030</v>
      </c>
      <c r="B918" s="766"/>
      <c r="C918" s="734" t="s">
        <v>404</v>
      </c>
      <c r="D918" s="735"/>
      <c r="E918" s="736"/>
      <c r="F918" s="481">
        <v>1</v>
      </c>
      <c r="G918" s="737" t="s">
        <v>405</v>
      </c>
      <c r="H918" s="738" t="s">
        <v>406</v>
      </c>
      <c r="I918" s="738"/>
      <c r="J918" s="734" t="s">
        <v>407</v>
      </c>
      <c r="K918" s="739"/>
      <c r="L918" s="482"/>
      <c r="M918" s="482"/>
      <c r="N918" s="483"/>
      <c r="O918" s="484"/>
      <c r="P918" s="770"/>
      <c r="Q918" s="771"/>
      <c r="R918" s="771"/>
      <c r="S918" s="772"/>
      <c r="T918" s="748"/>
      <c r="U918" s="749"/>
      <c r="V918" s="776"/>
    </row>
    <row r="919" spans="1:22" s="22" customFormat="1" ht="51.75" customHeight="1" thickBot="1">
      <c r="A919" s="635" t="s">
        <v>2031</v>
      </c>
      <c r="B919" s="766"/>
      <c r="C919" s="735" t="s">
        <v>408</v>
      </c>
      <c r="D919" s="736"/>
      <c r="E919" s="485" t="s">
        <v>409</v>
      </c>
      <c r="F919" s="479" t="s">
        <v>410</v>
      </c>
      <c r="G919" s="737"/>
      <c r="H919" s="738"/>
      <c r="I919" s="738"/>
      <c r="J919" s="469" t="s">
        <v>411</v>
      </c>
      <c r="K919" s="480" t="s">
        <v>412</v>
      </c>
      <c r="L919" s="486" t="s">
        <v>413</v>
      </c>
      <c r="M919" s="486"/>
      <c r="N919" s="487" t="s">
        <v>414</v>
      </c>
      <c r="O919" s="488"/>
      <c r="P919" s="421" t="s">
        <v>1436</v>
      </c>
      <c r="Q919" s="312" t="s">
        <v>415</v>
      </c>
      <c r="R919" s="313"/>
      <c r="S919" s="94">
        <v>2</v>
      </c>
      <c r="T919" s="773"/>
      <c r="U919" s="774"/>
      <c r="V919" s="777"/>
    </row>
    <row r="920" spans="1:22" s="22" customFormat="1" ht="15.75" customHeight="1">
      <c r="A920" s="635" t="s">
        <v>2032</v>
      </c>
      <c r="B920" s="766"/>
      <c r="C920" s="41">
        <v>1</v>
      </c>
      <c r="D920" s="83" t="s">
        <v>1418</v>
      </c>
      <c r="E920" s="89" t="s">
        <v>1418</v>
      </c>
      <c r="F920" s="306" t="s">
        <v>1418</v>
      </c>
      <c r="G920" s="306" t="s">
        <v>1418</v>
      </c>
      <c r="H920" s="742" t="s">
        <v>1418</v>
      </c>
      <c r="I920" s="743"/>
      <c r="J920" s="90" t="s">
        <v>1418</v>
      </c>
      <c r="K920" s="88" t="s">
        <v>1418</v>
      </c>
      <c r="L920" s="453" t="s">
        <v>1361</v>
      </c>
      <c r="M920" s="454" t="s">
        <v>1459</v>
      </c>
      <c r="N920" s="369" t="s">
        <v>396</v>
      </c>
      <c r="O920" s="778" t="s">
        <v>205</v>
      </c>
      <c r="P920" s="779"/>
      <c r="Q920" s="782">
        <v>50</v>
      </c>
      <c r="R920" s="785" t="s">
        <v>1361</v>
      </c>
      <c r="S920" s="786"/>
      <c r="T920" s="746" t="s">
        <v>416</v>
      </c>
      <c r="U920" s="769"/>
      <c r="V920" s="747"/>
    </row>
    <row r="921" spans="1:22" s="22" customFormat="1" ht="15.75" customHeight="1" thickBot="1">
      <c r="A921" s="635" t="s">
        <v>2033</v>
      </c>
      <c r="B921" s="766"/>
      <c r="C921" s="41">
        <v>2</v>
      </c>
      <c r="D921" s="83" t="s">
        <v>1418</v>
      </c>
      <c r="E921" s="89" t="s">
        <v>1418</v>
      </c>
      <c r="F921" s="306" t="s">
        <v>1418</v>
      </c>
      <c r="G921" s="306" t="s">
        <v>1418</v>
      </c>
      <c r="H921" s="742" t="s">
        <v>1418</v>
      </c>
      <c r="I921" s="743"/>
      <c r="J921" s="90" t="s">
        <v>1418</v>
      </c>
      <c r="K921" s="88" t="s">
        <v>1418</v>
      </c>
      <c r="L921" s="453"/>
      <c r="M921" s="454" t="s">
        <v>1418</v>
      </c>
      <c r="N921" s="369" t="s">
        <v>396</v>
      </c>
      <c r="O921" s="778"/>
      <c r="P921" s="779"/>
      <c r="Q921" s="783"/>
      <c r="R921" s="787"/>
      <c r="S921" s="788"/>
      <c r="T921" s="773"/>
      <c r="U921" s="791"/>
      <c r="V921" s="774"/>
    </row>
    <row r="922" spans="1:22" s="22" customFormat="1" ht="15.75" customHeight="1">
      <c r="A922" s="635" t="s">
        <v>2034</v>
      </c>
      <c r="B922" s="766"/>
      <c r="C922" s="41">
        <v>3</v>
      </c>
      <c r="D922" s="83" t="s">
        <v>1418</v>
      </c>
      <c r="E922" s="89" t="s">
        <v>1418</v>
      </c>
      <c r="F922" s="306" t="s">
        <v>1418</v>
      </c>
      <c r="G922" s="306" t="s">
        <v>1418</v>
      </c>
      <c r="H922" s="742" t="s">
        <v>1418</v>
      </c>
      <c r="I922" s="743"/>
      <c r="J922" s="90" t="s">
        <v>1418</v>
      </c>
      <c r="K922" s="88" t="s">
        <v>1418</v>
      </c>
      <c r="L922" s="453"/>
      <c r="M922" s="454" t="s">
        <v>1418</v>
      </c>
      <c r="N922" s="369"/>
      <c r="O922" s="780"/>
      <c r="P922" s="781"/>
      <c r="Q922" s="784"/>
      <c r="R922" s="789"/>
      <c r="S922" s="790"/>
      <c r="T922" s="244"/>
      <c r="U922" s="244"/>
      <c r="V922" s="245"/>
    </row>
    <row r="923" spans="1:22" s="22" customFormat="1" ht="15.75" customHeight="1">
      <c r="A923" s="635" t="s">
        <v>2035</v>
      </c>
      <c r="B923" s="766"/>
      <c r="C923" s="41">
        <v>4</v>
      </c>
      <c r="D923" s="83" t="s">
        <v>1418</v>
      </c>
      <c r="E923" s="89" t="s">
        <v>1418</v>
      </c>
      <c r="F923" s="306" t="s">
        <v>1418</v>
      </c>
      <c r="G923" s="306" t="s">
        <v>1418</v>
      </c>
      <c r="H923" s="742" t="s">
        <v>1418</v>
      </c>
      <c r="I923" s="743"/>
      <c r="J923" s="90" t="s">
        <v>1418</v>
      </c>
      <c r="K923" s="88" t="s">
        <v>1418</v>
      </c>
      <c r="L923" s="453"/>
      <c r="M923" s="454" t="s">
        <v>1418</v>
      </c>
      <c r="N923" s="369"/>
      <c r="O923" s="744" t="s">
        <v>417</v>
      </c>
      <c r="P923" s="734" t="s">
        <v>418</v>
      </c>
      <c r="Q923" s="735"/>
      <c r="R923" s="735"/>
      <c r="S923" s="736"/>
      <c r="T923" s="225"/>
      <c r="U923" s="225"/>
      <c r="V923" s="246"/>
    </row>
    <row r="924" spans="1:22" s="22" customFormat="1" ht="17.25" customHeight="1">
      <c r="A924" s="635" t="s">
        <v>2036</v>
      </c>
      <c r="B924" s="766"/>
      <c r="C924" s="41">
        <v>5</v>
      </c>
      <c r="D924" s="83" t="s">
        <v>1418</v>
      </c>
      <c r="E924" s="89" t="s">
        <v>1418</v>
      </c>
      <c r="F924" s="306" t="s">
        <v>1418</v>
      </c>
      <c r="G924" s="306" t="s">
        <v>1418</v>
      </c>
      <c r="H924" s="742" t="s">
        <v>1418</v>
      </c>
      <c r="I924" s="743"/>
      <c r="J924" s="90" t="s">
        <v>1418</v>
      </c>
      <c r="K924" s="88" t="s">
        <v>1418</v>
      </c>
      <c r="L924" s="453"/>
      <c r="M924" s="454" t="s">
        <v>1418</v>
      </c>
      <c r="N924" s="369"/>
      <c r="O924" s="745"/>
      <c r="P924" s="469" t="s">
        <v>419</v>
      </c>
      <c r="Q924" s="469" t="s">
        <v>420</v>
      </c>
      <c r="R924" s="738" t="s">
        <v>421</v>
      </c>
      <c r="S924" s="738"/>
      <c r="T924" s="225"/>
      <c r="U924" s="225"/>
      <c r="V924" s="246"/>
    </row>
    <row r="925" spans="1:22" s="22" customFormat="1" ht="16.5" customHeight="1" thickBot="1">
      <c r="A925" s="635" t="s">
        <v>2037</v>
      </c>
      <c r="B925" s="766"/>
      <c r="C925" s="91">
        <v>6</v>
      </c>
      <c r="D925" s="92" t="s">
        <v>1418</v>
      </c>
      <c r="E925" s="93" t="s">
        <v>1418</v>
      </c>
      <c r="F925" s="306" t="s">
        <v>1418</v>
      </c>
      <c r="G925" s="306" t="s">
        <v>1418</v>
      </c>
      <c r="H925" s="742" t="s">
        <v>1418</v>
      </c>
      <c r="I925" s="743"/>
      <c r="J925" s="90" t="s">
        <v>1418</v>
      </c>
      <c r="K925" s="88" t="s">
        <v>1418</v>
      </c>
      <c r="L925" s="453"/>
      <c r="M925" s="454" t="s">
        <v>1418</v>
      </c>
      <c r="N925" s="451"/>
      <c r="O925" s="319" t="s">
        <v>1102</v>
      </c>
      <c r="P925" s="247">
        <v>4</v>
      </c>
      <c r="Q925" s="248">
        <v>1396.3430708000001</v>
      </c>
      <c r="R925" s="792">
        <v>1892.7719999999999</v>
      </c>
      <c r="S925" s="792"/>
      <c r="T925" s="225"/>
      <c r="U925" s="225"/>
      <c r="V925" s="246"/>
    </row>
    <row r="926" spans="1:22" s="22" customFormat="1" ht="16.5" customHeight="1" thickBot="1">
      <c r="A926" s="635" t="s">
        <v>2038</v>
      </c>
      <c r="B926" s="767"/>
      <c r="C926" s="793" t="s">
        <v>422</v>
      </c>
      <c r="D926" s="794"/>
      <c r="E926" s="794"/>
      <c r="F926" s="502"/>
      <c r="G926" s="503"/>
      <c r="H926" s="795" t="s">
        <v>1418</v>
      </c>
      <c r="I926" s="796"/>
      <c r="J926" s="416" t="s">
        <v>1418</v>
      </c>
      <c r="K926" s="249" t="s">
        <v>1102</v>
      </c>
      <c r="L926" s="492"/>
      <c r="M926" s="493"/>
      <c r="N926" s="494"/>
      <c r="O926" s="797" t="s">
        <v>1418</v>
      </c>
      <c r="P926" s="797"/>
      <c r="Q926" s="797"/>
      <c r="R926" s="797"/>
      <c r="S926" s="797"/>
      <c r="T926" s="489"/>
      <c r="U926" s="490"/>
      <c r="V926" s="491"/>
    </row>
    <row r="927" spans="1:22" ht="24.9" customHeight="1"/>
    <row r="928" spans="1:22" ht="24.9" customHeight="1"/>
    <row r="929" spans="1:22" s="32" customFormat="1" ht="24" thickBot="1">
      <c r="A929" s="633">
        <v>34</v>
      </c>
      <c r="B929" s="761" t="s">
        <v>371</v>
      </c>
      <c r="C929" s="761"/>
      <c r="D929" s="761"/>
      <c r="E929" s="26">
        <v>51</v>
      </c>
      <c r="F929" s="27" t="s">
        <v>138</v>
      </c>
      <c r="G929" s="28"/>
      <c r="H929" s="28"/>
      <c r="I929" s="27"/>
      <c r="J929" s="27"/>
      <c r="K929" s="27"/>
      <c r="L929" s="27"/>
      <c r="M929" s="29"/>
      <c r="N929" s="29"/>
      <c r="O929" s="28"/>
      <c r="P929" s="28"/>
      <c r="Q929" s="30"/>
      <c r="R929" s="30"/>
      <c r="S929" s="30"/>
      <c r="T929" s="30"/>
      <c r="U929" s="31"/>
    </row>
    <row r="930" spans="1:22" s="19" customFormat="1" ht="24.75" customHeight="1">
      <c r="A930" s="630"/>
      <c r="B930" s="762" t="s">
        <v>372</v>
      </c>
      <c r="C930" s="466" t="s">
        <v>373</v>
      </c>
      <c r="D930" s="467" t="s">
        <v>374</v>
      </c>
      <c r="E930" s="467"/>
      <c r="F930" s="467" t="s">
        <v>375</v>
      </c>
      <c r="G930" s="468"/>
      <c r="H930" s="752" t="s">
        <v>376</v>
      </c>
      <c r="I930" s="803" t="s">
        <v>377</v>
      </c>
      <c r="J930" s="752" t="s">
        <v>378</v>
      </c>
      <c r="K930" s="752" t="s">
        <v>379</v>
      </c>
      <c r="L930" s="752" t="s">
        <v>380</v>
      </c>
      <c r="M930" s="752" t="s">
        <v>381</v>
      </c>
      <c r="N930" s="753" t="s">
        <v>382</v>
      </c>
      <c r="O930" s="754"/>
      <c r="P930" s="755" t="s">
        <v>383</v>
      </c>
      <c r="Q930" s="756"/>
      <c r="R930" s="746" t="s">
        <v>384</v>
      </c>
      <c r="S930" s="747"/>
      <c r="T930" s="798" t="s">
        <v>385</v>
      </c>
      <c r="U930" s="799"/>
      <c r="V930" s="800"/>
    </row>
    <row r="931" spans="1:22" s="19" customFormat="1" ht="73.5" customHeight="1">
      <c r="A931" s="630"/>
      <c r="B931" s="763"/>
      <c r="C931" s="469" t="s">
        <v>386</v>
      </c>
      <c r="D931" s="470" t="s">
        <v>101</v>
      </c>
      <c r="E931" s="470" t="s">
        <v>387</v>
      </c>
      <c r="F931" s="470" t="s">
        <v>388</v>
      </c>
      <c r="G931" s="471" t="s">
        <v>389</v>
      </c>
      <c r="H931" s="738"/>
      <c r="I931" s="804"/>
      <c r="J931" s="738"/>
      <c r="K931" s="738"/>
      <c r="L931" s="738"/>
      <c r="M931" s="738"/>
      <c r="N931" s="469" t="s">
        <v>390</v>
      </c>
      <c r="O931" s="470" t="s">
        <v>391</v>
      </c>
      <c r="P931" s="801"/>
      <c r="Q931" s="802"/>
      <c r="R931" s="748"/>
      <c r="S931" s="749"/>
      <c r="T931" s="472" t="s">
        <v>392</v>
      </c>
      <c r="U931" s="473" t="s">
        <v>393</v>
      </c>
      <c r="V931" s="474" t="s">
        <v>394</v>
      </c>
    </row>
    <row r="932" spans="1:22" s="19" customFormat="1" ht="26.25" customHeight="1">
      <c r="A932" s="630"/>
      <c r="B932" s="400"/>
      <c r="C932" s="401">
        <v>3</v>
      </c>
      <c r="D932" s="401">
        <v>4</v>
      </c>
      <c r="E932" s="401">
        <v>5</v>
      </c>
      <c r="F932" s="401">
        <v>6</v>
      </c>
      <c r="G932" s="401">
        <v>7</v>
      </c>
      <c r="H932" s="401">
        <v>8</v>
      </c>
      <c r="I932" s="401">
        <v>9</v>
      </c>
      <c r="J932" s="401">
        <v>10</v>
      </c>
      <c r="K932" s="401">
        <v>11</v>
      </c>
      <c r="L932" s="401">
        <v>12</v>
      </c>
      <c r="M932" s="401">
        <v>13</v>
      </c>
      <c r="N932" s="401">
        <v>14</v>
      </c>
      <c r="O932" s="401">
        <v>15</v>
      </c>
      <c r="P932" s="402">
        <v>16</v>
      </c>
      <c r="Q932" s="403">
        <v>17</v>
      </c>
      <c r="R932" s="402">
        <v>18</v>
      </c>
      <c r="S932" s="403">
        <v>19</v>
      </c>
      <c r="T932" s="404">
        <v>20</v>
      </c>
      <c r="U932" s="210">
        <v>21</v>
      </c>
      <c r="V932" s="405">
        <v>22</v>
      </c>
    </row>
    <row r="933" spans="1:22" s="33" customFormat="1" ht="49.95" customHeight="1">
      <c r="A933" s="634" t="s">
        <v>2039</v>
      </c>
      <c r="B933" s="406">
        <v>1</v>
      </c>
      <c r="C933" s="394" t="s">
        <v>628</v>
      </c>
      <c r="D933" s="394" t="s">
        <v>629</v>
      </c>
      <c r="E933" s="394" t="s">
        <v>630</v>
      </c>
      <c r="F933" s="394" t="s">
        <v>57</v>
      </c>
      <c r="G933" s="386">
        <v>1</v>
      </c>
      <c r="H933" s="543" t="s">
        <v>396</v>
      </c>
      <c r="I933" s="392">
        <v>1</v>
      </c>
      <c r="J933" s="393" t="s">
        <v>262</v>
      </c>
      <c r="K933" s="430">
        <v>40203</v>
      </c>
      <c r="L933" s="430">
        <v>40602</v>
      </c>
      <c r="M933" s="387">
        <v>1762.9</v>
      </c>
      <c r="N933" s="428">
        <v>1762.9</v>
      </c>
      <c r="O933" s="212">
        <v>1762.9</v>
      </c>
      <c r="P933" s="732"/>
      <c r="Q933" s="733"/>
      <c r="R933" s="750"/>
      <c r="S933" s="751"/>
      <c r="T933" s="389" t="s">
        <v>396</v>
      </c>
      <c r="U933" s="390">
        <v>5</v>
      </c>
      <c r="V933" s="391" t="s">
        <v>396</v>
      </c>
    </row>
    <row r="934" spans="1:22" s="33" customFormat="1" ht="49.95" customHeight="1">
      <c r="A934" s="634" t="s">
        <v>2040</v>
      </c>
      <c r="B934" s="406">
        <v>2</v>
      </c>
      <c r="C934" s="394" t="s">
        <v>565</v>
      </c>
      <c r="D934" s="394" t="s">
        <v>631</v>
      </c>
      <c r="E934" s="394" t="s">
        <v>632</v>
      </c>
      <c r="F934" s="394" t="s">
        <v>57</v>
      </c>
      <c r="G934" s="386">
        <v>1</v>
      </c>
      <c r="H934" s="543" t="s">
        <v>396</v>
      </c>
      <c r="I934" s="392">
        <v>1</v>
      </c>
      <c r="J934" s="393" t="s">
        <v>262</v>
      </c>
      <c r="K934" s="430">
        <v>44159</v>
      </c>
      <c r="L934" s="430">
        <v>44487</v>
      </c>
      <c r="M934" s="387">
        <v>1042.8</v>
      </c>
      <c r="N934" s="428">
        <v>1042.8</v>
      </c>
      <c r="O934" s="212">
        <v>1042.8</v>
      </c>
      <c r="P934" s="732"/>
      <c r="Q934" s="733"/>
      <c r="R934" s="750"/>
      <c r="S934" s="751"/>
      <c r="T934" s="389" t="s">
        <v>396</v>
      </c>
      <c r="U934" s="390">
        <v>114</v>
      </c>
      <c r="V934" s="391" t="s">
        <v>396</v>
      </c>
    </row>
    <row r="935" spans="1:22" s="33" customFormat="1" ht="49.95" customHeight="1">
      <c r="A935" s="634" t="s">
        <v>2041</v>
      </c>
      <c r="B935" s="406">
        <v>3</v>
      </c>
      <c r="C935" s="394" t="s">
        <v>633</v>
      </c>
      <c r="D935" s="394" t="s">
        <v>1360</v>
      </c>
      <c r="E935" s="394" t="s">
        <v>634</v>
      </c>
      <c r="F935" s="394" t="s">
        <v>48</v>
      </c>
      <c r="G935" s="386">
        <v>0.5</v>
      </c>
      <c r="H935" s="543" t="s">
        <v>396</v>
      </c>
      <c r="I935" s="392">
        <v>2</v>
      </c>
      <c r="J935" s="393" t="s">
        <v>263</v>
      </c>
      <c r="K935" s="430">
        <v>41892</v>
      </c>
      <c r="L935" s="430">
        <v>43817</v>
      </c>
      <c r="M935" s="387">
        <v>11162.31</v>
      </c>
      <c r="N935" s="428">
        <v>5581.1549999999997</v>
      </c>
      <c r="O935" s="212">
        <v>5581.1549999999997</v>
      </c>
      <c r="P935" s="732"/>
      <c r="Q935" s="733"/>
      <c r="R935" s="750"/>
      <c r="S935" s="751"/>
      <c r="T935" s="389" t="s">
        <v>396</v>
      </c>
      <c r="U935" s="390">
        <v>46</v>
      </c>
      <c r="V935" s="391" t="s">
        <v>396</v>
      </c>
    </row>
    <row r="936" spans="1:22" s="33" customFormat="1" ht="24.9" customHeight="1">
      <c r="A936" s="634" t="s">
        <v>2042</v>
      </c>
      <c r="B936" s="406" t="s">
        <v>1418</v>
      </c>
      <c r="C936" s="394"/>
      <c r="D936" s="394"/>
      <c r="E936" s="394"/>
      <c r="F936" s="394"/>
      <c r="G936" s="386"/>
      <c r="H936" s="543"/>
      <c r="I936" s="392"/>
      <c r="J936" s="393" t="s">
        <v>1418</v>
      </c>
      <c r="K936" s="430"/>
      <c r="L936" s="430"/>
      <c r="M936" s="388"/>
      <c r="N936" s="428" t="s">
        <v>1418</v>
      </c>
      <c r="O936" s="212" t="s">
        <v>1418</v>
      </c>
      <c r="P936" s="732"/>
      <c r="Q936" s="733"/>
      <c r="R936" s="750"/>
      <c r="S936" s="751"/>
      <c r="T936" s="389"/>
      <c r="U936" s="390"/>
      <c r="V936" s="391"/>
    </row>
    <row r="937" spans="1:22" s="33" customFormat="1" ht="24.9" customHeight="1">
      <c r="A937" s="634" t="s">
        <v>2043</v>
      </c>
      <c r="B937" s="406" t="s">
        <v>1418</v>
      </c>
      <c r="C937" s="394"/>
      <c r="D937" s="394"/>
      <c r="E937" s="394"/>
      <c r="F937" s="394"/>
      <c r="G937" s="386"/>
      <c r="H937" s="543"/>
      <c r="I937" s="392"/>
      <c r="J937" s="393" t="s">
        <v>1418</v>
      </c>
      <c r="K937" s="430"/>
      <c r="L937" s="430"/>
      <c r="M937" s="388"/>
      <c r="N937" s="428" t="s">
        <v>1418</v>
      </c>
      <c r="O937" s="212" t="s">
        <v>1418</v>
      </c>
      <c r="P937" s="732"/>
      <c r="Q937" s="733"/>
      <c r="R937" s="750"/>
      <c r="S937" s="751"/>
      <c r="T937" s="389"/>
      <c r="U937" s="390"/>
      <c r="V937" s="391"/>
    </row>
    <row r="938" spans="1:22" s="33" customFormat="1" ht="24.9" customHeight="1" thickBot="1">
      <c r="A938" s="634" t="s">
        <v>2044</v>
      </c>
      <c r="B938" s="410" t="s">
        <v>1418</v>
      </c>
      <c r="C938" s="395"/>
      <c r="D938" s="395"/>
      <c r="E938" s="395"/>
      <c r="F938" s="395"/>
      <c r="G938" s="396"/>
      <c r="H938" s="544"/>
      <c r="I938" s="397"/>
      <c r="J938" s="398" t="s">
        <v>1418</v>
      </c>
      <c r="K938" s="431"/>
      <c r="L938" s="431"/>
      <c r="M938" s="399"/>
      <c r="N938" s="428" t="s">
        <v>1418</v>
      </c>
      <c r="O938" s="212" t="s">
        <v>1418</v>
      </c>
      <c r="P938" s="732"/>
      <c r="Q938" s="733"/>
      <c r="R938" s="750"/>
      <c r="S938" s="751"/>
      <c r="T938" s="389"/>
      <c r="U938" s="390"/>
      <c r="V938" s="391"/>
    </row>
    <row r="939" spans="1:22" s="19" customFormat="1" ht="12" customHeight="1">
      <c r="A939" s="634"/>
      <c r="B939" s="34"/>
      <c r="C939" s="35"/>
      <c r="D939" s="35"/>
      <c r="E939" s="35"/>
      <c r="F939" s="35"/>
      <c r="G939" s="35"/>
      <c r="H939" s="407"/>
      <c r="I939" s="35"/>
      <c r="J939" s="35"/>
      <c r="K939" s="35"/>
      <c r="L939" s="35"/>
      <c r="M939" s="35"/>
      <c r="N939" s="35"/>
      <c r="O939" s="211"/>
      <c r="P939" s="35"/>
      <c r="Q939" s="35"/>
      <c r="R939" s="211"/>
      <c r="S939" s="35"/>
      <c r="T939" s="35"/>
      <c r="U939" s="36"/>
      <c r="V939" s="37"/>
    </row>
    <row r="940" spans="1:22" s="19" customFormat="1" ht="17.25" customHeight="1" thickBot="1">
      <c r="A940" s="634" t="s">
        <v>2045</v>
      </c>
      <c r="B940" s="475"/>
      <c r="C940" s="476"/>
      <c r="D940" s="476"/>
      <c r="E940" s="476"/>
      <c r="F940" s="476"/>
      <c r="G940" s="476"/>
      <c r="H940" s="476"/>
      <c r="I940" s="476"/>
      <c r="J940" s="476"/>
      <c r="K940" s="476"/>
      <c r="L940" s="476"/>
      <c r="M940" s="476"/>
      <c r="N940" s="414" t="s">
        <v>398</v>
      </c>
      <c r="O940" s="415">
        <v>2795.6183333333333</v>
      </c>
      <c r="P940" s="423"/>
      <c r="Q940" s="423"/>
      <c r="R940" s="424"/>
      <c r="S940" s="424"/>
      <c r="T940" s="425"/>
      <c r="U940" s="426"/>
      <c r="V940" s="427"/>
    </row>
    <row r="941" spans="1:22" ht="17.25" customHeight="1">
      <c r="B941" s="38"/>
      <c r="C941" s="38"/>
      <c r="D941" s="38"/>
      <c r="E941" s="38"/>
      <c r="F941" s="38"/>
      <c r="G941" s="39"/>
      <c r="H941" s="39"/>
      <c r="I941" s="39"/>
      <c r="J941" s="39"/>
      <c r="K941" s="39"/>
      <c r="L941" s="39"/>
      <c r="M941" s="39"/>
      <c r="N941" s="39"/>
      <c r="O941" s="39"/>
      <c r="P941" s="39"/>
      <c r="Q941" s="39"/>
      <c r="R941" s="39"/>
      <c r="S941" s="39"/>
      <c r="T941" s="39"/>
      <c r="U941" s="39"/>
      <c r="V941" s="39"/>
    </row>
    <row r="942" spans="1:22" s="19" customFormat="1" ht="16.5" customHeight="1" thickBot="1">
      <c r="A942" s="630"/>
      <c r="B942" s="764" t="s">
        <v>399</v>
      </c>
      <c r="C942" s="764"/>
      <c r="D942" s="764"/>
      <c r="E942" s="764"/>
      <c r="F942" s="764"/>
      <c r="G942" s="764"/>
      <c r="H942" s="764"/>
      <c r="I942" s="764"/>
      <c r="J942" s="764"/>
      <c r="K942" s="764"/>
      <c r="L942" s="764"/>
      <c r="M942" s="764"/>
      <c r="N942" s="764"/>
      <c r="O942" s="764"/>
      <c r="P942" s="764"/>
      <c r="Q942" s="764"/>
      <c r="R942" s="764"/>
      <c r="S942" s="764"/>
      <c r="T942" s="764"/>
      <c r="U942" s="764"/>
      <c r="V942" s="764"/>
    </row>
    <row r="943" spans="1:22" s="22" customFormat="1" ht="22.5" customHeight="1">
      <c r="A943" s="635" t="s">
        <v>2046</v>
      </c>
      <c r="B943" s="765" t="s">
        <v>400</v>
      </c>
      <c r="C943" s="768" t="s">
        <v>401</v>
      </c>
      <c r="D943" s="769"/>
      <c r="E943" s="769"/>
      <c r="F943" s="769"/>
      <c r="G943" s="769"/>
      <c r="H943" s="769"/>
      <c r="I943" s="769"/>
      <c r="J943" s="769"/>
      <c r="K943" s="769"/>
      <c r="L943" s="769"/>
      <c r="M943" s="747"/>
      <c r="N943" s="477"/>
      <c r="O943" s="478"/>
      <c r="P943" s="768" t="s">
        <v>402</v>
      </c>
      <c r="Q943" s="769"/>
      <c r="R943" s="769"/>
      <c r="S943" s="747"/>
      <c r="T943" s="746" t="s">
        <v>403</v>
      </c>
      <c r="U943" s="747"/>
      <c r="V943" s="775" t="s">
        <v>1102</v>
      </c>
    </row>
    <row r="944" spans="1:22" s="22" customFormat="1" ht="22.5" customHeight="1">
      <c r="A944" s="635" t="s">
        <v>2047</v>
      </c>
      <c r="B944" s="766"/>
      <c r="C944" s="734" t="s">
        <v>404</v>
      </c>
      <c r="D944" s="735"/>
      <c r="E944" s="736"/>
      <c r="F944" s="481">
        <v>2</v>
      </c>
      <c r="G944" s="737" t="s">
        <v>405</v>
      </c>
      <c r="H944" s="738" t="s">
        <v>406</v>
      </c>
      <c r="I944" s="738"/>
      <c r="J944" s="734" t="s">
        <v>407</v>
      </c>
      <c r="K944" s="739"/>
      <c r="L944" s="482"/>
      <c r="M944" s="482"/>
      <c r="N944" s="483"/>
      <c r="O944" s="484"/>
      <c r="P944" s="770"/>
      <c r="Q944" s="771"/>
      <c r="R944" s="771"/>
      <c r="S944" s="772"/>
      <c r="T944" s="748"/>
      <c r="U944" s="749"/>
      <c r="V944" s="776"/>
    </row>
    <row r="945" spans="1:22" s="22" customFormat="1" ht="51.75" customHeight="1" thickBot="1">
      <c r="A945" s="635" t="s">
        <v>2048</v>
      </c>
      <c r="B945" s="766"/>
      <c r="C945" s="735" t="s">
        <v>408</v>
      </c>
      <c r="D945" s="736"/>
      <c r="E945" s="485" t="s">
        <v>409</v>
      </c>
      <c r="F945" s="479" t="s">
        <v>410</v>
      </c>
      <c r="G945" s="737"/>
      <c r="H945" s="738"/>
      <c r="I945" s="738"/>
      <c r="J945" s="469" t="s">
        <v>411</v>
      </c>
      <c r="K945" s="480" t="s">
        <v>412</v>
      </c>
      <c r="L945" s="486" t="s">
        <v>413</v>
      </c>
      <c r="M945" s="486"/>
      <c r="N945" s="487" t="s">
        <v>414</v>
      </c>
      <c r="O945" s="488"/>
      <c r="P945" s="421" t="s">
        <v>1436</v>
      </c>
      <c r="Q945" s="312" t="s">
        <v>415</v>
      </c>
      <c r="R945" s="313"/>
      <c r="S945" s="94">
        <v>3</v>
      </c>
      <c r="T945" s="773"/>
      <c r="U945" s="774"/>
      <c r="V945" s="777"/>
    </row>
    <row r="946" spans="1:22" s="22" customFormat="1" ht="15.75" customHeight="1">
      <c r="A946" s="635" t="s">
        <v>2049</v>
      </c>
      <c r="B946" s="766"/>
      <c r="C946" s="41">
        <v>1</v>
      </c>
      <c r="D946" s="83" t="s">
        <v>262</v>
      </c>
      <c r="E946" s="89">
        <v>0.5</v>
      </c>
      <c r="F946" s="306">
        <v>2805.7</v>
      </c>
      <c r="G946" s="306">
        <v>698.17</v>
      </c>
      <c r="H946" s="742" t="s">
        <v>1102</v>
      </c>
      <c r="I946" s="743"/>
      <c r="J946" s="90" t="s">
        <v>1102</v>
      </c>
      <c r="K946" s="88" t="s">
        <v>1418</v>
      </c>
      <c r="L946" s="453" t="s">
        <v>1361</v>
      </c>
      <c r="M946" s="454" t="s">
        <v>1459</v>
      </c>
      <c r="N946" s="369" t="s">
        <v>396</v>
      </c>
      <c r="O946" s="778" t="s">
        <v>205</v>
      </c>
      <c r="P946" s="779"/>
      <c r="Q946" s="782">
        <v>51</v>
      </c>
      <c r="R946" s="785" t="s">
        <v>1361</v>
      </c>
      <c r="S946" s="786"/>
      <c r="T946" s="746" t="s">
        <v>416</v>
      </c>
      <c r="U946" s="769"/>
      <c r="V946" s="747"/>
    </row>
    <row r="947" spans="1:22" s="22" customFormat="1" ht="15.75" customHeight="1" thickBot="1">
      <c r="A947" s="635" t="s">
        <v>2050</v>
      </c>
      <c r="B947" s="766"/>
      <c r="C947" s="41">
        <v>2</v>
      </c>
      <c r="D947" s="83" t="s">
        <v>263</v>
      </c>
      <c r="E947" s="89">
        <v>0.5</v>
      </c>
      <c r="F947" s="306">
        <v>5581.1549999999997</v>
      </c>
      <c r="G947" s="306">
        <v>698.17</v>
      </c>
      <c r="H947" s="742" t="s">
        <v>1102</v>
      </c>
      <c r="I947" s="743"/>
      <c r="J947" s="90" t="s">
        <v>1102</v>
      </c>
      <c r="K947" s="88" t="s">
        <v>1418</v>
      </c>
      <c r="L947" s="453" t="s">
        <v>34</v>
      </c>
      <c r="M947" s="454" t="s">
        <v>1439</v>
      </c>
      <c r="N947" s="369" t="s">
        <v>396</v>
      </c>
      <c r="O947" s="778"/>
      <c r="P947" s="779"/>
      <c r="Q947" s="783"/>
      <c r="R947" s="787"/>
      <c r="S947" s="788"/>
      <c r="T947" s="773"/>
      <c r="U947" s="791"/>
      <c r="V947" s="774"/>
    </row>
    <row r="948" spans="1:22" s="22" customFormat="1" ht="15.75" customHeight="1">
      <c r="A948" s="635" t="s">
        <v>2051</v>
      </c>
      <c r="B948" s="766"/>
      <c r="C948" s="41">
        <v>3</v>
      </c>
      <c r="D948" s="83" t="s">
        <v>1418</v>
      </c>
      <c r="E948" s="89" t="s">
        <v>1418</v>
      </c>
      <c r="F948" s="306" t="s">
        <v>1418</v>
      </c>
      <c r="G948" s="306" t="s">
        <v>1418</v>
      </c>
      <c r="H948" s="742" t="s">
        <v>1418</v>
      </c>
      <c r="I948" s="743"/>
      <c r="J948" s="90" t="s">
        <v>1418</v>
      </c>
      <c r="K948" s="88" t="s">
        <v>1418</v>
      </c>
      <c r="L948" s="453"/>
      <c r="M948" s="454" t="s">
        <v>1418</v>
      </c>
      <c r="N948" s="369"/>
      <c r="O948" s="780"/>
      <c r="P948" s="781"/>
      <c r="Q948" s="784"/>
      <c r="R948" s="789"/>
      <c r="S948" s="790"/>
      <c r="T948" s="244"/>
      <c r="U948" s="244"/>
      <c r="V948" s="245"/>
    </row>
    <row r="949" spans="1:22" s="22" customFormat="1" ht="15.75" customHeight="1">
      <c r="A949" s="635" t="s">
        <v>2052</v>
      </c>
      <c r="B949" s="766"/>
      <c r="C949" s="41">
        <v>4</v>
      </c>
      <c r="D949" s="83" t="s">
        <v>1418</v>
      </c>
      <c r="E949" s="89" t="s">
        <v>1418</v>
      </c>
      <c r="F949" s="306" t="s">
        <v>1418</v>
      </c>
      <c r="G949" s="306" t="s">
        <v>1418</v>
      </c>
      <c r="H949" s="742" t="s">
        <v>1418</v>
      </c>
      <c r="I949" s="743"/>
      <c r="J949" s="90" t="s">
        <v>1418</v>
      </c>
      <c r="K949" s="88" t="s">
        <v>1418</v>
      </c>
      <c r="L949" s="453"/>
      <c r="M949" s="454" t="s">
        <v>1418</v>
      </c>
      <c r="N949" s="369"/>
      <c r="O949" s="744" t="s">
        <v>417</v>
      </c>
      <c r="P949" s="734" t="s">
        <v>418</v>
      </c>
      <c r="Q949" s="735"/>
      <c r="R949" s="735"/>
      <c r="S949" s="736"/>
      <c r="T949" s="225"/>
      <c r="U949" s="225"/>
      <c r="V949" s="246"/>
    </row>
    <row r="950" spans="1:22" s="22" customFormat="1" ht="17.25" customHeight="1">
      <c r="A950" s="635" t="s">
        <v>2053</v>
      </c>
      <c r="B950" s="766"/>
      <c r="C950" s="41">
        <v>5</v>
      </c>
      <c r="D950" s="83" t="s">
        <v>1418</v>
      </c>
      <c r="E950" s="89" t="s">
        <v>1418</v>
      </c>
      <c r="F950" s="306" t="s">
        <v>1418</v>
      </c>
      <c r="G950" s="306" t="s">
        <v>1418</v>
      </c>
      <c r="H950" s="742" t="s">
        <v>1418</v>
      </c>
      <c r="I950" s="743"/>
      <c r="J950" s="90" t="s">
        <v>1418</v>
      </c>
      <c r="K950" s="88" t="s">
        <v>1418</v>
      </c>
      <c r="L950" s="453"/>
      <c r="M950" s="454" t="s">
        <v>1418</v>
      </c>
      <c r="N950" s="369"/>
      <c r="O950" s="745"/>
      <c r="P950" s="469" t="s">
        <v>419</v>
      </c>
      <c r="Q950" s="469" t="s">
        <v>420</v>
      </c>
      <c r="R950" s="738" t="s">
        <v>421</v>
      </c>
      <c r="S950" s="738"/>
      <c r="T950" s="225"/>
      <c r="U950" s="225"/>
      <c r="V950" s="246"/>
    </row>
    <row r="951" spans="1:22" s="22" customFormat="1" ht="16.5" customHeight="1" thickBot="1">
      <c r="A951" s="635" t="s">
        <v>2054</v>
      </c>
      <c r="B951" s="766"/>
      <c r="C951" s="91">
        <v>6</v>
      </c>
      <c r="D951" s="92" t="s">
        <v>1418</v>
      </c>
      <c r="E951" s="93" t="s">
        <v>1418</v>
      </c>
      <c r="F951" s="306" t="s">
        <v>1418</v>
      </c>
      <c r="G951" s="306" t="s">
        <v>1418</v>
      </c>
      <c r="H951" s="742" t="s">
        <v>1418</v>
      </c>
      <c r="I951" s="743"/>
      <c r="J951" s="90" t="s">
        <v>1418</v>
      </c>
      <c r="K951" s="88" t="s">
        <v>1418</v>
      </c>
      <c r="L951" s="453"/>
      <c r="M951" s="454" t="s">
        <v>1418</v>
      </c>
      <c r="N951" s="451"/>
      <c r="O951" s="319" t="s">
        <v>1102</v>
      </c>
      <c r="P951" s="247">
        <v>4</v>
      </c>
      <c r="Q951" s="248">
        <v>1396.3430708000001</v>
      </c>
      <c r="R951" s="792">
        <v>8386.8549999999996</v>
      </c>
      <c r="S951" s="792"/>
      <c r="T951" s="225"/>
      <c r="U951" s="225"/>
      <c r="V951" s="246"/>
    </row>
    <row r="952" spans="1:22" s="22" customFormat="1" ht="16.5" customHeight="1" thickBot="1">
      <c r="A952" s="635" t="s">
        <v>2055</v>
      </c>
      <c r="B952" s="767"/>
      <c r="C952" s="793" t="s">
        <v>422</v>
      </c>
      <c r="D952" s="794"/>
      <c r="E952" s="794"/>
      <c r="F952" s="502"/>
      <c r="G952" s="503"/>
      <c r="H952" s="795" t="s">
        <v>1102</v>
      </c>
      <c r="I952" s="796"/>
      <c r="J952" s="416" t="s">
        <v>1102</v>
      </c>
      <c r="K952" s="249" t="s">
        <v>1102</v>
      </c>
      <c r="L952" s="492"/>
      <c r="M952" s="493"/>
      <c r="N952" s="494"/>
      <c r="O952" s="797" t="s">
        <v>1418</v>
      </c>
      <c r="P952" s="797"/>
      <c r="Q952" s="797"/>
      <c r="R952" s="797"/>
      <c r="S952" s="797"/>
      <c r="T952" s="489"/>
      <c r="U952" s="490"/>
      <c r="V952" s="491"/>
    </row>
    <row r="953" spans="1:22" ht="24.9" customHeight="1"/>
    <row r="954" spans="1:22" ht="24.9" customHeight="1"/>
    <row r="955" spans="1:22" s="32" customFormat="1" ht="24" thickBot="1">
      <c r="A955" s="633">
        <v>35</v>
      </c>
      <c r="B955" s="761" t="s">
        <v>371</v>
      </c>
      <c r="C955" s="761"/>
      <c r="D955" s="761"/>
      <c r="E955" s="26">
        <v>54</v>
      </c>
      <c r="F955" s="27" t="s">
        <v>139</v>
      </c>
      <c r="G955" s="28"/>
      <c r="H955" s="28"/>
      <c r="I955" s="27"/>
      <c r="J955" s="27"/>
      <c r="K955" s="27"/>
      <c r="L955" s="27"/>
      <c r="M955" s="29"/>
      <c r="N955" s="29"/>
      <c r="O955" s="28"/>
      <c r="P955" s="28"/>
      <c r="Q955" s="30"/>
      <c r="R955" s="30"/>
      <c r="S955" s="30"/>
      <c r="T955" s="30"/>
      <c r="U955" s="31"/>
    </row>
    <row r="956" spans="1:22" s="19" customFormat="1" ht="24.75" customHeight="1">
      <c r="A956" s="630"/>
      <c r="B956" s="762" t="s">
        <v>372</v>
      </c>
      <c r="C956" s="466" t="s">
        <v>373</v>
      </c>
      <c r="D956" s="467" t="s">
        <v>374</v>
      </c>
      <c r="E956" s="467"/>
      <c r="F956" s="467" t="s">
        <v>375</v>
      </c>
      <c r="G956" s="468"/>
      <c r="H956" s="752" t="s">
        <v>376</v>
      </c>
      <c r="I956" s="803" t="s">
        <v>377</v>
      </c>
      <c r="J956" s="752" t="s">
        <v>378</v>
      </c>
      <c r="K956" s="752" t="s">
        <v>379</v>
      </c>
      <c r="L956" s="752" t="s">
        <v>380</v>
      </c>
      <c r="M956" s="752" t="s">
        <v>381</v>
      </c>
      <c r="N956" s="753" t="s">
        <v>382</v>
      </c>
      <c r="O956" s="754"/>
      <c r="P956" s="755" t="s">
        <v>383</v>
      </c>
      <c r="Q956" s="756"/>
      <c r="R956" s="746" t="s">
        <v>384</v>
      </c>
      <c r="S956" s="747"/>
      <c r="T956" s="798" t="s">
        <v>385</v>
      </c>
      <c r="U956" s="799"/>
      <c r="V956" s="800"/>
    </row>
    <row r="957" spans="1:22" s="19" customFormat="1" ht="73.5" customHeight="1">
      <c r="A957" s="630"/>
      <c r="B957" s="763"/>
      <c r="C957" s="469" t="s">
        <v>386</v>
      </c>
      <c r="D957" s="470" t="s">
        <v>101</v>
      </c>
      <c r="E957" s="470" t="s">
        <v>387</v>
      </c>
      <c r="F957" s="470" t="s">
        <v>388</v>
      </c>
      <c r="G957" s="471" t="s">
        <v>389</v>
      </c>
      <c r="H957" s="738"/>
      <c r="I957" s="804"/>
      <c r="J957" s="738"/>
      <c r="K957" s="738"/>
      <c r="L957" s="738"/>
      <c r="M957" s="738"/>
      <c r="N957" s="469" t="s">
        <v>390</v>
      </c>
      <c r="O957" s="470" t="s">
        <v>391</v>
      </c>
      <c r="P957" s="801"/>
      <c r="Q957" s="802"/>
      <c r="R957" s="748"/>
      <c r="S957" s="749"/>
      <c r="T957" s="472" t="s">
        <v>392</v>
      </c>
      <c r="U957" s="473" t="s">
        <v>393</v>
      </c>
      <c r="V957" s="474" t="s">
        <v>394</v>
      </c>
    </row>
    <row r="958" spans="1:22" s="19" customFormat="1" ht="26.25" customHeight="1">
      <c r="A958" s="630"/>
      <c r="B958" s="400"/>
      <c r="C958" s="401">
        <v>3</v>
      </c>
      <c r="D958" s="401">
        <v>4</v>
      </c>
      <c r="E958" s="401">
        <v>5</v>
      </c>
      <c r="F958" s="401">
        <v>6</v>
      </c>
      <c r="G958" s="401">
        <v>7</v>
      </c>
      <c r="H958" s="401">
        <v>8</v>
      </c>
      <c r="I958" s="401">
        <v>9</v>
      </c>
      <c r="J958" s="401">
        <v>10</v>
      </c>
      <c r="K958" s="401">
        <v>11</v>
      </c>
      <c r="L958" s="401">
        <v>12</v>
      </c>
      <c r="M958" s="401">
        <v>13</v>
      </c>
      <c r="N958" s="401">
        <v>14</v>
      </c>
      <c r="O958" s="401">
        <v>15</v>
      </c>
      <c r="P958" s="402">
        <v>16</v>
      </c>
      <c r="Q958" s="403">
        <v>17</v>
      </c>
      <c r="R958" s="402">
        <v>18</v>
      </c>
      <c r="S958" s="403">
        <v>19</v>
      </c>
      <c r="T958" s="404">
        <v>20</v>
      </c>
      <c r="U958" s="210">
        <v>21</v>
      </c>
      <c r="V958" s="405">
        <v>22</v>
      </c>
    </row>
    <row r="959" spans="1:22" s="33" customFormat="1" ht="49.95" customHeight="1">
      <c r="A959" s="634" t="s">
        <v>2056</v>
      </c>
      <c r="B959" s="406">
        <v>1</v>
      </c>
      <c r="C959" s="394" t="s">
        <v>636</v>
      </c>
      <c r="D959" s="394" t="s">
        <v>637</v>
      </c>
      <c r="E959" s="394" t="s">
        <v>638</v>
      </c>
      <c r="F959" s="394" t="s">
        <v>48</v>
      </c>
      <c r="G959" s="386">
        <v>0.45</v>
      </c>
      <c r="H959" s="543" t="s">
        <v>396</v>
      </c>
      <c r="I959" s="392">
        <v>2</v>
      </c>
      <c r="J959" s="393" t="s">
        <v>265</v>
      </c>
      <c r="K959" s="430">
        <v>38534</v>
      </c>
      <c r="L959" s="430">
        <v>39007</v>
      </c>
      <c r="M959" s="387">
        <v>3055.02</v>
      </c>
      <c r="N959" s="428">
        <v>1374.759</v>
      </c>
      <c r="O959" s="212">
        <v>1374.759</v>
      </c>
      <c r="P959" s="732"/>
      <c r="Q959" s="733"/>
      <c r="R959" s="750"/>
      <c r="S959" s="751"/>
      <c r="T959" s="389" t="s">
        <v>396</v>
      </c>
      <c r="U959" s="390">
        <v>32</v>
      </c>
      <c r="V959" s="391" t="s">
        <v>396</v>
      </c>
    </row>
    <row r="960" spans="1:22" s="33" customFormat="1" ht="49.95" customHeight="1">
      <c r="A960" s="634" t="s">
        <v>2057</v>
      </c>
      <c r="B960" s="406">
        <v>2</v>
      </c>
      <c r="C960" s="394" t="s">
        <v>639</v>
      </c>
      <c r="D960" s="394" t="s">
        <v>640</v>
      </c>
      <c r="E960" s="394" t="s">
        <v>641</v>
      </c>
      <c r="F960" s="394" t="s">
        <v>57</v>
      </c>
      <c r="G960" s="386">
        <v>1</v>
      </c>
      <c r="H960" s="543" t="s">
        <v>396</v>
      </c>
      <c r="I960" s="392">
        <v>1</v>
      </c>
      <c r="J960" s="393" t="s">
        <v>264</v>
      </c>
      <c r="K960" s="430">
        <v>38681</v>
      </c>
      <c r="L960" s="430">
        <v>39777</v>
      </c>
      <c r="M960" s="387">
        <v>4792.67</v>
      </c>
      <c r="N960" s="428">
        <v>4792.67</v>
      </c>
      <c r="O960" s="212">
        <v>4792.67</v>
      </c>
      <c r="P960" s="732"/>
      <c r="Q960" s="733"/>
      <c r="R960" s="750"/>
      <c r="S960" s="751"/>
      <c r="T960" s="389" t="s">
        <v>396</v>
      </c>
      <c r="U960" s="390">
        <v>30</v>
      </c>
      <c r="V960" s="391" t="s">
        <v>396</v>
      </c>
    </row>
    <row r="961" spans="1:22" s="33" customFormat="1" ht="49.95" customHeight="1">
      <c r="A961" s="634" t="s">
        <v>2058</v>
      </c>
      <c r="B961" s="406">
        <v>3</v>
      </c>
      <c r="C961" s="394" t="s">
        <v>423</v>
      </c>
      <c r="D961" s="394" t="s">
        <v>642</v>
      </c>
      <c r="E961" s="394" t="s">
        <v>643</v>
      </c>
      <c r="F961" s="394" t="s">
        <v>48</v>
      </c>
      <c r="G961" s="386">
        <v>0.5</v>
      </c>
      <c r="H961" s="543" t="s">
        <v>396</v>
      </c>
      <c r="I961" s="392">
        <v>1</v>
      </c>
      <c r="J961" s="393" t="s">
        <v>264</v>
      </c>
      <c r="K961" s="430">
        <v>44096</v>
      </c>
      <c r="L961" s="430">
        <v>45188</v>
      </c>
      <c r="M961" s="387">
        <v>2784.88</v>
      </c>
      <c r="N961" s="428">
        <v>1392.44</v>
      </c>
      <c r="O961" s="212">
        <v>1392.44</v>
      </c>
      <c r="P961" s="732"/>
      <c r="Q961" s="733"/>
      <c r="R961" s="750"/>
      <c r="S961" s="751"/>
      <c r="T961" s="389" t="s">
        <v>396</v>
      </c>
      <c r="U961" s="390">
        <v>219</v>
      </c>
      <c r="V961" s="391" t="s">
        <v>396</v>
      </c>
    </row>
    <row r="962" spans="1:22" s="33" customFormat="1" ht="24.9" customHeight="1">
      <c r="A962" s="634" t="s">
        <v>2059</v>
      </c>
      <c r="B962" s="406" t="s">
        <v>1418</v>
      </c>
      <c r="C962" s="394"/>
      <c r="D962" s="394"/>
      <c r="E962" s="394"/>
      <c r="F962" s="394"/>
      <c r="G962" s="386"/>
      <c r="H962" s="543"/>
      <c r="I962" s="392"/>
      <c r="J962" s="393" t="s">
        <v>1418</v>
      </c>
      <c r="K962" s="430"/>
      <c r="L962" s="430"/>
      <c r="M962" s="387"/>
      <c r="N962" s="428" t="s">
        <v>1418</v>
      </c>
      <c r="O962" s="212" t="s">
        <v>1418</v>
      </c>
      <c r="P962" s="732"/>
      <c r="Q962" s="733"/>
      <c r="R962" s="750"/>
      <c r="S962" s="751"/>
      <c r="T962" s="389"/>
      <c r="U962" s="390"/>
      <c r="V962" s="391"/>
    </row>
    <row r="963" spans="1:22" s="33" customFormat="1" ht="24.9" customHeight="1">
      <c r="A963" s="634" t="s">
        <v>2060</v>
      </c>
      <c r="B963" s="406" t="s">
        <v>1418</v>
      </c>
      <c r="C963" s="394"/>
      <c r="D963" s="394"/>
      <c r="E963" s="394"/>
      <c r="F963" s="394"/>
      <c r="G963" s="386"/>
      <c r="H963" s="543"/>
      <c r="I963" s="392"/>
      <c r="J963" s="393" t="s">
        <v>1418</v>
      </c>
      <c r="K963" s="430"/>
      <c r="L963" s="430"/>
      <c r="M963" s="387"/>
      <c r="N963" s="428" t="s">
        <v>1418</v>
      </c>
      <c r="O963" s="212" t="s">
        <v>1418</v>
      </c>
      <c r="P963" s="732"/>
      <c r="Q963" s="733"/>
      <c r="R963" s="750"/>
      <c r="S963" s="751"/>
      <c r="T963" s="389"/>
      <c r="U963" s="390"/>
      <c r="V963" s="391"/>
    </row>
    <row r="964" spans="1:22" s="33" customFormat="1" ht="24.9" customHeight="1">
      <c r="A964" s="634" t="s">
        <v>2061</v>
      </c>
      <c r="B964" s="406" t="s">
        <v>1418</v>
      </c>
      <c r="C964" s="394"/>
      <c r="D964" s="394"/>
      <c r="E964" s="394"/>
      <c r="F964" s="394"/>
      <c r="G964" s="386"/>
      <c r="H964" s="543"/>
      <c r="I964" s="392"/>
      <c r="J964" s="393" t="s">
        <v>1418</v>
      </c>
      <c r="K964" s="430"/>
      <c r="L964" s="430"/>
      <c r="M964" s="387"/>
      <c r="N964" s="428" t="s">
        <v>1418</v>
      </c>
      <c r="O964" s="212" t="s">
        <v>1418</v>
      </c>
      <c r="P964" s="732"/>
      <c r="Q964" s="733"/>
      <c r="R964" s="750"/>
      <c r="S964" s="751"/>
      <c r="T964" s="389"/>
      <c r="U964" s="390"/>
      <c r="V964" s="391"/>
    </row>
    <row r="965" spans="1:22" s="33" customFormat="1" ht="24.9" customHeight="1">
      <c r="A965" s="634" t="s">
        <v>2062</v>
      </c>
      <c r="B965" s="406" t="s">
        <v>1418</v>
      </c>
      <c r="C965" s="394"/>
      <c r="D965" s="394"/>
      <c r="E965" s="394"/>
      <c r="F965" s="394"/>
      <c r="G965" s="386"/>
      <c r="H965" s="543"/>
      <c r="I965" s="392"/>
      <c r="J965" s="393" t="s">
        <v>1418</v>
      </c>
      <c r="K965" s="430"/>
      <c r="L965" s="430"/>
      <c r="M965" s="388"/>
      <c r="N965" s="428" t="s">
        <v>1418</v>
      </c>
      <c r="O965" s="212" t="s">
        <v>1418</v>
      </c>
      <c r="P965" s="732"/>
      <c r="Q965" s="733"/>
      <c r="R965" s="750"/>
      <c r="S965" s="751"/>
      <c r="T965" s="389"/>
      <c r="U965" s="390"/>
      <c r="V965" s="391"/>
    </row>
    <row r="966" spans="1:22" s="33" customFormat="1" ht="24.9" customHeight="1">
      <c r="A966" s="634" t="s">
        <v>2063</v>
      </c>
      <c r="B966" s="406" t="s">
        <v>1418</v>
      </c>
      <c r="C966" s="394"/>
      <c r="D966" s="394"/>
      <c r="E966" s="394"/>
      <c r="F966" s="394"/>
      <c r="G966" s="386"/>
      <c r="H966" s="543"/>
      <c r="I966" s="392"/>
      <c r="J966" s="393" t="s">
        <v>1418</v>
      </c>
      <c r="K966" s="430"/>
      <c r="L966" s="430"/>
      <c r="M966" s="388"/>
      <c r="N966" s="428" t="s">
        <v>1418</v>
      </c>
      <c r="O966" s="212" t="s">
        <v>1418</v>
      </c>
      <c r="P966" s="732"/>
      <c r="Q966" s="733"/>
      <c r="R966" s="750"/>
      <c r="S966" s="751"/>
      <c r="T966" s="389"/>
      <c r="U966" s="390"/>
      <c r="V966" s="391"/>
    </row>
    <row r="967" spans="1:22" s="33" customFormat="1" ht="24.9" customHeight="1" thickBot="1">
      <c r="A967" s="634" t="s">
        <v>2064</v>
      </c>
      <c r="B967" s="410" t="s">
        <v>1418</v>
      </c>
      <c r="C967" s="395"/>
      <c r="D967" s="395"/>
      <c r="E967" s="395"/>
      <c r="F967" s="395"/>
      <c r="G967" s="396"/>
      <c r="H967" s="544"/>
      <c r="I967" s="397"/>
      <c r="J967" s="398" t="s">
        <v>1418</v>
      </c>
      <c r="K967" s="431"/>
      <c r="L967" s="431"/>
      <c r="M967" s="399"/>
      <c r="N967" s="428" t="s">
        <v>1418</v>
      </c>
      <c r="O967" s="212" t="s">
        <v>1418</v>
      </c>
      <c r="P967" s="732"/>
      <c r="Q967" s="733"/>
      <c r="R967" s="750"/>
      <c r="S967" s="751"/>
      <c r="T967" s="389"/>
      <c r="U967" s="390"/>
      <c r="V967" s="391"/>
    </row>
    <row r="968" spans="1:22" s="19" customFormat="1" ht="12" customHeight="1">
      <c r="A968" s="634"/>
      <c r="B968" s="34"/>
      <c r="C968" s="35"/>
      <c r="D968" s="35"/>
      <c r="E968" s="35"/>
      <c r="F968" s="35"/>
      <c r="G968" s="35"/>
      <c r="H968" s="407"/>
      <c r="I968" s="35"/>
      <c r="J968" s="35"/>
      <c r="K968" s="35"/>
      <c r="L968" s="35"/>
      <c r="M968" s="35"/>
      <c r="N968" s="35"/>
      <c r="O968" s="211"/>
      <c r="P968" s="35"/>
      <c r="Q968" s="35"/>
      <c r="R968" s="211"/>
      <c r="S968" s="35"/>
      <c r="T968" s="35"/>
      <c r="U968" s="36"/>
      <c r="V968" s="37"/>
    </row>
    <row r="969" spans="1:22" s="19" customFormat="1" ht="17.25" customHeight="1" thickBot="1">
      <c r="A969" s="634" t="s">
        <v>2065</v>
      </c>
      <c r="B969" s="475"/>
      <c r="C969" s="476"/>
      <c r="D969" s="476"/>
      <c r="E969" s="476"/>
      <c r="F969" s="476"/>
      <c r="G969" s="476"/>
      <c r="H969" s="476"/>
      <c r="I969" s="476"/>
      <c r="J969" s="476"/>
      <c r="K969" s="476"/>
      <c r="L969" s="476"/>
      <c r="M969" s="476"/>
      <c r="N969" s="414" t="s">
        <v>398</v>
      </c>
      <c r="O969" s="415">
        <v>2519.9563333333335</v>
      </c>
      <c r="P969" s="423"/>
      <c r="Q969" s="423"/>
      <c r="R969" s="424"/>
      <c r="S969" s="424"/>
      <c r="T969" s="425"/>
      <c r="U969" s="426"/>
      <c r="V969" s="427"/>
    </row>
    <row r="970" spans="1:22" ht="17.25" customHeight="1">
      <c r="B970" s="38"/>
      <c r="C970" s="38"/>
      <c r="D970" s="38"/>
      <c r="E970" s="38"/>
      <c r="F970" s="38"/>
      <c r="G970" s="39"/>
      <c r="H970" s="39"/>
      <c r="I970" s="39"/>
      <c r="J970" s="39"/>
      <c r="K970" s="39"/>
      <c r="L970" s="39"/>
      <c r="M970" s="39"/>
      <c r="N970" s="39"/>
      <c r="O970" s="39"/>
      <c r="P970" s="39"/>
      <c r="Q970" s="39"/>
      <c r="R970" s="39"/>
      <c r="S970" s="39"/>
      <c r="T970" s="39"/>
      <c r="U970" s="39"/>
      <c r="V970" s="39"/>
    </row>
    <row r="971" spans="1:22" s="19" customFormat="1" ht="16.5" customHeight="1" thickBot="1">
      <c r="A971" s="630"/>
      <c r="B971" s="764" t="s">
        <v>399</v>
      </c>
      <c r="C971" s="764"/>
      <c r="D971" s="764"/>
      <c r="E971" s="764"/>
      <c r="F971" s="764"/>
      <c r="G971" s="764"/>
      <c r="H971" s="764"/>
      <c r="I971" s="764"/>
      <c r="J971" s="764"/>
      <c r="K971" s="764"/>
      <c r="L971" s="764"/>
      <c r="M971" s="764"/>
      <c r="N971" s="764"/>
      <c r="O971" s="764"/>
      <c r="P971" s="764"/>
      <c r="Q971" s="764"/>
      <c r="R971" s="764"/>
      <c r="S971" s="764"/>
      <c r="T971" s="764"/>
      <c r="U971" s="764"/>
      <c r="V971" s="764"/>
    </row>
    <row r="972" spans="1:22" s="22" customFormat="1" ht="22.5" customHeight="1">
      <c r="A972" s="635" t="s">
        <v>2066</v>
      </c>
      <c r="B972" s="765" t="s">
        <v>400</v>
      </c>
      <c r="C972" s="768" t="s">
        <v>401</v>
      </c>
      <c r="D972" s="769"/>
      <c r="E972" s="769"/>
      <c r="F972" s="769"/>
      <c r="G972" s="769"/>
      <c r="H972" s="769"/>
      <c r="I972" s="769"/>
      <c r="J972" s="769"/>
      <c r="K972" s="769"/>
      <c r="L972" s="769"/>
      <c r="M972" s="747"/>
      <c r="N972" s="477"/>
      <c r="O972" s="478"/>
      <c r="P972" s="768" t="s">
        <v>402</v>
      </c>
      <c r="Q972" s="769"/>
      <c r="R972" s="769"/>
      <c r="S972" s="747"/>
      <c r="T972" s="746" t="s">
        <v>403</v>
      </c>
      <c r="U972" s="747"/>
      <c r="V972" s="775" t="s">
        <v>1102</v>
      </c>
    </row>
    <row r="973" spans="1:22" s="22" customFormat="1" ht="22.5" customHeight="1">
      <c r="A973" s="635" t="s">
        <v>2067</v>
      </c>
      <c r="B973" s="766"/>
      <c r="C973" s="734" t="s">
        <v>404</v>
      </c>
      <c r="D973" s="735"/>
      <c r="E973" s="736"/>
      <c r="F973" s="481">
        <v>2</v>
      </c>
      <c r="G973" s="737" t="s">
        <v>405</v>
      </c>
      <c r="H973" s="738" t="s">
        <v>406</v>
      </c>
      <c r="I973" s="738"/>
      <c r="J973" s="734" t="s">
        <v>407</v>
      </c>
      <c r="K973" s="739"/>
      <c r="L973" s="482"/>
      <c r="M973" s="482"/>
      <c r="N973" s="483"/>
      <c r="O973" s="484"/>
      <c r="P973" s="770"/>
      <c r="Q973" s="771"/>
      <c r="R973" s="771"/>
      <c r="S973" s="772"/>
      <c r="T973" s="748"/>
      <c r="U973" s="749"/>
      <c r="V973" s="776"/>
    </row>
    <row r="974" spans="1:22" s="22" customFormat="1" ht="51.75" customHeight="1" thickBot="1">
      <c r="A974" s="635" t="s">
        <v>2068</v>
      </c>
      <c r="B974" s="766"/>
      <c r="C974" s="735" t="s">
        <v>408</v>
      </c>
      <c r="D974" s="736"/>
      <c r="E974" s="485" t="s">
        <v>409</v>
      </c>
      <c r="F974" s="479" t="s">
        <v>410</v>
      </c>
      <c r="G974" s="737"/>
      <c r="H974" s="738"/>
      <c r="I974" s="738"/>
      <c r="J974" s="469" t="s">
        <v>411</v>
      </c>
      <c r="K974" s="480" t="s">
        <v>412</v>
      </c>
      <c r="L974" s="486" t="s">
        <v>413</v>
      </c>
      <c r="M974" s="486"/>
      <c r="N974" s="487" t="s">
        <v>414</v>
      </c>
      <c r="O974" s="488"/>
      <c r="P974" s="421" t="s">
        <v>1436</v>
      </c>
      <c r="Q974" s="312" t="s">
        <v>415</v>
      </c>
      <c r="R974" s="313"/>
      <c r="S974" s="94">
        <v>3</v>
      </c>
      <c r="T974" s="773"/>
      <c r="U974" s="774"/>
      <c r="V974" s="777"/>
    </row>
    <row r="975" spans="1:22" s="22" customFormat="1" ht="15.75" customHeight="1">
      <c r="A975" s="635" t="s">
        <v>2069</v>
      </c>
      <c r="B975" s="766"/>
      <c r="C975" s="41">
        <v>1</v>
      </c>
      <c r="D975" s="83" t="s">
        <v>264</v>
      </c>
      <c r="E975" s="89">
        <v>0.9</v>
      </c>
      <c r="F975" s="306">
        <v>6185.1100000000006</v>
      </c>
      <c r="G975" s="306">
        <v>698.17</v>
      </c>
      <c r="H975" s="742" t="s">
        <v>1102</v>
      </c>
      <c r="I975" s="743"/>
      <c r="J975" s="90" t="s">
        <v>1102</v>
      </c>
      <c r="K975" s="88" t="s">
        <v>1418</v>
      </c>
      <c r="L975" s="453" t="s">
        <v>1361</v>
      </c>
      <c r="M975" s="454" t="s">
        <v>1459</v>
      </c>
      <c r="N975" s="369" t="s">
        <v>396</v>
      </c>
      <c r="O975" s="778" t="s">
        <v>205</v>
      </c>
      <c r="P975" s="779"/>
      <c r="Q975" s="782">
        <v>54</v>
      </c>
      <c r="R975" s="785" t="s">
        <v>1361</v>
      </c>
      <c r="S975" s="786"/>
      <c r="T975" s="746" t="s">
        <v>416</v>
      </c>
      <c r="U975" s="769"/>
      <c r="V975" s="747"/>
    </row>
    <row r="976" spans="1:22" s="22" customFormat="1" ht="15.75" customHeight="1" thickBot="1">
      <c r="A976" s="635" t="s">
        <v>2070</v>
      </c>
      <c r="B976" s="766"/>
      <c r="C976" s="41">
        <v>2</v>
      </c>
      <c r="D976" s="83" t="s">
        <v>265</v>
      </c>
      <c r="E976" s="89">
        <v>0.1</v>
      </c>
      <c r="F976" s="306">
        <v>1374.759</v>
      </c>
      <c r="G976" s="306">
        <v>698.17</v>
      </c>
      <c r="H976" s="742" t="s">
        <v>1102</v>
      </c>
      <c r="I976" s="743"/>
      <c r="J976" s="90" t="s">
        <v>1102</v>
      </c>
      <c r="K976" s="88" t="s">
        <v>1418</v>
      </c>
      <c r="L976" s="453" t="s">
        <v>34</v>
      </c>
      <c r="M976" s="454" t="s">
        <v>1439</v>
      </c>
      <c r="N976" s="369" t="s">
        <v>396</v>
      </c>
      <c r="O976" s="778"/>
      <c r="P976" s="779"/>
      <c r="Q976" s="783"/>
      <c r="R976" s="787"/>
      <c r="S976" s="788"/>
      <c r="T976" s="773"/>
      <c r="U976" s="791"/>
      <c r="V976" s="774"/>
    </row>
    <row r="977" spans="1:22" s="22" customFormat="1" ht="15.75" customHeight="1">
      <c r="A977" s="635" t="s">
        <v>2071</v>
      </c>
      <c r="B977" s="766"/>
      <c r="C977" s="41">
        <v>3</v>
      </c>
      <c r="D977" s="83" t="s">
        <v>1418</v>
      </c>
      <c r="E977" s="89" t="s">
        <v>1418</v>
      </c>
      <c r="F977" s="306" t="s">
        <v>1418</v>
      </c>
      <c r="G977" s="306" t="s">
        <v>1418</v>
      </c>
      <c r="H977" s="742" t="s">
        <v>1418</v>
      </c>
      <c r="I977" s="743"/>
      <c r="J977" s="90" t="s">
        <v>1418</v>
      </c>
      <c r="K977" s="88" t="s">
        <v>1418</v>
      </c>
      <c r="L977" s="453"/>
      <c r="M977" s="454" t="s">
        <v>1418</v>
      </c>
      <c r="N977" s="369"/>
      <c r="O977" s="780"/>
      <c r="P977" s="781"/>
      <c r="Q977" s="784"/>
      <c r="R977" s="789"/>
      <c r="S977" s="790"/>
      <c r="T977" s="244"/>
      <c r="U977" s="244"/>
      <c r="V977" s="245"/>
    </row>
    <row r="978" spans="1:22" s="22" customFormat="1" ht="15.75" customHeight="1">
      <c r="A978" s="635" t="s">
        <v>2072</v>
      </c>
      <c r="B978" s="766"/>
      <c r="C978" s="41">
        <v>4</v>
      </c>
      <c r="D978" s="83" t="s">
        <v>1418</v>
      </c>
      <c r="E978" s="89" t="s">
        <v>1418</v>
      </c>
      <c r="F978" s="306" t="s">
        <v>1418</v>
      </c>
      <c r="G978" s="306" t="s">
        <v>1418</v>
      </c>
      <c r="H978" s="742" t="s">
        <v>1418</v>
      </c>
      <c r="I978" s="743"/>
      <c r="J978" s="90" t="s">
        <v>1418</v>
      </c>
      <c r="K978" s="88" t="s">
        <v>1418</v>
      </c>
      <c r="L978" s="453"/>
      <c r="M978" s="454" t="s">
        <v>1418</v>
      </c>
      <c r="N978" s="369"/>
      <c r="O978" s="744" t="s">
        <v>417</v>
      </c>
      <c r="P978" s="734" t="s">
        <v>418</v>
      </c>
      <c r="Q978" s="735"/>
      <c r="R978" s="735"/>
      <c r="S978" s="736"/>
      <c r="T978" s="225"/>
      <c r="U978" s="225"/>
      <c r="V978" s="246"/>
    </row>
    <row r="979" spans="1:22" s="22" customFormat="1" ht="17.25" customHeight="1">
      <c r="A979" s="635" t="s">
        <v>2073</v>
      </c>
      <c r="B979" s="766"/>
      <c r="C979" s="41">
        <v>5</v>
      </c>
      <c r="D979" s="83" t="s">
        <v>1418</v>
      </c>
      <c r="E979" s="89" t="s">
        <v>1418</v>
      </c>
      <c r="F979" s="306" t="s">
        <v>1418</v>
      </c>
      <c r="G979" s="306" t="s">
        <v>1418</v>
      </c>
      <c r="H979" s="742" t="s">
        <v>1418</v>
      </c>
      <c r="I979" s="743"/>
      <c r="J979" s="90" t="s">
        <v>1418</v>
      </c>
      <c r="K979" s="88" t="s">
        <v>1418</v>
      </c>
      <c r="L979" s="453"/>
      <c r="M979" s="454" t="s">
        <v>1418</v>
      </c>
      <c r="N979" s="369"/>
      <c r="O979" s="745"/>
      <c r="P979" s="469" t="s">
        <v>419</v>
      </c>
      <c r="Q979" s="469" t="s">
        <v>420</v>
      </c>
      <c r="R979" s="738" t="s">
        <v>421</v>
      </c>
      <c r="S979" s="738"/>
      <c r="T979" s="225"/>
      <c r="U979" s="225"/>
      <c r="V979" s="246"/>
    </row>
    <row r="980" spans="1:22" s="22" customFormat="1" ht="16.5" customHeight="1" thickBot="1">
      <c r="A980" s="635" t="s">
        <v>2074</v>
      </c>
      <c r="B980" s="766"/>
      <c r="C980" s="91">
        <v>6</v>
      </c>
      <c r="D980" s="92" t="s">
        <v>1418</v>
      </c>
      <c r="E980" s="93" t="s">
        <v>1418</v>
      </c>
      <c r="F980" s="306" t="s">
        <v>1418</v>
      </c>
      <c r="G980" s="306" t="s">
        <v>1418</v>
      </c>
      <c r="H980" s="742" t="s">
        <v>1418</v>
      </c>
      <c r="I980" s="743"/>
      <c r="J980" s="90" t="s">
        <v>1418</v>
      </c>
      <c r="K980" s="88" t="s">
        <v>1418</v>
      </c>
      <c r="L980" s="453"/>
      <c r="M980" s="454" t="s">
        <v>1418</v>
      </c>
      <c r="N980" s="451"/>
      <c r="O980" s="319" t="s">
        <v>1102</v>
      </c>
      <c r="P980" s="247">
        <v>4</v>
      </c>
      <c r="Q980" s="248">
        <v>1396.3430708000001</v>
      </c>
      <c r="R980" s="792">
        <v>7559.8690000000006</v>
      </c>
      <c r="S980" s="792"/>
      <c r="T980" s="225"/>
      <c r="U980" s="225"/>
      <c r="V980" s="246"/>
    </row>
    <row r="981" spans="1:22" s="22" customFormat="1" ht="16.5" customHeight="1" thickBot="1">
      <c r="A981" s="635" t="s">
        <v>2075</v>
      </c>
      <c r="B981" s="767"/>
      <c r="C981" s="793" t="s">
        <v>422</v>
      </c>
      <c r="D981" s="794"/>
      <c r="E981" s="794"/>
      <c r="F981" s="502"/>
      <c r="G981" s="503"/>
      <c r="H981" s="795" t="s">
        <v>1102</v>
      </c>
      <c r="I981" s="796"/>
      <c r="J981" s="416" t="s">
        <v>1102</v>
      </c>
      <c r="K981" s="249" t="s">
        <v>1102</v>
      </c>
      <c r="L981" s="492"/>
      <c r="M981" s="493"/>
      <c r="N981" s="494"/>
      <c r="O981" s="797" t="s">
        <v>1418</v>
      </c>
      <c r="P981" s="797"/>
      <c r="Q981" s="797"/>
      <c r="R981" s="797"/>
      <c r="S981" s="797"/>
      <c r="T981" s="489"/>
      <c r="U981" s="490"/>
      <c r="V981" s="491"/>
    </row>
    <row r="982" spans="1:22" ht="24.9" customHeight="1"/>
    <row r="983" spans="1:22" ht="24.9" customHeight="1"/>
    <row r="984" spans="1:22" s="32" customFormat="1" ht="24" thickBot="1">
      <c r="A984" s="633">
        <v>36</v>
      </c>
      <c r="B984" s="761" t="s">
        <v>371</v>
      </c>
      <c r="C984" s="761"/>
      <c r="D984" s="761"/>
      <c r="E984" s="26">
        <v>55</v>
      </c>
      <c r="F984" s="27" t="s">
        <v>140</v>
      </c>
      <c r="G984" s="28"/>
      <c r="H984" s="28"/>
      <c r="I984" s="27"/>
      <c r="J984" s="27"/>
      <c r="K984" s="27"/>
      <c r="L984" s="27"/>
      <c r="M984" s="29"/>
      <c r="N984" s="29"/>
      <c r="O984" s="28"/>
      <c r="P984" s="28"/>
      <c r="Q984" s="30"/>
      <c r="R984" s="30"/>
      <c r="S984" s="30"/>
      <c r="T984" s="30"/>
      <c r="U984" s="31"/>
    </row>
    <row r="985" spans="1:22" s="19" customFormat="1" ht="24.75" customHeight="1">
      <c r="A985" s="630"/>
      <c r="B985" s="762" t="s">
        <v>372</v>
      </c>
      <c r="C985" s="466" t="s">
        <v>373</v>
      </c>
      <c r="D985" s="467" t="s">
        <v>374</v>
      </c>
      <c r="E985" s="467"/>
      <c r="F985" s="467" t="s">
        <v>375</v>
      </c>
      <c r="G985" s="468"/>
      <c r="H985" s="752" t="s">
        <v>376</v>
      </c>
      <c r="I985" s="803" t="s">
        <v>377</v>
      </c>
      <c r="J985" s="752" t="s">
        <v>378</v>
      </c>
      <c r="K985" s="752" t="s">
        <v>379</v>
      </c>
      <c r="L985" s="752" t="s">
        <v>380</v>
      </c>
      <c r="M985" s="752" t="s">
        <v>381</v>
      </c>
      <c r="N985" s="753" t="s">
        <v>382</v>
      </c>
      <c r="O985" s="754"/>
      <c r="P985" s="755" t="s">
        <v>383</v>
      </c>
      <c r="Q985" s="756"/>
      <c r="R985" s="746" t="s">
        <v>384</v>
      </c>
      <c r="S985" s="747"/>
      <c r="T985" s="798" t="s">
        <v>385</v>
      </c>
      <c r="U985" s="799"/>
      <c r="V985" s="800"/>
    </row>
    <row r="986" spans="1:22" s="19" customFormat="1" ht="73.5" customHeight="1">
      <c r="A986" s="630"/>
      <c r="B986" s="763"/>
      <c r="C986" s="469" t="s">
        <v>386</v>
      </c>
      <c r="D986" s="470" t="s">
        <v>101</v>
      </c>
      <c r="E986" s="470" t="s">
        <v>387</v>
      </c>
      <c r="F986" s="470" t="s">
        <v>388</v>
      </c>
      <c r="G986" s="471" t="s">
        <v>389</v>
      </c>
      <c r="H986" s="738"/>
      <c r="I986" s="804"/>
      <c r="J986" s="738"/>
      <c r="K986" s="738"/>
      <c r="L986" s="738"/>
      <c r="M986" s="738"/>
      <c r="N986" s="469" t="s">
        <v>390</v>
      </c>
      <c r="O986" s="470" t="s">
        <v>391</v>
      </c>
      <c r="P986" s="801"/>
      <c r="Q986" s="802"/>
      <c r="R986" s="748"/>
      <c r="S986" s="749"/>
      <c r="T986" s="472" t="s">
        <v>392</v>
      </c>
      <c r="U986" s="473" t="s">
        <v>393</v>
      </c>
      <c r="V986" s="474" t="s">
        <v>394</v>
      </c>
    </row>
    <row r="987" spans="1:22" s="19" customFormat="1" ht="26.25" customHeight="1">
      <c r="A987" s="630"/>
      <c r="B987" s="400"/>
      <c r="C987" s="401">
        <v>3</v>
      </c>
      <c r="D987" s="401">
        <v>4</v>
      </c>
      <c r="E987" s="401">
        <v>5</v>
      </c>
      <c r="F987" s="401">
        <v>6</v>
      </c>
      <c r="G987" s="401">
        <v>7</v>
      </c>
      <c r="H987" s="401">
        <v>8</v>
      </c>
      <c r="I987" s="401">
        <v>9</v>
      </c>
      <c r="J987" s="401">
        <v>10</v>
      </c>
      <c r="K987" s="401">
        <v>11</v>
      </c>
      <c r="L987" s="401">
        <v>12</v>
      </c>
      <c r="M987" s="401">
        <v>13</v>
      </c>
      <c r="N987" s="401">
        <v>14</v>
      </c>
      <c r="O987" s="401">
        <v>15</v>
      </c>
      <c r="P987" s="402">
        <v>16</v>
      </c>
      <c r="Q987" s="403">
        <v>17</v>
      </c>
      <c r="R987" s="402">
        <v>18</v>
      </c>
      <c r="S987" s="403">
        <v>19</v>
      </c>
      <c r="T987" s="404">
        <v>20</v>
      </c>
      <c r="U987" s="210">
        <v>21</v>
      </c>
      <c r="V987" s="405">
        <v>22</v>
      </c>
    </row>
    <row r="988" spans="1:22" s="33" customFormat="1" ht="49.95" customHeight="1">
      <c r="A988" s="634" t="s">
        <v>2076</v>
      </c>
      <c r="B988" s="406">
        <v>1</v>
      </c>
      <c r="C988" s="394" t="s">
        <v>644</v>
      </c>
      <c r="D988" s="394" t="s">
        <v>645</v>
      </c>
      <c r="E988" s="394" t="s">
        <v>646</v>
      </c>
      <c r="F988" s="394" t="s">
        <v>48</v>
      </c>
      <c r="G988" s="386">
        <v>0.71</v>
      </c>
      <c r="H988" s="543" t="s">
        <v>396</v>
      </c>
      <c r="I988" s="392" t="s">
        <v>57</v>
      </c>
      <c r="J988" s="393" t="s">
        <v>140</v>
      </c>
      <c r="K988" s="430">
        <v>41942</v>
      </c>
      <c r="L988" s="430">
        <v>42825</v>
      </c>
      <c r="M988" s="387">
        <v>5205.45</v>
      </c>
      <c r="N988" s="428">
        <v>3695.8694999999998</v>
      </c>
      <c r="O988" s="212">
        <v>3695.8694999999998</v>
      </c>
      <c r="P988" s="732"/>
      <c r="Q988" s="733"/>
      <c r="R988" s="750"/>
      <c r="S988" s="751"/>
      <c r="T988" s="389" t="s">
        <v>396</v>
      </c>
      <c r="U988" s="390">
        <v>193</v>
      </c>
      <c r="V988" s="391" t="s">
        <v>396</v>
      </c>
    </row>
    <row r="989" spans="1:22" s="33" customFormat="1" ht="49.95" customHeight="1">
      <c r="A989" s="634" t="s">
        <v>2077</v>
      </c>
      <c r="B989" s="406">
        <v>2</v>
      </c>
      <c r="C989" s="394" t="s">
        <v>647</v>
      </c>
      <c r="D989" s="394" t="s">
        <v>648</v>
      </c>
      <c r="E989" s="394" t="s">
        <v>649</v>
      </c>
      <c r="F989" s="394" t="s">
        <v>57</v>
      </c>
      <c r="G989" s="386">
        <v>1</v>
      </c>
      <c r="H989" s="543" t="s">
        <v>396</v>
      </c>
      <c r="I989" s="392" t="s">
        <v>57</v>
      </c>
      <c r="J989" s="393" t="s">
        <v>140</v>
      </c>
      <c r="K989" s="430">
        <v>39149</v>
      </c>
      <c r="L989" s="430">
        <v>39527</v>
      </c>
      <c r="M989" s="387">
        <v>1384.12</v>
      </c>
      <c r="N989" s="428">
        <v>1384.12</v>
      </c>
      <c r="O989" s="212">
        <v>1384.12</v>
      </c>
      <c r="P989" s="732"/>
      <c r="Q989" s="733"/>
      <c r="R989" s="750"/>
      <c r="S989" s="751"/>
      <c r="T989" s="389" t="s">
        <v>396</v>
      </c>
      <c r="U989" s="390">
        <v>64</v>
      </c>
      <c r="V989" s="391" t="s">
        <v>396</v>
      </c>
    </row>
    <row r="990" spans="1:22" s="33" customFormat="1" ht="49.95" customHeight="1">
      <c r="A990" s="634" t="s">
        <v>2078</v>
      </c>
      <c r="B990" s="406">
        <v>3</v>
      </c>
      <c r="C990" s="394" t="s">
        <v>650</v>
      </c>
      <c r="D990" s="394" t="s">
        <v>651</v>
      </c>
      <c r="E990" s="394" t="s">
        <v>652</v>
      </c>
      <c r="F990" s="394" t="s">
        <v>454</v>
      </c>
      <c r="G990" s="386">
        <v>0.75</v>
      </c>
      <c r="H990" s="543" t="s">
        <v>396</v>
      </c>
      <c r="I990" s="392" t="s">
        <v>57</v>
      </c>
      <c r="J990" s="393" t="s">
        <v>140</v>
      </c>
      <c r="K990" s="430">
        <v>41274</v>
      </c>
      <c r="L990" s="430">
        <v>42177</v>
      </c>
      <c r="M990" s="387">
        <v>1153.31</v>
      </c>
      <c r="N990" s="428">
        <v>864.98249999999996</v>
      </c>
      <c r="O990" s="212">
        <v>864.98249999999996</v>
      </c>
      <c r="P990" s="732"/>
      <c r="Q990" s="733"/>
      <c r="R990" s="750"/>
      <c r="S990" s="751"/>
      <c r="T990" s="389" t="s">
        <v>396</v>
      </c>
      <c r="U990" s="390">
        <v>155</v>
      </c>
      <c r="V990" s="391" t="s">
        <v>396</v>
      </c>
    </row>
    <row r="991" spans="1:22" s="33" customFormat="1" ht="24.9" customHeight="1">
      <c r="A991" s="634" t="s">
        <v>2079</v>
      </c>
      <c r="B991" s="406" t="s">
        <v>1418</v>
      </c>
      <c r="C991" s="394"/>
      <c r="D991" s="394"/>
      <c r="E991" s="394"/>
      <c r="F991" s="394"/>
      <c r="G991" s="386"/>
      <c r="H991" s="543"/>
      <c r="I991" s="392"/>
      <c r="J991" s="393" t="s">
        <v>1418</v>
      </c>
      <c r="K991" s="430"/>
      <c r="L991" s="430"/>
      <c r="M991" s="387"/>
      <c r="N991" s="428" t="s">
        <v>1418</v>
      </c>
      <c r="O991" s="212" t="s">
        <v>1418</v>
      </c>
      <c r="P991" s="732"/>
      <c r="Q991" s="733"/>
      <c r="R991" s="750"/>
      <c r="S991" s="751"/>
      <c r="T991" s="389"/>
      <c r="U991" s="390"/>
      <c r="V991" s="391"/>
    </row>
    <row r="992" spans="1:22" s="33" customFormat="1" ht="24.9" customHeight="1">
      <c r="A992" s="634" t="s">
        <v>2080</v>
      </c>
      <c r="B992" s="406" t="s">
        <v>1418</v>
      </c>
      <c r="C992" s="394"/>
      <c r="D992" s="394"/>
      <c r="E992" s="394"/>
      <c r="F992" s="394"/>
      <c r="G992" s="386"/>
      <c r="H992" s="543"/>
      <c r="I992" s="392"/>
      <c r="J992" s="393" t="s">
        <v>1418</v>
      </c>
      <c r="K992" s="430"/>
      <c r="L992" s="430"/>
      <c r="M992" s="387"/>
      <c r="N992" s="428" t="s">
        <v>1418</v>
      </c>
      <c r="O992" s="212" t="s">
        <v>1418</v>
      </c>
      <c r="P992" s="732"/>
      <c r="Q992" s="733"/>
      <c r="R992" s="750"/>
      <c r="S992" s="751"/>
      <c r="T992" s="389"/>
      <c r="U992" s="390"/>
      <c r="V992" s="391"/>
    </row>
    <row r="993" spans="1:22" s="33" customFormat="1" ht="24.9" customHeight="1">
      <c r="A993" s="634" t="s">
        <v>2081</v>
      </c>
      <c r="B993" s="406" t="s">
        <v>1418</v>
      </c>
      <c r="C993" s="394"/>
      <c r="D993" s="394"/>
      <c r="E993" s="394"/>
      <c r="F993" s="394"/>
      <c r="G993" s="386"/>
      <c r="H993" s="543"/>
      <c r="I993" s="392"/>
      <c r="J993" s="393" t="s">
        <v>1418</v>
      </c>
      <c r="K993" s="430"/>
      <c r="L993" s="430"/>
      <c r="M993" s="387"/>
      <c r="N993" s="428" t="s">
        <v>1418</v>
      </c>
      <c r="O993" s="212" t="s">
        <v>1418</v>
      </c>
      <c r="P993" s="732"/>
      <c r="Q993" s="733"/>
      <c r="R993" s="750"/>
      <c r="S993" s="751"/>
      <c r="T993" s="389"/>
      <c r="U993" s="390"/>
      <c r="V993" s="391"/>
    </row>
    <row r="994" spans="1:22" s="33" customFormat="1" ht="24.9" customHeight="1">
      <c r="A994" s="634" t="s">
        <v>2082</v>
      </c>
      <c r="B994" s="406" t="s">
        <v>1418</v>
      </c>
      <c r="C994" s="394"/>
      <c r="D994" s="394"/>
      <c r="E994" s="394"/>
      <c r="F994" s="394"/>
      <c r="G994" s="386"/>
      <c r="H994" s="543"/>
      <c r="I994" s="392"/>
      <c r="J994" s="393" t="s">
        <v>1418</v>
      </c>
      <c r="K994" s="430"/>
      <c r="L994" s="430"/>
      <c r="M994" s="388"/>
      <c r="N994" s="428" t="s">
        <v>1418</v>
      </c>
      <c r="O994" s="212" t="s">
        <v>1418</v>
      </c>
      <c r="P994" s="732"/>
      <c r="Q994" s="733"/>
      <c r="R994" s="750"/>
      <c r="S994" s="751"/>
      <c r="T994" s="389"/>
      <c r="U994" s="390"/>
      <c r="V994" s="391"/>
    </row>
    <row r="995" spans="1:22" s="33" customFormat="1" ht="24.9" customHeight="1">
      <c r="A995" s="634" t="s">
        <v>2083</v>
      </c>
      <c r="B995" s="406" t="s">
        <v>1418</v>
      </c>
      <c r="C995" s="394"/>
      <c r="D995" s="394"/>
      <c r="E995" s="394"/>
      <c r="F995" s="394"/>
      <c r="G995" s="386"/>
      <c r="H995" s="543"/>
      <c r="I995" s="392"/>
      <c r="J995" s="393" t="s">
        <v>1418</v>
      </c>
      <c r="K995" s="430"/>
      <c r="L995" s="430"/>
      <c r="M995" s="388"/>
      <c r="N995" s="428" t="s">
        <v>1418</v>
      </c>
      <c r="O995" s="212" t="s">
        <v>1418</v>
      </c>
      <c r="P995" s="732"/>
      <c r="Q995" s="733"/>
      <c r="R995" s="750"/>
      <c r="S995" s="751"/>
      <c r="T995" s="389"/>
      <c r="U995" s="390"/>
      <c r="V995" s="391"/>
    </row>
    <row r="996" spans="1:22" s="33" customFormat="1" ht="24.9" customHeight="1" thickBot="1">
      <c r="A996" s="634" t="s">
        <v>2084</v>
      </c>
      <c r="B996" s="410" t="s">
        <v>1418</v>
      </c>
      <c r="C996" s="395"/>
      <c r="D996" s="395"/>
      <c r="E996" s="395"/>
      <c r="F996" s="395"/>
      <c r="G996" s="396"/>
      <c r="H996" s="544"/>
      <c r="I996" s="397"/>
      <c r="J996" s="398" t="s">
        <v>1418</v>
      </c>
      <c r="K996" s="431"/>
      <c r="L996" s="431"/>
      <c r="M996" s="399"/>
      <c r="N996" s="428" t="s">
        <v>1418</v>
      </c>
      <c r="O996" s="212" t="s">
        <v>1418</v>
      </c>
      <c r="P996" s="732"/>
      <c r="Q996" s="733"/>
      <c r="R996" s="750"/>
      <c r="S996" s="751"/>
      <c r="T996" s="389"/>
      <c r="U996" s="390"/>
      <c r="V996" s="391"/>
    </row>
    <row r="997" spans="1:22" s="19" customFormat="1" ht="12" customHeight="1">
      <c r="A997" s="634"/>
      <c r="B997" s="34"/>
      <c r="C997" s="35"/>
      <c r="D997" s="35"/>
      <c r="E997" s="35"/>
      <c r="F997" s="35"/>
      <c r="G997" s="35"/>
      <c r="H997" s="407"/>
      <c r="I997" s="35"/>
      <c r="J997" s="35"/>
      <c r="K997" s="35"/>
      <c r="L997" s="35"/>
      <c r="M997" s="35"/>
      <c r="N997" s="35"/>
      <c r="O997" s="211"/>
      <c r="P997" s="35"/>
      <c r="Q997" s="35"/>
      <c r="R997" s="211"/>
      <c r="S997" s="35"/>
      <c r="T997" s="35"/>
      <c r="U997" s="36"/>
      <c r="V997" s="37"/>
    </row>
    <row r="998" spans="1:22" s="19" customFormat="1" ht="17.25" customHeight="1" thickBot="1">
      <c r="A998" s="634" t="s">
        <v>2085</v>
      </c>
      <c r="B998" s="475"/>
      <c r="C998" s="476"/>
      <c r="D998" s="476"/>
      <c r="E998" s="476"/>
      <c r="F998" s="476"/>
      <c r="G998" s="476"/>
      <c r="H998" s="476"/>
      <c r="I998" s="476"/>
      <c r="J998" s="476"/>
      <c r="K998" s="476"/>
      <c r="L998" s="476"/>
      <c r="M998" s="476"/>
      <c r="N998" s="414" t="s">
        <v>398</v>
      </c>
      <c r="O998" s="415">
        <v>1981.6573333333333</v>
      </c>
      <c r="P998" s="423"/>
      <c r="Q998" s="423"/>
      <c r="R998" s="424"/>
      <c r="S998" s="424"/>
      <c r="T998" s="425"/>
      <c r="U998" s="426"/>
      <c r="V998" s="427"/>
    </row>
    <row r="999" spans="1:22" ht="17.25" customHeight="1">
      <c r="B999" s="38"/>
      <c r="C999" s="38"/>
      <c r="D999" s="38"/>
      <c r="E999" s="38"/>
      <c r="F999" s="38"/>
      <c r="G999" s="39"/>
      <c r="H999" s="39"/>
      <c r="I999" s="39"/>
      <c r="J999" s="39"/>
      <c r="K999" s="39"/>
      <c r="L999" s="39"/>
      <c r="M999" s="39"/>
      <c r="N999" s="39"/>
      <c r="O999" s="39"/>
      <c r="P999" s="39"/>
      <c r="Q999" s="39"/>
      <c r="R999" s="39"/>
      <c r="S999" s="39"/>
      <c r="T999" s="39"/>
      <c r="U999" s="39"/>
      <c r="V999" s="39"/>
    </row>
    <row r="1000" spans="1:22" s="19" customFormat="1" ht="16.5" customHeight="1" thickBot="1">
      <c r="A1000" s="630"/>
      <c r="B1000" s="764" t="s">
        <v>399</v>
      </c>
      <c r="C1000" s="764"/>
      <c r="D1000" s="764"/>
      <c r="E1000" s="764"/>
      <c r="F1000" s="764"/>
      <c r="G1000" s="764"/>
      <c r="H1000" s="764"/>
      <c r="I1000" s="764"/>
      <c r="J1000" s="764"/>
      <c r="K1000" s="764"/>
      <c r="L1000" s="764"/>
      <c r="M1000" s="764"/>
      <c r="N1000" s="764"/>
      <c r="O1000" s="764"/>
      <c r="P1000" s="764"/>
      <c r="Q1000" s="764"/>
      <c r="R1000" s="764"/>
      <c r="S1000" s="764"/>
      <c r="T1000" s="764"/>
      <c r="U1000" s="764"/>
      <c r="V1000" s="764"/>
    </row>
    <row r="1001" spans="1:22" s="22" customFormat="1" ht="22.5" customHeight="1">
      <c r="A1001" s="635" t="s">
        <v>2086</v>
      </c>
      <c r="B1001" s="765" t="s">
        <v>400</v>
      </c>
      <c r="C1001" s="768" t="s">
        <v>401</v>
      </c>
      <c r="D1001" s="769"/>
      <c r="E1001" s="769"/>
      <c r="F1001" s="769"/>
      <c r="G1001" s="769"/>
      <c r="H1001" s="769"/>
      <c r="I1001" s="769"/>
      <c r="J1001" s="769"/>
      <c r="K1001" s="769"/>
      <c r="L1001" s="769"/>
      <c r="M1001" s="747"/>
      <c r="N1001" s="477"/>
      <c r="O1001" s="478"/>
      <c r="P1001" s="768" t="s">
        <v>402</v>
      </c>
      <c r="Q1001" s="769"/>
      <c r="R1001" s="769"/>
      <c r="S1001" s="747"/>
      <c r="T1001" s="746" t="s">
        <v>403</v>
      </c>
      <c r="U1001" s="747"/>
      <c r="V1001" s="775" t="s">
        <v>1102</v>
      </c>
    </row>
    <row r="1002" spans="1:22" s="22" customFormat="1" ht="22.5" customHeight="1">
      <c r="A1002" s="635" t="s">
        <v>2087</v>
      </c>
      <c r="B1002" s="766"/>
      <c r="C1002" s="734" t="s">
        <v>404</v>
      </c>
      <c r="D1002" s="735"/>
      <c r="E1002" s="736"/>
      <c r="F1002" s="481">
        <v>1</v>
      </c>
      <c r="G1002" s="737" t="s">
        <v>405</v>
      </c>
      <c r="H1002" s="738" t="s">
        <v>406</v>
      </c>
      <c r="I1002" s="738"/>
      <c r="J1002" s="734" t="s">
        <v>407</v>
      </c>
      <c r="K1002" s="739"/>
      <c r="L1002" s="482"/>
      <c r="M1002" s="482"/>
      <c r="N1002" s="483"/>
      <c r="O1002" s="484"/>
      <c r="P1002" s="770"/>
      <c r="Q1002" s="771"/>
      <c r="R1002" s="771"/>
      <c r="S1002" s="772"/>
      <c r="T1002" s="748"/>
      <c r="U1002" s="749"/>
      <c r="V1002" s="776"/>
    </row>
    <row r="1003" spans="1:22" s="22" customFormat="1" ht="51.75" customHeight="1" thickBot="1">
      <c r="A1003" s="635" t="s">
        <v>2088</v>
      </c>
      <c r="B1003" s="766"/>
      <c r="C1003" s="735" t="s">
        <v>408</v>
      </c>
      <c r="D1003" s="736"/>
      <c r="E1003" s="485" t="s">
        <v>409</v>
      </c>
      <c r="F1003" s="479" t="s">
        <v>410</v>
      </c>
      <c r="G1003" s="737"/>
      <c r="H1003" s="738"/>
      <c r="I1003" s="738"/>
      <c r="J1003" s="469" t="s">
        <v>411</v>
      </c>
      <c r="K1003" s="480" t="s">
        <v>412</v>
      </c>
      <c r="L1003" s="486" t="s">
        <v>413</v>
      </c>
      <c r="M1003" s="486"/>
      <c r="N1003" s="487" t="s">
        <v>414</v>
      </c>
      <c r="O1003" s="488"/>
      <c r="P1003" s="421" t="s">
        <v>1436</v>
      </c>
      <c r="Q1003" s="312" t="s">
        <v>415</v>
      </c>
      <c r="R1003" s="313"/>
      <c r="S1003" s="94">
        <v>3</v>
      </c>
      <c r="T1003" s="773"/>
      <c r="U1003" s="774"/>
      <c r="V1003" s="777"/>
    </row>
    <row r="1004" spans="1:22" s="22" customFormat="1" ht="15.75" customHeight="1">
      <c r="A1004" s="635" t="s">
        <v>2089</v>
      </c>
      <c r="B1004" s="766"/>
      <c r="C1004" s="41">
        <v>1</v>
      </c>
      <c r="D1004" s="83" t="s">
        <v>1418</v>
      </c>
      <c r="E1004" s="89" t="s">
        <v>1418</v>
      </c>
      <c r="F1004" s="306" t="s">
        <v>1418</v>
      </c>
      <c r="G1004" s="306" t="s">
        <v>1418</v>
      </c>
      <c r="H1004" s="742" t="s">
        <v>1418</v>
      </c>
      <c r="I1004" s="743"/>
      <c r="J1004" s="90" t="s">
        <v>1418</v>
      </c>
      <c r="K1004" s="88" t="s">
        <v>1418</v>
      </c>
      <c r="L1004" s="453" t="s">
        <v>1361</v>
      </c>
      <c r="M1004" s="454" t="s">
        <v>1459</v>
      </c>
      <c r="N1004" s="369" t="s">
        <v>396</v>
      </c>
      <c r="O1004" s="778" t="s">
        <v>205</v>
      </c>
      <c r="P1004" s="779"/>
      <c r="Q1004" s="782">
        <v>55</v>
      </c>
      <c r="R1004" s="785" t="s">
        <v>1361</v>
      </c>
      <c r="S1004" s="786"/>
      <c r="T1004" s="746" t="s">
        <v>416</v>
      </c>
      <c r="U1004" s="769"/>
      <c r="V1004" s="747"/>
    </row>
    <row r="1005" spans="1:22" s="22" customFormat="1" ht="15.75" customHeight="1" thickBot="1">
      <c r="A1005" s="635" t="s">
        <v>2090</v>
      </c>
      <c r="B1005" s="766"/>
      <c r="C1005" s="41">
        <v>2</v>
      </c>
      <c r="D1005" s="83" t="s">
        <v>1418</v>
      </c>
      <c r="E1005" s="89" t="s">
        <v>1418</v>
      </c>
      <c r="F1005" s="306" t="s">
        <v>1418</v>
      </c>
      <c r="G1005" s="306" t="s">
        <v>1418</v>
      </c>
      <c r="H1005" s="742" t="s">
        <v>1418</v>
      </c>
      <c r="I1005" s="743"/>
      <c r="J1005" s="90" t="s">
        <v>1418</v>
      </c>
      <c r="K1005" s="88" t="s">
        <v>1418</v>
      </c>
      <c r="L1005" s="453"/>
      <c r="M1005" s="454" t="s">
        <v>1418</v>
      </c>
      <c r="N1005" s="369" t="s">
        <v>396</v>
      </c>
      <c r="O1005" s="778"/>
      <c r="P1005" s="779"/>
      <c r="Q1005" s="783"/>
      <c r="R1005" s="787"/>
      <c r="S1005" s="788"/>
      <c r="T1005" s="773"/>
      <c r="U1005" s="791"/>
      <c r="V1005" s="774"/>
    </row>
    <row r="1006" spans="1:22" s="22" customFormat="1" ht="15.75" customHeight="1">
      <c r="A1006" s="635" t="s">
        <v>2091</v>
      </c>
      <c r="B1006" s="766"/>
      <c r="C1006" s="41">
        <v>3</v>
      </c>
      <c r="D1006" s="83" t="s">
        <v>1418</v>
      </c>
      <c r="E1006" s="89" t="s">
        <v>1418</v>
      </c>
      <c r="F1006" s="306" t="s">
        <v>1418</v>
      </c>
      <c r="G1006" s="306" t="s">
        <v>1418</v>
      </c>
      <c r="H1006" s="742" t="s">
        <v>1418</v>
      </c>
      <c r="I1006" s="743"/>
      <c r="J1006" s="90" t="s">
        <v>1418</v>
      </c>
      <c r="K1006" s="88" t="s">
        <v>1418</v>
      </c>
      <c r="L1006" s="453"/>
      <c r="M1006" s="454" t="s">
        <v>1418</v>
      </c>
      <c r="N1006" s="369"/>
      <c r="O1006" s="780"/>
      <c r="P1006" s="781"/>
      <c r="Q1006" s="784"/>
      <c r="R1006" s="789"/>
      <c r="S1006" s="790"/>
      <c r="T1006" s="244"/>
      <c r="U1006" s="244"/>
      <c r="V1006" s="245"/>
    </row>
    <row r="1007" spans="1:22" s="22" customFormat="1" ht="15.75" customHeight="1">
      <c r="A1007" s="635" t="s">
        <v>2092</v>
      </c>
      <c r="B1007" s="766"/>
      <c r="C1007" s="41">
        <v>4</v>
      </c>
      <c r="D1007" s="83" t="s">
        <v>1418</v>
      </c>
      <c r="E1007" s="89" t="s">
        <v>1418</v>
      </c>
      <c r="F1007" s="306" t="s">
        <v>1418</v>
      </c>
      <c r="G1007" s="306" t="s">
        <v>1418</v>
      </c>
      <c r="H1007" s="742" t="s">
        <v>1418</v>
      </c>
      <c r="I1007" s="743"/>
      <c r="J1007" s="90" t="s">
        <v>1418</v>
      </c>
      <c r="K1007" s="88" t="s">
        <v>1418</v>
      </c>
      <c r="L1007" s="453"/>
      <c r="M1007" s="454" t="s">
        <v>1418</v>
      </c>
      <c r="N1007" s="369"/>
      <c r="O1007" s="744" t="s">
        <v>417</v>
      </c>
      <c r="P1007" s="734" t="s">
        <v>418</v>
      </c>
      <c r="Q1007" s="735"/>
      <c r="R1007" s="735"/>
      <c r="S1007" s="736"/>
      <c r="T1007" s="225"/>
      <c r="U1007" s="225"/>
      <c r="V1007" s="246"/>
    </row>
    <row r="1008" spans="1:22" s="22" customFormat="1" ht="17.25" customHeight="1">
      <c r="A1008" s="635" t="s">
        <v>2093</v>
      </c>
      <c r="B1008" s="766"/>
      <c r="C1008" s="41">
        <v>5</v>
      </c>
      <c r="D1008" s="83" t="s">
        <v>1418</v>
      </c>
      <c r="E1008" s="89" t="s">
        <v>1418</v>
      </c>
      <c r="F1008" s="306" t="s">
        <v>1418</v>
      </c>
      <c r="G1008" s="306" t="s">
        <v>1418</v>
      </c>
      <c r="H1008" s="742" t="s">
        <v>1418</v>
      </c>
      <c r="I1008" s="743"/>
      <c r="J1008" s="90" t="s">
        <v>1418</v>
      </c>
      <c r="K1008" s="88" t="s">
        <v>1418</v>
      </c>
      <c r="L1008" s="453"/>
      <c r="M1008" s="454" t="s">
        <v>1418</v>
      </c>
      <c r="N1008" s="369"/>
      <c r="O1008" s="745"/>
      <c r="P1008" s="469" t="s">
        <v>419</v>
      </c>
      <c r="Q1008" s="469" t="s">
        <v>420</v>
      </c>
      <c r="R1008" s="738" t="s">
        <v>421</v>
      </c>
      <c r="S1008" s="738"/>
      <c r="T1008" s="225"/>
      <c r="U1008" s="225"/>
      <c r="V1008" s="246"/>
    </row>
    <row r="1009" spans="1:22" s="22" customFormat="1" ht="16.5" customHeight="1" thickBot="1">
      <c r="A1009" s="635" t="s">
        <v>2094</v>
      </c>
      <c r="B1009" s="766"/>
      <c r="C1009" s="91">
        <v>6</v>
      </c>
      <c r="D1009" s="92" t="s">
        <v>1418</v>
      </c>
      <c r="E1009" s="93" t="s">
        <v>1418</v>
      </c>
      <c r="F1009" s="306" t="s">
        <v>1418</v>
      </c>
      <c r="G1009" s="306" t="s">
        <v>1418</v>
      </c>
      <c r="H1009" s="742" t="s">
        <v>1418</v>
      </c>
      <c r="I1009" s="743"/>
      <c r="J1009" s="90" t="s">
        <v>1418</v>
      </c>
      <c r="K1009" s="88" t="s">
        <v>1418</v>
      </c>
      <c r="L1009" s="453"/>
      <c r="M1009" s="454" t="s">
        <v>1418</v>
      </c>
      <c r="N1009" s="451"/>
      <c r="O1009" s="319" t="s">
        <v>1102</v>
      </c>
      <c r="P1009" s="247">
        <v>4</v>
      </c>
      <c r="Q1009" s="248">
        <v>1396.3430708000001</v>
      </c>
      <c r="R1009" s="792">
        <v>5944.9719999999998</v>
      </c>
      <c r="S1009" s="792"/>
      <c r="T1009" s="225"/>
      <c r="U1009" s="225"/>
      <c r="V1009" s="246"/>
    </row>
    <row r="1010" spans="1:22" s="22" customFormat="1" ht="16.5" customHeight="1" thickBot="1">
      <c r="A1010" s="635" t="s">
        <v>2095</v>
      </c>
      <c r="B1010" s="767"/>
      <c r="C1010" s="793" t="s">
        <v>422</v>
      </c>
      <c r="D1010" s="794"/>
      <c r="E1010" s="794"/>
      <c r="F1010" s="502"/>
      <c r="G1010" s="503"/>
      <c r="H1010" s="795" t="s">
        <v>1418</v>
      </c>
      <c r="I1010" s="796"/>
      <c r="J1010" s="416" t="s">
        <v>1418</v>
      </c>
      <c r="K1010" s="249" t="s">
        <v>1102</v>
      </c>
      <c r="L1010" s="492"/>
      <c r="M1010" s="493"/>
      <c r="N1010" s="494"/>
      <c r="O1010" s="797" t="s">
        <v>1418</v>
      </c>
      <c r="P1010" s="797"/>
      <c r="Q1010" s="797"/>
      <c r="R1010" s="797"/>
      <c r="S1010" s="797"/>
      <c r="T1010" s="489"/>
      <c r="U1010" s="490"/>
      <c r="V1010" s="491"/>
    </row>
    <row r="1011" spans="1:22" ht="24.9" customHeight="1"/>
    <row r="1012" spans="1:22" ht="24.9" customHeight="1"/>
    <row r="1013" spans="1:22" s="32" customFormat="1" ht="24" thickBot="1">
      <c r="A1013" s="633">
        <v>37</v>
      </c>
      <c r="B1013" s="761" t="s">
        <v>371</v>
      </c>
      <c r="C1013" s="761"/>
      <c r="D1013" s="761"/>
      <c r="E1013" s="26">
        <v>57</v>
      </c>
      <c r="F1013" s="27" t="s">
        <v>141</v>
      </c>
      <c r="G1013" s="28"/>
      <c r="H1013" s="28"/>
      <c r="I1013" s="27"/>
      <c r="J1013" s="27"/>
      <c r="K1013" s="27"/>
      <c r="L1013" s="27"/>
      <c r="M1013" s="29"/>
      <c r="N1013" s="29"/>
      <c r="O1013" s="28"/>
      <c r="P1013" s="28"/>
      <c r="Q1013" s="30"/>
      <c r="R1013" s="30"/>
      <c r="S1013" s="30"/>
      <c r="T1013" s="30"/>
      <c r="U1013" s="31"/>
    </row>
    <row r="1014" spans="1:22" s="19" customFormat="1" ht="24.75" customHeight="1">
      <c r="A1014" s="630"/>
      <c r="B1014" s="762" t="s">
        <v>372</v>
      </c>
      <c r="C1014" s="466" t="s">
        <v>373</v>
      </c>
      <c r="D1014" s="467" t="s">
        <v>374</v>
      </c>
      <c r="E1014" s="467"/>
      <c r="F1014" s="467" t="s">
        <v>375</v>
      </c>
      <c r="G1014" s="468"/>
      <c r="H1014" s="752" t="s">
        <v>376</v>
      </c>
      <c r="I1014" s="803" t="s">
        <v>377</v>
      </c>
      <c r="J1014" s="752" t="s">
        <v>378</v>
      </c>
      <c r="K1014" s="752" t="s">
        <v>379</v>
      </c>
      <c r="L1014" s="752" t="s">
        <v>380</v>
      </c>
      <c r="M1014" s="752" t="s">
        <v>381</v>
      </c>
      <c r="N1014" s="753" t="s">
        <v>382</v>
      </c>
      <c r="O1014" s="754"/>
      <c r="P1014" s="755" t="s">
        <v>383</v>
      </c>
      <c r="Q1014" s="756"/>
      <c r="R1014" s="746" t="s">
        <v>384</v>
      </c>
      <c r="S1014" s="747"/>
      <c r="T1014" s="798" t="s">
        <v>385</v>
      </c>
      <c r="U1014" s="799"/>
      <c r="V1014" s="800"/>
    </row>
    <row r="1015" spans="1:22" s="19" customFormat="1" ht="73.5" customHeight="1">
      <c r="A1015" s="630"/>
      <c r="B1015" s="763"/>
      <c r="C1015" s="469" t="s">
        <v>386</v>
      </c>
      <c r="D1015" s="470" t="s">
        <v>101</v>
      </c>
      <c r="E1015" s="470" t="s">
        <v>387</v>
      </c>
      <c r="F1015" s="470" t="s">
        <v>388</v>
      </c>
      <c r="G1015" s="471" t="s">
        <v>389</v>
      </c>
      <c r="H1015" s="738"/>
      <c r="I1015" s="804"/>
      <c r="J1015" s="738"/>
      <c r="K1015" s="738"/>
      <c r="L1015" s="738"/>
      <c r="M1015" s="738"/>
      <c r="N1015" s="469" t="s">
        <v>390</v>
      </c>
      <c r="O1015" s="470" t="s">
        <v>391</v>
      </c>
      <c r="P1015" s="801"/>
      <c r="Q1015" s="802"/>
      <c r="R1015" s="748"/>
      <c r="S1015" s="749"/>
      <c r="T1015" s="472" t="s">
        <v>392</v>
      </c>
      <c r="U1015" s="473" t="s">
        <v>393</v>
      </c>
      <c r="V1015" s="474" t="s">
        <v>394</v>
      </c>
    </row>
    <row r="1016" spans="1:22" s="19" customFormat="1" ht="26.25" customHeight="1">
      <c r="A1016" s="630"/>
      <c r="B1016" s="400"/>
      <c r="C1016" s="401">
        <v>3</v>
      </c>
      <c r="D1016" s="401">
        <v>4</v>
      </c>
      <c r="E1016" s="401">
        <v>5</v>
      </c>
      <c r="F1016" s="401">
        <v>6</v>
      </c>
      <c r="G1016" s="401">
        <v>7</v>
      </c>
      <c r="H1016" s="401">
        <v>8</v>
      </c>
      <c r="I1016" s="401">
        <v>9</v>
      </c>
      <c r="J1016" s="401">
        <v>10</v>
      </c>
      <c r="K1016" s="401">
        <v>11</v>
      </c>
      <c r="L1016" s="401">
        <v>12</v>
      </c>
      <c r="M1016" s="401">
        <v>13</v>
      </c>
      <c r="N1016" s="401">
        <v>14</v>
      </c>
      <c r="O1016" s="401">
        <v>15</v>
      </c>
      <c r="P1016" s="402">
        <v>16</v>
      </c>
      <c r="Q1016" s="403">
        <v>17</v>
      </c>
      <c r="R1016" s="402">
        <v>18</v>
      </c>
      <c r="S1016" s="403">
        <v>19</v>
      </c>
      <c r="T1016" s="404">
        <v>20</v>
      </c>
      <c r="U1016" s="210">
        <v>21</v>
      </c>
      <c r="V1016" s="405">
        <v>22</v>
      </c>
    </row>
    <row r="1017" spans="1:22" s="33" customFormat="1" ht="49.95" customHeight="1">
      <c r="A1017" s="634" t="s">
        <v>2096</v>
      </c>
      <c r="B1017" s="406">
        <v>1</v>
      </c>
      <c r="C1017" s="394" t="s">
        <v>653</v>
      </c>
      <c r="D1017" s="394" t="s">
        <v>654</v>
      </c>
      <c r="E1017" s="394" t="s">
        <v>655</v>
      </c>
      <c r="F1017" s="394" t="s">
        <v>57</v>
      </c>
      <c r="G1017" s="386">
        <v>1</v>
      </c>
      <c r="H1017" s="543" t="s">
        <v>396</v>
      </c>
      <c r="I1017" s="392" t="s">
        <v>57</v>
      </c>
      <c r="J1017" s="393" t="s">
        <v>141</v>
      </c>
      <c r="K1017" s="430">
        <v>40092</v>
      </c>
      <c r="L1017" s="430">
        <v>40427</v>
      </c>
      <c r="M1017" s="387">
        <v>2389.85</v>
      </c>
      <c r="N1017" s="428">
        <v>2389.85</v>
      </c>
      <c r="O1017" s="212">
        <v>2389.85</v>
      </c>
      <c r="P1017" s="732"/>
      <c r="Q1017" s="733"/>
      <c r="R1017" s="750"/>
      <c r="S1017" s="751"/>
      <c r="T1017" s="389" t="s">
        <v>396</v>
      </c>
      <c r="U1017" s="390">
        <v>4</v>
      </c>
      <c r="V1017" s="391" t="s">
        <v>396</v>
      </c>
    </row>
    <row r="1018" spans="1:22" s="33" customFormat="1" ht="49.95" customHeight="1">
      <c r="A1018" s="634" t="s">
        <v>2097</v>
      </c>
      <c r="B1018" s="406">
        <v>2</v>
      </c>
      <c r="C1018" s="394" t="s">
        <v>653</v>
      </c>
      <c r="D1018" s="394" t="s">
        <v>656</v>
      </c>
      <c r="E1018" s="394" t="s">
        <v>657</v>
      </c>
      <c r="F1018" s="394" t="s">
        <v>48</v>
      </c>
      <c r="G1018" s="386">
        <v>0.4</v>
      </c>
      <c r="H1018" s="543" t="s">
        <v>396</v>
      </c>
      <c r="I1018" s="392" t="s">
        <v>57</v>
      </c>
      <c r="J1018" s="393" t="s">
        <v>141</v>
      </c>
      <c r="K1018" s="430">
        <v>37432</v>
      </c>
      <c r="L1018" s="430">
        <v>38216</v>
      </c>
      <c r="M1018" s="387">
        <v>5818.8</v>
      </c>
      <c r="N1018" s="428">
        <v>2327.52</v>
      </c>
      <c r="O1018" s="212">
        <v>2327.52</v>
      </c>
      <c r="P1018" s="732"/>
      <c r="Q1018" s="733"/>
      <c r="R1018" s="750"/>
      <c r="S1018" s="751"/>
      <c r="T1018" s="389" t="s">
        <v>396</v>
      </c>
      <c r="U1018" s="390">
        <v>5</v>
      </c>
      <c r="V1018" s="391" t="s">
        <v>396</v>
      </c>
    </row>
    <row r="1019" spans="1:22" s="19" customFormat="1" ht="12" customHeight="1">
      <c r="A1019" s="634"/>
      <c r="B1019" s="34"/>
      <c r="C1019" s="35"/>
      <c r="D1019" s="35"/>
      <c r="E1019" s="35"/>
      <c r="F1019" s="35"/>
      <c r="G1019" s="35"/>
      <c r="H1019" s="407"/>
      <c r="I1019" s="35"/>
      <c r="J1019" s="35"/>
      <c r="K1019" s="35"/>
      <c r="L1019" s="35"/>
      <c r="M1019" s="35"/>
      <c r="N1019" s="35"/>
      <c r="O1019" s="211"/>
      <c r="P1019" s="35"/>
      <c r="Q1019" s="35"/>
      <c r="R1019" s="211"/>
      <c r="S1019" s="35"/>
      <c r="T1019" s="35"/>
      <c r="U1019" s="36"/>
      <c r="V1019" s="37"/>
    </row>
    <row r="1020" spans="1:22" s="19" customFormat="1" ht="17.25" customHeight="1" thickBot="1">
      <c r="A1020" s="634" t="s">
        <v>2098</v>
      </c>
      <c r="B1020" s="475"/>
      <c r="C1020" s="476"/>
      <c r="D1020" s="476"/>
      <c r="E1020" s="476"/>
      <c r="F1020" s="476"/>
      <c r="G1020" s="476"/>
      <c r="H1020" s="476"/>
      <c r="I1020" s="476"/>
      <c r="J1020" s="476"/>
      <c r="K1020" s="476"/>
      <c r="L1020" s="476"/>
      <c r="M1020" s="476"/>
      <c r="N1020" s="414" t="s">
        <v>398</v>
      </c>
      <c r="O1020" s="415">
        <v>2358.6849999999999</v>
      </c>
      <c r="P1020" s="423"/>
      <c r="Q1020" s="423"/>
      <c r="R1020" s="424"/>
      <c r="S1020" s="424"/>
      <c r="T1020" s="425"/>
      <c r="U1020" s="426"/>
      <c r="V1020" s="427"/>
    </row>
    <row r="1021" spans="1:22" ht="17.25" customHeight="1">
      <c r="B1021" s="38"/>
      <c r="C1021" s="38"/>
      <c r="D1021" s="38"/>
      <c r="E1021" s="38"/>
      <c r="F1021" s="38"/>
      <c r="G1021" s="39"/>
      <c r="H1021" s="39"/>
      <c r="I1021" s="39"/>
      <c r="J1021" s="39"/>
      <c r="K1021" s="39"/>
      <c r="L1021" s="39"/>
      <c r="M1021" s="39"/>
      <c r="N1021" s="39"/>
      <c r="O1021" s="39"/>
      <c r="P1021" s="39"/>
      <c r="Q1021" s="39"/>
      <c r="R1021" s="39"/>
      <c r="S1021" s="39"/>
      <c r="T1021" s="39"/>
      <c r="U1021" s="39"/>
      <c r="V1021" s="39"/>
    </row>
    <row r="1022" spans="1:22" s="19" customFormat="1" ht="16.5" customHeight="1" thickBot="1">
      <c r="A1022" s="630"/>
      <c r="B1022" s="764" t="s">
        <v>399</v>
      </c>
      <c r="C1022" s="764"/>
      <c r="D1022" s="764"/>
      <c r="E1022" s="764"/>
      <c r="F1022" s="764"/>
      <c r="G1022" s="764"/>
      <c r="H1022" s="764"/>
      <c r="I1022" s="764"/>
      <c r="J1022" s="764"/>
      <c r="K1022" s="764"/>
      <c r="L1022" s="764"/>
      <c r="M1022" s="764"/>
      <c r="N1022" s="764"/>
      <c r="O1022" s="764"/>
      <c r="P1022" s="764"/>
      <c r="Q1022" s="764"/>
      <c r="R1022" s="764"/>
      <c r="S1022" s="764"/>
      <c r="T1022" s="764"/>
      <c r="U1022" s="764"/>
      <c r="V1022" s="764"/>
    </row>
    <row r="1023" spans="1:22" s="22" customFormat="1" ht="22.5" customHeight="1">
      <c r="A1023" s="635" t="s">
        <v>2099</v>
      </c>
      <c r="B1023" s="765" t="s">
        <v>400</v>
      </c>
      <c r="C1023" s="768" t="s">
        <v>401</v>
      </c>
      <c r="D1023" s="769"/>
      <c r="E1023" s="769"/>
      <c r="F1023" s="769"/>
      <c r="G1023" s="769"/>
      <c r="H1023" s="769"/>
      <c r="I1023" s="769"/>
      <c r="J1023" s="769"/>
      <c r="K1023" s="769"/>
      <c r="L1023" s="769"/>
      <c r="M1023" s="747"/>
      <c r="N1023" s="477"/>
      <c r="O1023" s="478"/>
      <c r="P1023" s="768" t="s">
        <v>402</v>
      </c>
      <c r="Q1023" s="769"/>
      <c r="R1023" s="769"/>
      <c r="S1023" s="747"/>
      <c r="T1023" s="746" t="s">
        <v>403</v>
      </c>
      <c r="U1023" s="747"/>
      <c r="V1023" s="775" t="s">
        <v>1102</v>
      </c>
    </row>
    <row r="1024" spans="1:22" s="22" customFormat="1" ht="22.5" customHeight="1">
      <c r="A1024" s="635" t="s">
        <v>2100</v>
      </c>
      <c r="B1024" s="766"/>
      <c r="C1024" s="734" t="s">
        <v>404</v>
      </c>
      <c r="D1024" s="735"/>
      <c r="E1024" s="736"/>
      <c r="F1024" s="481">
        <v>1</v>
      </c>
      <c r="G1024" s="737" t="s">
        <v>405</v>
      </c>
      <c r="H1024" s="738" t="s">
        <v>406</v>
      </c>
      <c r="I1024" s="738"/>
      <c r="J1024" s="734" t="s">
        <v>407</v>
      </c>
      <c r="K1024" s="739"/>
      <c r="L1024" s="482"/>
      <c r="M1024" s="482"/>
      <c r="N1024" s="483"/>
      <c r="O1024" s="484"/>
      <c r="P1024" s="770"/>
      <c r="Q1024" s="771"/>
      <c r="R1024" s="771"/>
      <c r="S1024" s="772"/>
      <c r="T1024" s="748"/>
      <c r="U1024" s="749"/>
      <c r="V1024" s="776"/>
    </row>
    <row r="1025" spans="1:22" s="22" customFormat="1" ht="51.75" customHeight="1" thickBot="1">
      <c r="A1025" s="635" t="s">
        <v>2101</v>
      </c>
      <c r="B1025" s="766"/>
      <c r="C1025" s="735" t="s">
        <v>408</v>
      </c>
      <c r="D1025" s="736"/>
      <c r="E1025" s="485" t="s">
        <v>409</v>
      </c>
      <c r="F1025" s="479" t="s">
        <v>410</v>
      </c>
      <c r="G1025" s="737"/>
      <c r="H1025" s="738"/>
      <c r="I1025" s="738"/>
      <c r="J1025" s="469" t="s">
        <v>411</v>
      </c>
      <c r="K1025" s="480" t="s">
        <v>412</v>
      </c>
      <c r="L1025" s="486" t="s">
        <v>413</v>
      </c>
      <c r="M1025" s="486"/>
      <c r="N1025" s="487" t="s">
        <v>414</v>
      </c>
      <c r="O1025" s="488"/>
      <c r="P1025" s="421" t="s">
        <v>1436</v>
      </c>
      <c r="Q1025" s="312" t="s">
        <v>415</v>
      </c>
      <c r="R1025" s="313"/>
      <c r="S1025" s="94">
        <v>2</v>
      </c>
      <c r="T1025" s="773"/>
      <c r="U1025" s="774"/>
      <c r="V1025" s="777"/>
    </row>
    <row r="1026" spans="1:22" s="22" customFormat="1" ht="15.75" customHeight="1">
      <c r="A1026" s="635" t="s">
        <v>2102</v>
      </c>
      <c r="B1026" s="766"/>
      <c r="C1026" s="41">
        <v>1</v>
      </c>
      <c r="D1026" s="83" t="s">
        <v>1418</v>
      </c>
      <c r="E1026" s="89" t="s">
        <v>1418</v>
      </c>
      <c r="F1026" s="306" t="s">
        <v>1418</v>
      </c>
      <c r="G1026" s="306" t="s">
        <v>1418</v>
      </c>
      <c r="H1026" s="742" t="s">
        <v>1418</v>
      </c>
      <c r="I1026" s="743"/>
      <c r="J1026" s="90" t="s">
        <v>1418</v>
      </c>
      <c r="K1026" s="88" t="s">
        <v>1418</v>
      </c>
      <c r="L1026" s="453" t="s">
        <v>1361</v>
      </c>
      <c r="M1026" s="454" t="s">
        <v>1459</v>
      </c>
      <c r="N1026" s="369" t="s">
        <v>396</v>
      </c>
      <c r="O1026" s="778" t="s">
        <v>205</v>
      </c>
      <c r="P1026" s="779"/>
      <c r="Q1026" s="782">
        <v>57</v>
      </c>
      <c r="R1026" s="785" t="s">
        <v>1361</v>
      </c>
      <c r="S1026" s="786"/>
      <c r="T1026" s="746" t="s">
        <v>416</v>
      </c>
      <c r="U1026" s="769"/>
      <c r="V1026" s="747"/>
    </row>
    <row r="1027" spans="1:22" s="22" customFormat="1" ht="15.75" customHeight="1" thickBot="1">
      <c r="A1027" s="635" t="s">
        <v>2103</v>
      </c>
      <c r="B1027" s="766"/>
      <c r="C1027" s="41">
        <v>2</v>
      </c>
      <c r="D1027" s="83" t="s">
        <v>1418</v>
      </c>
      <c r="E1027" s="89" t="s">
        <v>1418</v>
      </c>
      <c r="F1027" s="306" t="s">
        <v>1418</v>
      </c>
      <c r="G1027" s="306" t="s">
        <v>1418</v>
      </c>
      <c r="H1027" s="742" t="s">
        <v>1418</v>
      </c>
      <c r="I1027" s="743"/>
      <c r="J1027" s="90" t="s">
        <v>1418</v>
      </c>
      <c r="K1027" s="88" t="s">
        <v>1418</v>
      </c>
      <c r="L1027" s="453"/>
      <c r="M1027" s="454" t="s">
        <v>1418</v>
      </c>
      <c r="N1027" s="369" t="s">
        <v>396</v>
      </c>
      <c r="O1027" s="778"/>
      <c r="P1027" s="779"/>
      <c r="Q1027" s="783"/>
      <c r="R1027" s="787"/>
      <c r="S1027" s="788"/>
      <c r="T1027" s="773"/>
      <c r="U1027" s="791"/>
      <c r="V1027" s="774"/>
    </row>
    <row r="1028" spans="1:22" s="22" customFormat="1" ht="15.75" customHeight="1">
      <c r="A1028" s="635" t="s">
        <v>2104</v>
      </c>
      <c r="B1028" s="766"/>
      <c r="C1028" s="41">
        <v>3</v>
      </c>
      <c r="D1028" s="83" t="s">
        <v>1418</v>
      </c>
      <c r="E1028" s="89" t="s">
        <v>1418</v>
      </c>
      <c r="F1028" s="306" t="s">
        <v>1418</v>
      </c>
      <c r="G1028" s="306" t="s">
        <v>1418</v>
      </c>
      <c r="H1028" s="742" t="s">
        <v>1418</v>
      </c>
      <c r="I1028" s="743"/>
      <c r="J1028" s="90" t="s">
        <v>1418</v>
      </c>
      <c r="K1028" s="88" t="s">
        <v>1418</v>
      </c>
      <c r="L1028" s="453"/>
      <c r="M1028" s="454" t="s">
        <v>1418</v>
      </c>
      <c r="N1028" s="369"/>
      <c r="O1028" s="780"/>
      <c r="P1028" s="781"/>
      <c r="Q1028" s="784"/>
      <c r="R1028" s="789"/>
      <c r="S1028" s="790"/>
      <c r="T1028" s="244"/>
      <c r="U1028" s="244"/>
      <c r="V1028" s="245"/>
    </row>
    <row r="1029" spans="1:22" s="22" customFormat="1" ht="15.75" customHeight="1">
      <c r="A1029" s="635" t="s">
        <v>2105</v>
      </c>
      <c r="B1029" s="766"/>
      <c r="C1029" s="41">
        <v>4</v>
      </c>
      <c r="D1029" s="83" t="s">
        <v>1418</v>
      </c>
      <c r="E1029" s="89" t="s">
        <v>1418</v>
      </c>
      <c r="F1029" s="306" t="s">
        <v>1418</v>
      </c>
      <c r="G1029" s="306" t="s">
        <v>1418</v>
      </c>
      <c r="H1029" s="742" t="s">
        <v>1418</v>
      </c>
      <c r="I1029" s="743"/>
      <c r="J1029" s="90" t="s">
        <v>1418</v>
      </c>
      <c r="K1029" s="88" t="s">
        <v>1418</v>
      </c>
      <c r="L1029" s="453"/>
      <c r="M1029" s="454" t="s">
        <v>1418</v>
      </c>
      <c r="N1029" s="369"/>
      <c r="O1029" s="744" t="s">
        <v>417</v>
      </c>
      <c r="P1029" s="734" t="s">
        <v>418</v>
      </c>
      <c r="Q1029" s="735"/>
      <c r="R1029" s="735"/>
      <c r="S1029" s="736"/>
      <c r="T1029" s="225"/>
      <c r="U1029" s="225"/>
      <c r="V1029" s="246"/>
    </row>
    <row r="1030" spans="1:22" s="22" customFormat="1" ht="17.25" customHeight="1">
      <c r="A1030" s="635" t="s">
        <v>2106</v>
      </c>
      <c r="B1030" s="766"/>
      <c r="C1030" s="41">
        <v>5</v>
      </c>
      <c r="D1030" s="83" t="s">
        <v>1418</v>
      </c>
      <c r="E1030" s="89" t="s">
        <v>1418</v>
      </c>
      <c r="F1030" s="306" t="s">
        <v>1418</v>
      </c>
      <c r="G1030" s="306" t="s">
        <v>1418</v>
      </c>
      <c r="H1030" s="742" t="s">
        <v>1418</v>
      </c>
      <c r="I1030" s="743"/>
      <c r="J1030" s="90" t="s">
        <v>1418</v>
      </c>
      <c r="K1030" s="88" t="s">
        <v>1418</v>
      </c>
      <c r="L1030" s="453"/>
      <c r="M1030" s="454" t="s">
        <v>1418</v>
      </c>
      <c r="N1030" s="369"/>
      <c r="O1030" s="745"/>
      <c r="P1030" s="469" t="s">
        <v>419</v>
      </c>
      <c r="Q1030" s="469" t="s">
        <v>420</v>
      </c>
      <c r="R1030" s="738" t="s">
        <v>421</v>
      </c>
      <c r="S1030" s="738"/>
      <c r="T1030" s="225"/>
      <c r="U1030" s="225"/>
      <c r="V1030" s="246"/>
    </row>
    <row r="1031" spans="1:22" s="22" customFormat="1" ht="16.5" customHeight="1" thickBot="1">
      <c r="A1031" s="635" t="s">
        <v>2107</v>
      </c>
      <c r="B1031" s="766"/>
      <c r="C1031" s="91">
        <v>6</v>
      </c>
      <c r="D1031" s="92" t="s">
        <v>1418</v>
      </c>
      <c r="E1031" s="93" t="s">
        <v>1418</v>
      </c>
      <c r="F1031" s="306" t="s">
        <v>1418</v>
      </c>
      <c r="G1031" s="306" t="s">
        <v>1418</v>
      </c>
      <c r="H1031" s="742" t="s">
        <v>1418</v>
      </c>
      <c r="I1031" s="743"/>
      <c r="J1031" s="90" t="s">
        <v>1418</v>
      </c>
      <c r="K1031" s="88" t="s">
        <v>1418</v>
      </c>
      <c r="L1031" s="453"/>
      <c r="M1031" s="454" t="s">
        <v>1418</v>
      </c>
      <c r="N1031" s="451"/>
      <c r="O1031" s="319" t="s">
        <v>1102</v>
      </c>
      <c r="P1031" s="247">
        <v>4</v>
      </c>
      <c r="Q1031" s="248">
        <v>1396.3430708000001</v>
      </c>
      <c r="R1031" s="792">
        <v>4717.37</v>
      </c>
      <c r="S1031" s="792"/>
      <c r="T1031" s="225"/>
      <c r="U1031" s="225"/>
      <c r="V1031" s="246"/>
    </row>
    <row r="1032" spans="1:22" s="22" customFormat="1" ht="16.5" customHeight="1" thickBot="1">
      <c r="A1032" s="635" t="s">
        <v>2108</v>
      </c>
      <c r="B1032" s="767"/>
      <c r="C1032" s="793" t="s">
        <v>422</v>
      </c>
      <c r="D1032" s="794"/>
      <c r="E1032" s="794"/>
      <c r="F1032" s="502"/>
      <c r="G1032" s="503"/>
      <c r="H1032" s="795" t="s">
        <v>1418</v>
      </c>
      <c r="I1032" s="796"/>
      <c r="J1032" s="416" t="s">
        <v>1418</v>
      </c>
      <c r="K1032" s="249" t="s">
        <v>1102</v>
      </c>
      <c r="L1032" s="492"/>
      <c r="M1032" s="493"/>
      <c r="N1032" s="494"/>
      <c r="O1032" s="797" t="s">
        <v>1418</v>
      </c>
      <c r="P1032" s="797"/>
      <c r="Q1032" s="797"/>
      <c r="R1032" s="797"/>
      <c r="S1032" s="797"/>
      <c r="T1032" s="489"/>
      <c r="U1032" s="490"/>
      <c r="V1032" s="491"/>
    </row>
    <row r="1033" spans="1:22" ht="24.9" customHeight="1"/>
    <row r="1034" spans="1:22" ht="24.9" customHeight="1"/>
    <row r="1035" spans="1:22" s="32" customFormat="1" ht="24" thickBot="1">
      <c r="A1035" s="633">
        <v>38</v>
      </c>
      <c r="B1035" s="761" t="s">
        <v>371</v>
      </c>
      <c r="C1035" s="761"/>
      <c r="D1035" s="761"/>
      <c r="E1035" s="26">
        <v>58</v>
      </c>
      <c r="F1035" s="27" t="s">
        <v>142</v>
      </c>
      <c r="G1035" s="28"/>
      <c r="H1035" s="28"/>
      <c r="I1035" s="27"/>
      <c r="J1035" s="27"/>
      <c r="K1035" s="27"/>
      <c r="L1035" s="27"/>
      <c r="M1035" s="29"/>
      <c r="N1035" s="29"/>
      <c r="O1035" s="28"/>
      <c r="P1035" s="28"/>
      <c r="Q1035" s="30"/>
      <c r="R1035" s="30"/>
      <c r="S1035" s="30"/>
      <c r="T1035" s="30"/>
      <c r="U1035" s="31"/>
    </row>
    <row r="1036" spans="1:22" s="19" customFormat="1" ht="24.75" customHeight="1">
      <c r="A1036" s="630"/>
      <c r="B1036" s="762" t="s">
        <v>372</v>
      </c>
      <c r="C1036" s="466" t="s">
        <v>373</v>
      </c>
      <c r="D1036" s="467" t="s">
        <v>374</v>
      </c>
      <c r="E1036" s="467"/>
      <c r="F1036" s="467" t="s">
        <v>375</v>
      </c>
      <c r="G1036" s="468"/>
      <c r="H1036" s="752" t="s">
        <v>376</v>
      </c>
      <c r="I1036" s="803" t="s">
        <v>377</v>
      </c>
      <c r="J1036" s="752" t="s">
        <v>378</v>
      </c>
      <c r="K1036" s="752" t="s">
        <v>379</v>
      </c>
      <c r="L1036" s="752" t="s">
        <v>380</v>
      </c>
      <c r="M1036" s="752" t="s">
        <v>381</v>
      </c>
      <c r="N1036" s="753" t="s">
        <v>382</v>
      </c>
      <c r="O1036" s="754"/>
      <c r="P1036" s="755" t="s">
        <v>383</v>
      </c>
      <c r="Q1036" s="756"/>
      <c r="R1036" s="746" t="s">
        <v>384</v>
      </c>
      <c r="S1036" s="747"/>
      <c r="T1036" s="798" t="s">
        <v>385</v>
      </c>
      <c r="U1036" s="799"/>
      <c r="V1036" s="800"/>
    </row>
    <row r="1037" spans="1:22" s="19" customFormat="1" ht="73.5" customHeight="1">
      <c r="A1037" s="630"/>
      <c r="B1037" s="763"/>
      <c r="C1037" s="469" t="s">
        <v>386</v>
      </c>
      <c r="D1037" s="470" t="s">
        <v>101</v>
      </c>
      <c r="E1037" s="470" t="s">
        <v>387</v>
      </c>
      <c r="F1037" s="470" t="s">
        <v>388</v>
      </c>
      <c r="G1037" s="471" t="s">
        <v>389</v>
      </c>
      <c r="H1037" s="738"/>
      <c r="I1037" s="804"/>
      <c r="J1037" s="738"/>
      <c r="K1037" s="738"/>
      <c r="L1037" s="738"/>
      <c r="M1037" s="738"/>
      <c r="N1037" s="469" t="s">
        <v>390</v>
      </c>
      <c r="O1037" s="470" t="s">
        <v>391</v>
      </c>
      <c r="P1037" s="801"/>
      <c r="Q1037" s="802"/>
      <c r="R1037" s="748"/>
      <c r="S1037" s="749"/>
      <c r="T1037" s="472" t="s">
        <v>392</v>
      </c>
      <c r="U1037" s="473" t="s">
        <v>393</v>
      </c>
      <c r="V1037" s="474" t="s">
        <v>394</v>
      </c>
    </row>
    <row r="1038" spans="1:22" s="19" customFormat="1" ht="26.25" customHeight="1">
      <c r="A1038" s="630"/>
      <c r="B1038" s="400"/>
      <c r="C1038" s="401">
        <v>3</v>
      </c>
      <c r="D1038" s="401">
        <v>4</v>
      </c>
      <c r="E1038" s="401">
        <v>5</v>
      </c>
      <c r="F1038" s="401">
        <v>6</v>
      </c>
      <c r="G1038" s="401">
        <v>7</v>
      </c>
      <c r="H1038" s="401">
        <v>8</v>
      </c>
      <c r="I1038" s="401">
        <v>9</v>
      </c>
      <c r="J1038" s="401">
        <v>10</v>
      </c>
      <c r="K1038" s="401">
        <v>11</v>
      </c>
      <c r="L1038" s="401">
        <v>12</v>
      </c>
      <c r="M1038" s="401">
        <v>13</v>
      </c>
      <c r="N1038" s="401">
        <v>14</v>
      </c>
      <c r="O1038" s="401">
        <v>15</v>
      </c>
      <c r="P1038" s="402">
        <v>16</v>
      </c>
      <c r="Q1038" s="403">
        <v>17</v>
      </c>
      <c r="R1038" s="402">
        <v>18</v>
      </c>
      <c r="S1038" s="403">
        <v>19</v>
      </c>
      <c r="T1038" s="404">
        <v>20</v>
      </c>
      <c r="U1038" s="210">
        <v>21</v>
      </c>
      <c r="V1038" s="405">
        <v>22</v>
      </c>
    </row>
    <row r="1039" spans="1:22" s="33" customFormat="1" ht="50.1" customHeight="1">
      <c r="A1039" s="634" t="s">
        <v>2109</v>
      </c>
      <c r="B1039" s="406">
        <v>1</v>
      </c>
      <c r="C1039" s="394" t="s">
        <v>424</v>
      </c>
      <c r="D1039" s="394" t="s">
        <v>658</v>
      </c>
      <c r="E1039" s="394" t="s">
        <v>659</v>
      </c>
      <c r="F1039" s="394" t="s">
        <v>57</v>
      </c>
      <c r="G1039" s="386">
        <v>1</v>
      </c>
      <c r="H1039" s="543" t="s">
        <v>396</v>
      </c>
      <c r="I1039" s="392">
        <v>2</v>
      </c>
      <c r="J1039" s="393" t="s">
        <v>267</v>
      </c>
      <c r="K1039" s="430">
        <v>36634</v>
      </c>
      <c r="L1039" s="430">
        <v>36817</v>
      </c>
      <c r="M1039" s="387">
        <v>537.33000000000004</v>
      </c>
      <c r="N1039" s="428">
        <v>537.33000000000004</v>
      </c>
      <c r="O1039" s="212">
        <v>537.33000000000004</v>
      </c>
      <c r="P1039" s="732"/>
      <c r="Q1039" s="733"/>
      <c r="R1039" s="750"/>
      <c r="S1039" s="751"/>
      <c r="T1039" s="389" t="s">
        <v>396</v>
      </c>
      <c r="U1039" s="390">
        <v>19</v>
      </c>
      <c r="V1039" s="391" t="s">
        <v>396</v>
      </c>
    </row>
    <row r="1040" spans="1:22" s="33" customFormat="1" ht="50.1" customHeight="1">
      <c r="A1040" s="634" t="s">
        <v>2110</v>
      </c>
      <c r="B1040" s="406">
        <v>2</v>
      </c>
      <c r="C1040" s="394" t="s">
        <v>470</v>
      </c>
      <c r="D1040" s="394" t="s">
        <v>660</v>
      </c>
      <c r="E1040" s="394" t="s">
        <v>661</v>
      </c>
      <c r="F1040" s="394" t="s">
        <v>48</v>
      </c>
      <c r="G1040" s="386">
        <v>0.2</v>
      </c>
      <c r="H1040" s="543" t="s">
        <v>396</v>
      </c>
      <c r="I1040" s="392">
        <v>1</v>
      </c>
      <c r="J1040" s="393" t="s">
        <v>266</v>
      </c>
      <c r="K1040" s="430">
        <v>44274</v>
      </c>
      <c r="L1040" s="430">
        <v>45291</v>
      </c>
      <c r="M1040" s="387">
        <v>18090.29</v>
      </c>
      <c r="N1040" s="428">
        <v>3618.0580000000004</v>
      </c>
      <c r="O1040" s="212">
        <v>3618.058</v>
      </c>
      <c r="P1040" s="732"/>
      <c r="Q1040" s="733"/>
      <c r="R1040" s="750"/>
      <c r="S1040" s="751"/>
      <c r="T1040" s="389" t="s">
        <v>396</v>
      </c>
      <c r="U1040" s="390">
        <v>50</v>
      </c>
      <c r="V1040" s="391" t="s">
        <v>396</v>
      </c>
    </row>
    <row r="1041" spans="1:22" s="33" customFormat="1" ht="24.9" customHeight="1">
      <c r="A1041" s="634" t="s">
        <v>2111</v>
      </c>
      <c r="B1041" s="406" t="s">
        <v>1418</v>
      </c>
      <c r="C1041" s="394"/>
      <c r="D1041" s="394"/>
      <c r="E1041" s="394"/>
      <c r="F1041" s="394"/>
      <c r="G1041" s="386"/>
      <c r="H1041" s="543"/>
      <c r="I1041" s="392"/>
      <c r="J1041" s="393" t="s">
        <v>1418</v>
      </c>
      <c r="K1041" s="430"/>
      <c r="L1041" s="430"/>
      <c r="M1041" s="387"/>
      <c r="N1041" s="428" t="s">
        <v>1418</v>
      </c>
      <c r="O1041" s="212" t="s">
        <v>1418</v>
      </c>
      <c r="P1041" s="732"/>
      <c r="Q1041" s="733"/>
      <c r="R1041" s="750"/>
      <c r="S1041" s="751"/>
      <c r="T1041" s="389"/>
      <c r="U1041" s="390"/>
      <c r="V1041" s="391"/>
    </row>
    <row r="1042" spans="1:22" s="33" customFormat="1" ht="24.9" customHeight="1">
      <c r="A1042" s="634" t="s">
        <v>2112</v>
      </c>
      <c r="B1042" s="406" t="s">
        <v>1418</v>
      </c>
      <c r="C1042" s="394"/>
      <c r="D1042" s="394"/>
      <c r="E1042" s="394"/>
      <c r="F1042" s="394"/>
      <c r="G1042" s="386"/>
      <c r="H1042" s="543"/>
      <c r="I1042" s="392"/>
      <c r="J1042" s="393" t="s">
        <v>1418</v>
      </c>
      <c r="K1042" s="430"/>
      <c r="L1042" s="430"/>
      <c r="M1042" s="387"/>
      <c r="N1042" s="428" t="s">
        <v>1418</v>
      </c>
      <c r="O1042" s="212" t="s">
        <v>1418</v>
      </c>
      <c r="P1042" s="732"/>
      <c r="Q1042" s="733"/>
      <c r="R1042" s="750"/>
      <c r="S1042" s="751"/>
      <c r="T1042" s="389"/>
      <c r="U1042" s="390"/>
      <c r="V1042" s="391"/>
    </row>
    <row r="1043" spans="1:22" s="33" customFormat="1" ht="24.9" customHeight="1">
      <c r="A1043" s="634" t="s">
        <v>2113</v>
      </c>
      <c r="B1043" s="406" t="s">
        <v>1418</v>
      </c>
      <c r="C1043" s="394"/>
      <c r="D1043" s="394"/>
      <c r="E1043" s="394"/>
      <c r="F1043" s="394"/>
      <c r="G1043" s="386"/>
      <c r="H1043" s="543"/>
      <c r="I1043" s="392"/>
      <c r="J1043" s="393" t="s">
        <v>1418</v>
      </c>
      <c r="K1043" s="430"/>
      <c r="L1043" s="430"/>
      <c r="M1043" s="387"/>
      <c r="N1043" s="428" t="s">
        <v>1418</v>
      </c>
      <c r="O1043" s="212" t="s">
        <v>1418</v>
      </c>
      <c r="P1043" s="732"/>
      <c r="Q1043" s="733"/>
      <c r="R1043" s="750"/>
      <c r="S1043" s="751"/>
      <c r="T1043" s="389"/>
      <c r="U1043" s="390"/>
      <c r="V1043" s="391"/>
    </row>
    <row r="1044" spans="1:22" s="33" customFormat="1" ht="24.9" customHeight="1">
      <c r="A1044" s="634" t="s">
        <v>2114</v>
      </c>
      <c r="B1044" s="406" t="s">
        <v>1418</v>
      </c>
      <c r="C1044" s="394"/>
      <c r="D1044" s="394"/>
      <c r="E1044" s="394"/>
      <c r="F1044" s="394"/>
      <c r="G1044" s="386"/>
      <c r="H1044" s="543"/>
      <c r="I1044" s="392"/>
      <c r="J1044" s="393" t="s">
        <v>1418</v>
      </c>
      <c r="K1044" s="430"/>
      <c r="L1044" s="430"/>
      <c r="M1044" s="388"/>
      <c r="N1044" s="428" t="s">
        <v>1418</v>
      </c>
      <c r="O1044" s="212" t="s">
        <v>1418</v>
      </c>
      <c r="P1044" s="732"/>
      <c r="Q1044" s="733"/>
      <c r="R1044" s="750"/>
      <c r="S1044" s="751"/>
      <c r="T1044" s="389"/>
      <c r="U1044" s="390"/>
      <c r="V1044" s="391"/>
    </row>
    <row r="1045" spans="1:22" s="33" customFormat="1" ht="24.9" customHeight="1">
      <c r="A1045" s="634" t="s">
        <v>2115</v>
      </c>
      <c r="B1045" s="406" t="s">
        <v>1418</v>
      </c>
      <c r="C1045" s="394"/>
      <c r="D1045" s="394"/>
      <c r="E1045" s="394"/>
      <c r="F1045" s="394"/>
      <c r="G1045" s="386"/>
      <c r="H1045" s="543"/>
      <c r="I1045" s="392"/>
      <c r="J1045" s="393" t="s">
        <v>1418</v>
      </c>
      <c r="K1045" s="430"/>
      <c r="L1045" s="430"/>
      <c r="M1045" s="388"/>
      <c r="N1045" s="428" t="s">
        <v>1418</v>
      </c>
      <c r="O1045" s="212" t="s">
        <v>1418</v>
      </c>
      <c r="P1045" s="732"/>
      <c r="Q1045" s="733"/>
      <c r="R1045" s="750"/>
      <c r="S1045" s="751"/>
      <c r="T1045" s="389"/>
      <c r="U1045" s="390"/>
      <c r="V1045" s="391"/>
    </row>
    <row r="1046" spans="1:22" s="33" customFormat="1" ht="24.9" customHeight="1" thickBot="1">
      <c r="A1046" s="634" t="s">
        <v>2116</v>
      </c>
      <c r="B1046" s="410" t="s">
        <v>1418</v>
      </c>
      <c r="C1046" s="395"/>
      <c r="D1046" s="395"/>
      <c r="E1046" s="395"/>
      <c r="F1046" s="395"/>
      <c r="G1046" s="396"/>
      <c r="H1046" s="544"/>
      <c r="I1046" s="397"/>
      <c r="J1046" s="398" t="s">
        <v>1418</v>
      </c>
      <c r="K1046" s="431"/>
      <c r="L1046" s="431"/>
      <c r="M1046" s="399"/>
      <c r="N1046" s="428" t="s">
        <v>1418</v>
      </c>
      <c r="O1046" s="212" t="s">
        <v>1418</v>
      </c>
      <c r="P1046" s="732"/>
      <c r="Q1046" s="733"/>
      <c r="R1046" s="750"/>
      <c r="S1046" s="751"/>
      <c r="T1046" s="389"/>
      <c r="U1046" s="390"/>
      <c r="V1046" s="391"/>
    </row>
    <row r="1047" spans="1:22" s="19" customFormat="1" ht="12" customHeight="1">
      <c r="A1047" s="634"/>
      <c r="B1047" s="34"/>
      <c r="C1047" s="35"/>
      <c r="D1047" s="35"/>
      <c r="E1047" s="35"/>
      <c r="F1047" s="35"/>
      <c r="G1047" s="35"/>
      <c r="H1047" s="407"/>
      <c r="I1047" s="35"/>
      <c r="J1047" s="35"/>
      <c r="K1047" s="35"/>
      <c r="L1047" s="35"/>
      <c r="M1047" s="35"/>
      <c r="N1047" s="35"/>
      <c r="O1047" s="211"/>
      <c r="P1047" s="35"/>
      <c r="Q1047" s="35"/>
      <c r="R1047" s="211"/>
      <c r="S1047" s="35"/>
      <c r="T1047" s="35"/>
      <c r="U1047" s="36"/>
      <c r="V1047" s="37"/>
    </row>
    <row r="1048" spans="1:22" s="19" customFormat="1" ht="17.25" customHeight="1" thickBot="1">
      <c r="A1048" s="634" t="s">
        <v>2117</v>
      </c>
      <c r="B1048" s="475"/>
      <c r="C1048" s="476"/>
      <c r="D1048" s="476"/>
      <c r="E1048" s="476"/>
      <c r="F1048" s="476"/>
      <c r="G1048" s="476"/>
      <c r="H1048" s="476"/>
      <c r="I1048" s="476"/>
      <c r="J1048" s="476"/>
      <c r="K1048" s="476"/>
      <c r="L1048" s="476"/>
      <c r="M1048" s="476"/>
      <c r="N1048" s="414" t="s">
        <v>398</v>
      </c>
      <c r="O1048" s="415">
        <v>2077.694</v>
      </c>
      <c r="P1048" s="423"/>
      <c r="Q1048" s="423"/>
      <c r="R1048" s="424"/>
      <c r="S1048" s="424"/>
      <c r="T1048" s="425"/>
      <c r="U1048" s="426"/>
      <c r="V1048" s="427"/>
    </row>
    <row r="1049" spans="1:22" ht="17.25" customHeight="1">
      <c r="B1049" s="38"/>
      <c r="C1049" s="38"/>
      <c r="D1049" s="38"/>
      <c r="E1049" s="38"/>
      <c r="F1049" s="38"/>
      <c r="G1049" s="39"/>
      <c r="H1049" s="39"/>
      <c r="I1049" s="39"/>
      <c r="J1049" s="39"/>
      <c r="K1049" s="39"/>
      <c r="L1049" s="39"/>
      <c r="M1049" s="39"/>
      <c r="N1049" s="39"/>
      <c r="O1049" s="39"/>
      <c r="P1049" s="39"/>
      <c r="Q1049" s="39"/>
      <c r="R1049" s="39"/>
      <c r="S1049" s="39"/>
      <c r="T1049" s="39"/>
      <c r="U1049" s="39"/>
      <c r="V1049" s="39"/>
    </row>
    <row r="1050" spans="1:22" s="19" customFormat="1" ht="16.5" customHeight="1" thickBot="1">
      <c r="A1050" s="630"/>
      <c r="B1050" s="764" t="s">
        <v>399</v>
      </c>
      <c r="C1050" s="764"/>
      <c r="D1050" s="764"/>
      <c r="E1050" s="764"/>
      <c r="F1050" s="764"/>
      <c r="G1050" s="764"/>
      <c r="H1050" s="764"/>
      <c r="I1050" s="764"/>
      <c r="J1050" s="764"/>
      <c r="K1050" s="764"/>
      <c r="L1050" s="764"/>
      <c r="M1050" s="764"/>
      <c r="N1050" s="764"/>
      <c r="O1050" s="764"/>
      <c r="P1050" s="764"/>
      <c r="Q1050" s="764"/>
      <c r="R1050" s="764"/>
      <c r="S1050" s="764"/>
      <c r="T1050" s="764"/>
      <c r="U1050" s="764"/>
      <c r="V1050" s="764"/>
    </row>
    <row r="1051" spans="1:22" s="22" customFormat="1" ht="22.5" customHeight="1">
      <c r="A1051" s="635" t="s">
        <v>2118</v>
      </c>
      <c r="B1051" s="765" t="s">
        <v>400</v>
      </c>
      <c r="C1051" s="768" t="s">
        <v>401</v>
      </c>
      <c r="D1051" s="769"/>
      <c r="E1051" s="769"/>
      <c r="F1051" s="769"/>
      <c r="G1051" s="769"/>
      <c r="H1051" s="769"/>
      <c r="I1051" s="769"/>
      <c r="J1051" s="769"/>
      <c r="K1051" s="769"/>
      <c r="L1051" s="769"/>
      <c r="M1051" s="747"/>
      <c r="N1051" s="477"/>
      <c r="O1051" s="478"/>
      <c r="P1051" s="768" t="s">
        <v>402</v>
      </c>
      <c r="Q1051" s="769"/>
      <c r="R1051" s="769"/>
      <c r="S1051" s="747"/>
      <c r="T1051" s="746" t="s">
        <v>403</v>
      </c>
      <c r="U1051" s="747"/>
      <c r="V1051" s="775" t="s">
        <v>1102</v>
      </c>
    </row>
    <row r="1052" spans="1:22" s="22" customFormat="1" ht="22.5" customHeight="1">
      <c r="A1052" s="635" t="s">
        <v>2119</v>
      </c>
      <c r="B1052" s="766"/>
      <c r="C1052" s="734" t="s">
        <v>404</v>
      </c>
      <c r="D1052" s="735"/>
      <c r="E1052" s="736"/>
      <c r="F1052" s="481">
        <v>3</v>
      </c>
      <c r="G1052" s="737" t="s">
        <v>405</v>
      </c>
      <c r="H1052" s="738" t="s">
        <v>406</v>
      </c>
      <c r="I1052" s="738"/>
      <c r="J1052" s="734" t="s">
        <v>407</v>
      </c>
      <c r="K1052" s="739"/>
      <c r="L1052" s="482"/>
      <c r="M1052" s="482"/>
      <c r="N1052" s="483"/>
      <c r="O1052" s="484"/>
      <c r="P1052" s="770"/>
      <c r="Q1052" s="771"/>
      <c r="R1052" s="771"/>
      <c r="S1052" s="772"/>
      <c r="T1052" s="748"/>
      <c r="U1052" s="749"/>
      <c r="V1052" s="776"/>
    </row>
    <row r="1053" spans="1:22" s="22" customFormat="1" ht="51.75" customHeight="1" thickBot="1">
      <c r="A1053" s="635" t="s">
        <v>2120</v>
      </c>
      <c r="B1053" s="766"/>
      <c r="C1053" s="735" t="s">
        <v>408</v>
      </c>
      <c r="D1053" s="736"/>
      <c r="E1053" s="485" t="s">
        <v>409</v>
      </c>
      <c r="F1053" s="479" t="s">
        <v>410</v>
      </c>
      <c r="G1053" s="737"/>
      <c r="H1053" s="738"/>
      <c r="I1053" s="738"/>
      <c r="J1053" s="469" t="s">
        <v>411</v>
      </c>
      <c r="K1053" s="480" t="s">
        <v>412</v>
      </c>
      <c r="L1053" s="486" t="s">
        <v>413</v>
      </c>
      <c r="M1053" s="486"/>
      <c r="N1053" s="487" t="s">
        <v>414</v>
      </c>
      <c r="O1053" s="488"/>
      <c r="P1053" s="421" t="s">
        <v>1436</v>
      </c>
      <c r="Q1053" s="312" t="s">
        <v>415</v>
      </c>
      <c r="R1053" s="313"/>
      <c r="S1053" s="94">
        <v>2</v>
      </c>
      <c r="T1053" s="773"/>
      <c r="U1053" s="774"/>
      <c r="V1053" s="777"/>
    </row>
    <row r="1054" spans="1:22" s="22" customFormat="1" ht="15.75" customHeight="1">
      <c r="A1054" s="635" t="s">
        <v>2121</v>
      </c>
      <c r="B1054" s="766"/>
      <c r="C1054" s="41">
        <v>1</v>
      </c>
      <c r="D1054" s="83" t="s">
        <v>266</v>
      </c>
      <c r="E1054" s="89">
        <v>0.7</v>
      </c>
      <c r="F1054" s="306">
        <v>3618.058</v>
      </c>
      <c r="G1054" s="306">
        <v>698.17</v>
      </c>
      <c r="H1054" s="742" t="s">
        <v>1102</v>
      </c>
      <c r="I1054" s="743"/>
      <c r="J1054" s="90" t="s">
        <v>1102</v>
      </c>
      <c r="K1054" s="88" t="s">
        <v>1418</v>
      </c>
      <c r="L1054" s="453" t="s">
        <v>34</v>
      </c>
      <c r="M1054" s="454" t="s">
        <v>1439</v>
      </c>
      <c r="N1054" s="369" t="s">
        <v>396</v>
      </c>
      <c r="O1054" s="778" t="s">
        <v>205</v>
      </c>
      <c r="P1054" s="779"/>
      <c r="Q1054" s="782">
        <v>58</v>
      </c>
      <c r="R1054" s="785" t="s">
        <v>1361</v>
      </c>
      <c r="S1054" s="786"/>
      <c r="T1054" s="746" t="s">
        <v>416</v>
      </c>
      <c r="U1054" s="769"/>
      <c r="V1054" s="747"/>
    </row>
    <row r="1055" spans="1:22" s="22" customFormat="1" ht="15.75" customHeight="1" thickBot="1">
      <c r="A1055" s="635" t="s">
        <v>2122</v>
      </c>
      <c r="B1055" s="766"/>
      <c r="C1055" s="41">
        <v>2</v>
      </c>
      <c r="D1055" s="83" t="s">
        <v>267</v>
      </c>
      <c r="E1055" s="89">
        <v>0.2</v>
      </c>
      <c r="F1055" s="306">
        <v>537.33000000000004</v>
      </c>
      <c r="G1055" s="306">
        <v>698.17</v>
      </c>
      <c r="H1055" s="742" t="s">
        <v>1143</v>
      </c>
      <c r="I1055" s="743"/>
      <c r="J1055" s="90" t="s">
        <v>1102</v>
      </c>
      <c r="K1055" s="88" t="s">
        <v>1418</v>
      </c>
      <c r="L1055" s="453" t="s">
        <v>34</v>
      </c>
      <c r="M1055" s="454" t="s">
        <v>1439</v>
      </c>
      <c r="N1055" s="369" t="s">
        <v>396</v>
      </c>
      <c r="O1055" s="778"/>
      <c r="P1055" s="779"/>
      <c r="Q1055" s="783"/>
      <c r="R1055" s="787"/>
      <c r="S1055" s="788"/>
      <c r="T1055" s="773"/>
      <c r="U1055" s="791"/>
      <c r="V1055" s="774"/>
    </row>
    <row r="1056" spans="1:22" s="22" customFormat="1" ht="15.75" customHeight="1">
      <c r="A1056" s="635" t="s">
        <v>2123</v>
      </c>
      <c r="B1056" s="766"/>
      <c r="C1056" s="41">
        <v>3</v>
      </c>
      <c r="D1056" s="83" t="s">
        <v>268</v>
      </c>
      <c r="E1056" s="89">
        <v>0.1</v>
      </c>
      <c r="F1056" s="306" t="s">
        <v>1438</v>
      </c>
      <c r="G1056" s="306">
        <v>698.17</v>
      </c>
      <c r="H1056" s="742" t="s">
        <v>1143</v>
      </c>
      <c r="I1056" s="743"/>
      <c r="J1056" s="90" t="s">
        <v>1102</v>
      </c>
      <c r="K1056" s="88" t="s">
        <v>1418</v>
      </c>
      <c r="L1056" s="453" t="s">
        <v>1361</v>
      </c>
      <c r="M1056" s="454" t="s">
        <v>1459</v>
      </c>
      <c r="N1056" s="369" t="s">
        <v>396</v>
      </c>
      <c r="O1056" s="780"/>
      <c r="P1056" s="781"/>
      <c r="Q1056" s="784"/>
      <c r="R1056" s="789"/>
      <c r="S1056" s="790"/>
      <c r="T1056" s="244"/>
      <c r="U1056" s="244"/>
      <c r="V1056" s="245"/>
    </row>
    <row r="1057" spans="1:22" s="22" customFormat="1" ht="15.75" customHeight="1">
      <c r="A1057" s="635" t="s">
        <v>2124</v>
      </c>
      <c r="B1057" s="766"/>
      <c r="C1057" s="41">
        <v>4</v>
      </c>
      <c r="D1057" s="83" t="s">
        <v>1418</v>
      </c>
      <c r="E1057" s="89" t="s">
        <v>1418</v>
      </c>
      <c r="F1057" s="306" t="s">
        <v>1418</v>
      </c>
      <c r="G1057" s="306" t="s">
        <v>1418</v>
      </c>
      <c r="H1057" s="742" t="s">
        <v>1418</v>
      </c>
      <c r="I1057" s="743"/>
      <c r="J1057" s="90" t="s">
        <v>1418</v>
      </c>
      <c r="K1057" s="88" t="s">
        <v>1418</v>
      </c>
      <c r="L1057" s="453"/>
      <c r="M1057" s="454" t="s">
        <v>1418</v>
      </c>
      <c r="N1057" s="369"/>
      <c r="O1057" s="744" t="s">
        <v>417</v>
      </c>
      <c r="P1057" s="734" t="s">
        <v>418</v>
      </c>
      <c r="Q1057" s="735"/>
      <c r="R1057" s="735"/>
      <c r="S1057" s="736"/>
      <c r="T1057" s="225"/>
      <c r="U1057" s="225"/>
      <c r="V1057" s="246"/>
    </row>
    <row r="1058" spans="1:22" s="22" customFormat="1" ht="17.25" customHeight="1">
      <c r="A1058" s="635" t="s">
        <v>2125</v>
      </c>
      <c r="B1058" s="766"/>
      <c r="C1058" s="41">
        <v>5</v>
      </c>
      <c r="D1058" s="83" t="s">
        <v>1418</v>
      </c>
      <c r="E1058" s="89" t="s">
        <v>1418</v>
      </c>
      <c r="F1058" s="306" t="s">
        <v>1418</v>
      </c>
      <c r="G1058" s="306" t="s">
        <v>1418</v>
      </c>
      <c r="H1058" s="742" t="s">
        <v>1418</v>
      </c>
      <c r="I1058" s="743"/>
      <c r="J1058" s="90" t="s">
        <v>1418</v>
      </c>
      <c r="K1058" s="88" t="s">
        <v>1418</v>
      </c>
      <c r="L1058" s="453"/>
      <c r="M1058" s="454" t="s">
        <v>1418</v>
      </c>
      <c r="N1058" s="369"/>
      <c r="O1058" s="745"/>
      <c r="P1058" s="469" t="s">
        <v>419</v>
      </c>
      <c r="Q1058" s="469" t="s">
        <v>420</v>
      </c>
      <c r="R1058" s="738" t="s">
        <v>421</v>
      </c>
      <c r="S1058" s="738"/>
      <c r="T1058" s="225"/>
      <c r="U1058" s="225"/>
      <c r="V1058" s="246"/>
    </row>
    <row r="1059" spans="1:22" s="22" customFormat="1" ht="16.5" customHeight="1" thickBot="1">
      <c r="A1059" s="635" t="s">
        <v>2126</v>
      </c>
      <c r="B1059" s="766"/>
      <c r="C1059" s="91">
        <v>6</v>
      </c>
      <c r="D1059" s="92" t="s">
        <v>1418</v>
      </c>
      <c r="E1059" s="93" t="s">
        <v>1418</v>
      </c>
      <c r="F1059" s="306" t="s">
        <v>1418</v>
      </c>
      <c r="G1059" s="306" t="s">
        <v>1418</v>
      </c>
      <c r="H1059" s="742" t="s">
        <v>1418</v>
      </c>
      <c r="I1059" s="743"/>
      <c r="J1059" s="90" t="s">
        <v>1418</v>
      </c>
      <c r="K1059" s="88" t="s">
        <v>1418</v>
      </c>
      <c r="L1059" s="453"/>
      <c r="M1059" s="454" t="s">
        <v>1418</v>
      </c>
      <c r="N1059" s="451"/>
      <c r="O1059" s="319" t="s">
        <v>1102</v>
      </c>
      <c r="P1059" s="247">
        <v>4</v>
      </c>
      <c r="Q1059" s="248">
        <v>1396.3430708000001</v>
      </c>
      <c r="R1059" s="792">
        <v>4155.3880000000008</v>
      </c>
      <c r="S1059" s="792"/>
      <c r="T1059" s="225"/>
      <c r="U1059" s="225"/>
      <c r="V1059" s="246"/>
    </row>
    <row r="1060" spans="1:22" s="22" customFormat="1" ht="16.5" customHeight="1" thickBot="1">
      <c r="A1060" s="635" t="s">
        <v>2127</v>
      </c>
      <c r="B1060" s="767"/>
      <c r="C1060" s="793" t="s">
        <v>422</v>
      </c>
      <c r="D1060" s="794"/>
      <c r="E1060" s="794"/>
      <c r="F1060" s="502"/>
      <c r="G1060" s="503"/>
      <c r="H1060" s="795" t="s">
        <v>1102</v>
      </c>
      <c r="I1060" s="796"/>
      <c r="J1060" s="416" t="s">
        <v>1102</v>
      </c>
      <c r="K1060" s="249" t="s">
        <v>1102</v>
      </c>
      <c r="L1060" s="492"/>
      <c r="M1060" s="493"/>
      <c r="N1060" s="494"/>
      <c r="O1060" s="797" t="s">
        <v>1418</v>
      </c>
      <c r="P1060" s="797"/>
      <c r="Q1060" s="797"/>
      <c r="R1060" s="797"/>
      <c r="S1060" s="797"/>
      <c r="T1060" s="489"/>
      <c r="U1060" s="490"/>
      <c r="V1060" s="491"/>
    </row>
    <row r="1061" spans="1:22" ht="24.9" customHeight="1"/>
    <row r="1062" spans="1:22" ht="24.9" customHeight="1"/>
    <row r="1063" spans="1:22" s="32" customFormat="1" ht="24" thickBot="1">
      <c r="A1063" s="633">
        <v>39</v>
      </c>
      <c r="B1063" s="761" t="s">
        <v>371</v>
      </c>
      <c r="C1063" s="761"/>
      <c r="D1063" s="761"/>
      <c r="E1063" s="26">
        <v>59</v>
      </c>
      <c r="F1063" s="27" t="s">
        <v>143</v>
      </c>
      <c r="G1063" s="28"/>
      <c r="H1063" s="28"/>
      <c r="I1063" s="27"/>
      <c r="J1063" s="27"/>
      <c r="K1063" s="27"/>
      <c r="L1063" s="27"/>
      <c r="M1063" s="29"/>
      <c r="N1063" s="29"/>
      <c r="O1063" s="28"/>
      <c r="P1063" s="28"/>
      <c r="Q1063" s="30"/>
      <c r="R1063" s="30"/>
      <c r="S1063" s="30"/>
      <c r="T1063" s="30"/>
      <c r="U1063" s="31"/>
    </row>
    <row r="1064" spans="1:22" s="19" customFormat="1" ht="24.75" customHeight="1">
      <c r="A1064" s="630"/>
      <c r="B1064" s="762" t="s">
        <v>372</v>
      </c>
      <c r="C1064" s="466" t="s">
        <v>373</v>
      </c>
      <c r="D1064" s="467" t="s">
        <v>374</v>
      </c>
      <c r="E1064" s="467"/>
      <c r="F1064" s="467" t="s">
        <v>375</v>
      </c>
      <c r="G1064" s="468"/>
      <c r="H1064" s="752" t="s">
        <v>376</v>
      </c>
      <c r="I1064" s="803" t="s">
        <v>377</v>
      </c>
      <c r="J1064" s="752" t="s">
        <v>378</v>
      </c>
      <c r="K1064" s="752" t="s">
        <v>379</v>
      </c>
      <c r="L1064" s="752" t="s">
        <v>380</v>
      </c>
      <c r="M1064" s="752" t="s">
        <v>381</v>
      </c>
      <c r="N1064" s="753" t="s">
        <v>382</v>
      </c>
      <c r="O1064" s="754"/>
      <c r="P1064" s="755" t="s">
        <v>383</v>
      </c>
      <c r="Q1064" s="756"/>
      <c r="R1064" s="746" t="s">
        <v>384</v>
      </c>
      <c r="S1064" s="747"/>
      <c r="T1064" s="798" t="s">
        <v>385</v>
      </c>
      <c r="U1064" s="799"/>
      <c r="V1064" s="800"/>
    </row>
    <row r="1065" spans="1:22" s="19" customFormat="1" ht="73.5" customHeight="1">
      <c r="A1065" s="630"/>
      <c r="B1065" s="763"/>
      <c r="C1065" s="469" t="s">
        <v>386</v>
      </c>
      <c r="D1065" s="470" t="s">
        <v>101</v>
      </c>
      <c r="E1065" s="470" t="s">
        <v>387</v>
      </c>
      <c r="F1065" s="470" t="s">
        <v>388</v>
      </c>
      <c r="G1065" s="471" t="s">
        <v>389</v>
      </c>
      <c r="H1065" s="738"/>
      <c r="I1065" s="804"/>
      <c r="J1065" s="738"/>
      <c r="K1065" s="738"/>
      <c r="L1065" s="738"/>
      <c r="M1065" s="738"/>
      <c r="N1065" s="469" t="s">
        <v>390</v>
      </c>
      <c r="O1065" s="470" t="s">
        <v>391</v>
      </c>
      <c r="P1065" s="801"/>
      <c r="Q1065" s="802"/>
      <c r="R1065" s="748"/>
      <c r="S1065" s="749"/>
      <c r="T1065" s="472" t="s">
        <v>392</v>
      </c>
      <c r="U1065" s="473" t="s">
        <v>393</v>
      </c>
      <c r="V1065" s="474" t="s">
        <v>394</v>
      </c>
    </row>
    <row r="1066" spans="1:22" s="19" customFormat="1" ht="26.25" customHeight="1">
      <c r="A1066" s="630"/>
      <c r="B1066" s="400"/>
      <c r="C1066" s="401">
        <v>3</v>
      </c>
      <c r="D1066" s="401">
        <v>4</v>
      </c>
      <c r="E1066" s="401">
        <v>5</v>
      </c>
      <c r="F1066" s="401">
        <v>6</v>
      </c>
      <c r="G1066" s="401">
        <v>7</v>
      </c>
      <c r="H1066" s="401">
        <v>8</v>
      </c>
      <c r="I1066" s="401">
        <v>9</v>
      </c>
      <c r="J1066" s="401">
        <v>10</v>
      </c>
      <c r="K1066" s="401">
        <v>11</v>
      </c>
      <c r="L1066" s="401">
        <v>12</v>
      </c>
      <c r="M1066" s="401">
        <v>13</v>
      </c>
      <c r="N1066" s="401">
        <v>14</v>
      </c>
      <c r="O1066" s="401">
        <v>15</v>
      </c>
      <c r="P1066" s="402">
        <v>16</v>
      </c>
      <c r="Q1066" s="403">
        <v>17</v>
      </c>
      <c r="R1066" s="402">
        <v>18</v>
      </c>
      <c r="S1066" s="403">
        <v>19</v>
      </c>
      <c r="T1066" s="404">
        <v>20</v>
      </c>
      <c r="U1066" s="210">
        <v>21</v>
      </c>
      <c r="V1066" s="405">
        <v>22</v>
      </c>
    </row>
    <row r="1067" spans="1:22" s="33" customFormat="1" ht="50.1" customHeight="1">
      <c r="A1067" s="634" t="s">
        <v>2128</v>
      </c>
      <c r="B1067" s="406">
        <v>1</v>
      </c>
      <c r="C1067" s="394" t="s">
        <v>662</v>
      </c>
      <c r="D1067" s="394" t="s">
        <v>663</v>
      </c>
      <c r="E1067" s="394" t="s">
        <v>664</v>
      </c>
      <c r="F1067" s="394" t="s">
        <v>57</v>
      </c>
      <c r="G1067" s="386">
        <v>1</v>
      </c>
      <c r="H1067" s="543" t="s">
        <v>396</v>
      </c>
      <c r="I1067" s="392">
        <v>1</v>
      </c>
      <c r="J1067" s="393" t="s">
        <v>269</v>
      </c>
      <c r="K1067" s="430">
        <v>41789</v>
      </c>
      <c r="L1067" s="430">
        <v>42353</v>
      </c>
      <c r="M1067" s="387">
        <v>1238.57</v>
      </c>
      <c r="N1067" s="428">
        <v>1238.57</v>
      </c>
      <c r="O1067" s="212">
        <v>1238.57</v>
      </c>
      <c r="P1067" s="732"/>
      <c r="Q1067" s="733"/>
      <c r="R1067" s="750"/>
      <c r="S1067" s="751"/>
      <c r="T1067" s="389" t="s">
        <v>396</v>
      </c>
      <c r="U1067" s="390">
        <v>94</v>
      </c>
      <c r="V1067" s="391" t="s">
        <v>396</v>
      </c>
    </row>
    <row r="1068" spans="1:22" s="33" customFormat="1" ht="50.1" customHeight="1">
      <c r="A1068" s="634" t="s">
        <v>2129</v>
      </c>
      <c r="B1068" s="406">
        <v>2</v>
      </c>
      <c r="C1068" s="394" t="s">
        <v>665</v>
      </c>
      <c r="D1068" s="394" t="s">
        <v>666</v>
      </c>
      <c r="E1068" s="394" t="s">
        <v>667</v>
      </c>
      <c r="F1068" s="394" t="s">
        <v>48</v>
      </c>
      <c r="G1068" s="386">
        <v>0.6</v>
      </c>
      <c r="H1068" s="543" t="s">
        <v>396</v>
      </c>
      <c r="I1068" s="392">
        <v>1</v>
      </c>
      <c r="J1068" s="393" t="s">
        <v>269</v>
      </c>
      <c r="K1068" s="430">
        <v>42699</v>
      </c>
      <c r="L1068" s="430">
        <v>43992</v>
      </c>
      <c r="M1068" s="387">
        <v>9569.34</v>
      </c>
      <c r="N1068" s="428">
        <v>5741.6040000000003</v>
      </c>
      <c r="O1068" s="212">
        <v>5741.6040000000003</v>
      </c>
      <c r="P1068" s="732"/>
      <c r="Q1068" s="733"/>
      <c r="R1068" s="750"/>
      <c r="S1068" s="751"/>
      <c r="T1068" s="389" t="s">
        <v>396</v>
      </c>
      <c r="U1068" s="390">
        <v>140</v>
      </c>
      <c r="V1068" s="391" t="s">
        <v>396</v>
      </c>
    </row>
    <row r="1069" spans="1:22" s="33" customFormat="1" ht="50.1" customHeight="1">
      <c r="A1069" s="634" t="s">
        <v>2130</v>
      </c>
      <c r="B1069" s="406">
        <v>3</v>
      </c>
      <c r="C1069" s="394" t="s">
        <v>668</v>
      </c>
      <c r="D1069" s="394" t="s">
        <v>669</v>
      </c>
      <c r="E1069" s="394" t="s">
        <v>670</v>
      </c>
      <c r="F1069" s="394" t="s">
        <v>57</v>
      </c>
      <c r="G1069" s="386">
        <v>1</v>
      </c>
      <c r="H1069" s="543" t="s">
        <v>396</v>
      </c>
      <c r="I1069" s="392">
        <v>1</v>
      </c>
      <c r="J1069" s="393" t="s">
        <v>269</v>
      </c>
      <c r="K1069" s="430">
        <v>44596</v>
      </c>
      <c r="L1069" s="430">
        <v>44914</v>
      </c>
      <c r="M1069" s="387">
        <v>435.26</v>
      </c>
      <c r="N1069" s="428">
        <v>435.26</v>
      </c>
      <c r="O1069" s="212">
        <v>435.26</v>
      </c>
      <c r="P1069" s="732"/>
      <c r="Q1069" s="733"/>
      <c r="R1069" s="750"/>
      <c r="S1069" s="751"/>
      <c r="T1069" s="389" t="s">
        <v>396</v>
      </c>
      <c r="U1069" s="390">
        <v>166</v>
      </c>
      <c r="V1069" s="391" t="s">
        <v>396</v>
      </c>
    </row>
    <row r="1070" spans="1:22" s="33" customFormat="1" ht="24.9" customHeight="1">
      <c r="A1070" s="634" t="s">
        <v>2131</v>
      </c>
      <c r="B1070" s="406" t="s">
        <v>1418</v>
      </c>
      <c r="C1070" s="394"/>
      <c r="D1070" s="394"/>
      <c r="E1070" s="394"/>
      <c r="F1070" s="394"/>
      <c r="G1070" s="386"/>
      <c r="H1070" s="543"/>
      <c r="I1070" s="392"/>
      <c r="J1070" s="393" t="s">
        <v>1418</v>
      </c>
      <c r="K1070" s="430"/>
      <c r="L1070" s="430"/>
      <c r="M1070" s="388"/>
      <c r="N1070" s="428" t="s">
        <v>1418</v>
      </c>
      <c r="O1070" s="212" t="s">
        <v>1418</v>
      </c>
      <c r="P1070" s="732"/>
      <c r="Q1070" s="733"/>
      <c r="R1070" s="750"/>
      <c r="S1070" s="751"/>
      <c r="T1070" s="389"/>
      <c r="U1070" s="390"/>
      <c r="V1070" s="391"/>
    </row>
    <row r="1071" spans="1:22" s="33" customFormat="1" ht="24.9" customHeight="1">
      <c r="A1071" s="634" t="s">
        <v>2132</v>
      </c>
      <c r="B1071" s="406" t="s">
        <v>1418</v>
      </c>
      <c r="C1071" s="394"/>
      <c r="D1071" s="394"/>
      <c r="E1071" s="394"/>
      <c r="F1071" s="394"/>
      <c r="G1071" s="386"/>
      <c r="H1071" s="543"/>
      <c r="I1071" s="392"/>
      <c r="J1071" s="393" t="s">
        <v>1418</v>
      </c>
      <c r="K1071" s="430"/>
      <c r="L1071" s="430"/>
      <c r="M1071" s="388"/>
      <c r="N1071" s="428" t="s">
        <v>1418</v>
      </c>
      <c r="O1071" s="212" t="s">
        <v>1418</v>
      </c>
      <c r="P1071" s="732"/>
      <c r="Q1071" s="733"/>
      <c r="R1071" s="750"/>
      <c r="S1071" s="751"/>
      <c r="T1071" s="389"/>
      <c r="U1071" s="390"/>
      <c r="V1071" s="391"/>
    </row>
    <row r="1072" spans="1:22" s="33" customFormat="1" ht="24.9" customHeight="1" thickBot="1">
      <c r="A1072" s="634" t="s">
        <v>2133</v>
      </c>
      <c r="B1072" s="410" t="s">
        <v>1418</v>
      </c>
      <c r="C1072" s="395"/>
      <c r="D1072" s="395"/>
      <c r="E1072" s="395"/>
      <c r="F1072" s="395"/>
      <c r="G1072" s="396"/>
      <c r="H1072" s="544"/>
      <c r="I1072" s="397"/>
      <c r="J1072" s="398" t="s">
        <v>1418</v>
      </c>
      <c r="K1072" s="431"/>
      <c r="L1072" s="431"/>
      <c r="M1072" s="399"/>
      <c r="N1072" s="428" t="s">
        <v>1418</v>
      </c>
      <c r="O1072" s="212" t="s">
        <v>1418</v>
      </c>
      <c r="P1072" s="732"/>
      <c r="Q1072" s="733"/>
      <c r="R1072" s="750"/>
      <c r="S1072" s="751"/>
      <c r="T1072" s="389"/>
      <c r="U1072" s="390"/>
      <c r="V1072" s="391"/>
    </row>
    <row r="1073" spans="1:22" s="19" customFormat="1" ht="12" customHeight="1">
      <c r="A1073" s="634"/>
      <c r="B1073" s="34"/>
      <c r="C1073" s="35"/>
      <c r="D1073" s="35"/>
      <c r="E1073" s="35"/>
      <c r="F1073" s="35"/>
      <c r="G1073" s="35"/>
      <c r="H1073" s="407"/>
      <c r="I1073" s="35"/>
      <c r="J1073" s="35"/>
      <c r="K1073" s="35"/>
      <c r="L1073" s="35"/>
      <c r="M1073" s="35"/>
      <c r="N1073" s="35"/>
      <c r="O1073" s="211"/>
      <c r="P1073" s="35"/>
      <c r="Q1073" s="35"/>
      <c r="R1073" s="211"/>
      <c r="S1073" s="35"/>
      <c r="T1073" s="35"/>
      <c r="U1073" s="36"/>
      <c r="V1073" s="37"/>
    </row>
    <row r="1074" spans="1:22" s="19" customFormat="1" ht="17.25" customHeight="1" thickBot="1">
      <c r="A1074" s="634" t="s">
        <v>2134</v>
      </c>
      <c r="B1074" s="475"/>
      <c r="C1074" s="476"/>
      <c r="D1074" s="476"/>
      <c r="E1074" s="476"/>
      <c r="F1074" s="476"/>
      <c r="G1074" s="476"/>
      <c r="H1074" s="476"/>
      <c r="I1074" s="476"/>
      <c r="J1074" s="476"/>
      <c r="K1074" s="476"/>
      <c r="L1074" s="476"/>
      <c r="M1074" s="476"/>
      <c r="N1074" s="414" t="s">
        <v>398</v>
      </c>
      <c r="O1074" s="415">
        <v>2471.8113333333336</v>
      </c>
      <c r="P1074" s="423"/>
      <c r="Q1074" s="423"/>
      <c r="R1074" s="424"/>
      <c r="S1074" s="424"/>
      <c r="T1074" s="425"/>
      <c r="U1074" s="426"/>
      <c r="V1074" s="427"/>
    </row>
    <row r="1075" spans="1:22" ht="17.25" customHeight="1">
      <c r="B1075" s="38"/>
      <c r="C1075" s="38"/>
      <c r="D1075" s="38"/>
      <c r="E1075" s="38"/>
      <c r="F1075" s="38"/>
      <c r="G1075" s="39"/>
      <c r="H1075" s="39"/>
      <c r="I1075" s="39"/>
      <c r="J1075" s="39"/>
      <c r="K1075" s="39"/>
      <c r="L1075" s="39"/>
      <c r="M1075" s="39"/>
      <c r="N1075" s="39"/>
      <c r="O1075" s="39"/>
      <c r="P1075" s="39"/>
      <c r="Q1075" s="39"/>
      <c r="R1075" s="39"/>
      <c r="S1075" s="39"/>
      <c r="T1075" s="39"/>
      <c r="U1075" s="39"/>
      <c r="V1075" s="39"/>
    </row>
    <row r="1076" spans="1:22" s="19" customFormat="1" ht="16.5" customHeight="1" thickBot="1">
      <c r="A1076" s="630"/>
      <c r="B1076" s="764" t="s">
        <v>399</v>
      </c>
      <c r="C1076" s="764"/>
      <c r="D1076" s="764"/>
      <c r="E1076" s="764"/>
      <c r="F1076" s="764"/>
      <c r="G1076" s="764"/>
      <c r="H1076" s="764"/>
      <c r="I1076" s="764"/>
      <c r="J1076" s="764"/>
      <c r="K1076" s="764"/>
      <c r="L1076" s="764"/>
      <c r="M1076" s="764"/>
      <c r="N1076" s="764"/>
      <c r="O1076" s="764"/>
      <c r="P1076" s="764"/>
      <c r="Q1076" s="764"/>
      <c r="R1076" s="764"/>
      <c r="S1076" s="764"/>
      <c r="T1076" s="764"/>
      <c r="U1076" s="764"/>
      <c r="V1076" s="764"/>
    </row>
    <row r="1077" spans="1:22" s="22" customFormat="1" ht="22.5" customHeight="1">
      <c r="A1077" s="635" t="s">
        <v>2135</v>
      </c>
      <c r="B1077" s="765" t="s">
        <v>400</v>
      </c>
      <c r="C1077" s="768" t="s">
        <v>401</v>
      </c>
      <c r="D1077" s="769"/>
      <c r="E1077" s="769"/>
      <c r="F1077" s="769"/>
      <c r="G1077" s="769"/>
      <c r="H1077" s="769"/>
      <c r="I1077" s="769"/>
      <c r="J1077" s="769"/>
      <c r="K1077" s="769"/>
      <c r="L1077" s="769"/>
      <c r="M1077" s="747"/>
      <c r="N1077" s="477"/>
      <c r="O1077" s="478"/>
      <c r="P1077" s="768" t="s">
        <v>402</v>
      </c>
      <c r="Q1077" s="769"/>
      <c r="R1077" s="769"/>
      <c r="S1077" s="747"/>
      <c r="T1077" s="746" t="s">
        <v>403</v>
      </c>
      <c r="U1077" s="747"/>
      <c r="V1077" s="775" t="s">
        <v>1102</v>
      </c>
    </row>
    <row r="1078" spans="1:22" s="22" customFormat="1" ht="22.5" customHeight="1">
      <c r="A1078" s="635" t="s">
        <v>2136</v>
      </c>
      <c r="B1078" s="766"/>
      <c r="C1078" s="734" t="s">
        <v>404</v>
      </c>
      <c r="D1078" s="735"/>
      <c r="E1078" s="736"/>
      <c r="F1078" s="481">
        <v>2</v>
      </c>
      <c r="G1078" s="737" t="s">
        <v>405</v>
      </c>
      <c r="H1078" s="738" t="s">
        <v>406</v>
      </c>
      <c r="I1078" s="738"/>
      <c r="J1078" s="734" t="s">
        <v>407</v>
      </c>
      <c r="K1078" s="739"/>
      <c r="L1078" s="482"/>
      <c r="M1078" s="482"/>
      <c r="N1078" s="483"/>
      <c r="O1078" s="484"/>
      <c r="P1078" s="770"/>
      <c r="Q1078" s="771"/>
      <c r="R1078" s="771"/>
      <c r="S1078" s="772"/>
      <c r="T1078" s="748"/>
      <c r="U1078" s="749"/>
      <c r="V1078" s="776"/>
    </row>
    <row r="1079" spans="1:22" s="22" customFormat="1" ht="51.75" customHeight="1" thickBot="1">
      <c r="A1079" s="635" t="s">
        <v>2137</v>
      </c>
      <c r="B1079" s="766"/>
      <c r="C1079" s="735" t="s">
        <v>408</v>
      </c>
      <c r="D1079" s="736"/>
      <c r="E1079" s="485" t="s">
        <v>409</v>
      </c>
      <c r="F1079" s="479" t="s">
        <v>410</v>
      </c>
      <c r="G1079" s="737"/>
      <c r="H1079" s="738"/>
      <c r="I1079" s="738"/>
      <c r="J1079" s="469" t="s">
        <v>411</v>
      </c>
      <c r="K1079" s="480" t="s">
        <v>412</v>
      </c>
      <c r="L1079" s="486" t="s">
        <v>413</v>
      </c>
      <c r="M1079" s="486"/>
      <c r="N1079" s="487" t="s">
        <v>414</v>
      </c>
      <c r="O1079" s="488"/>
      <c r="P1079" s="421" t="s">
        <v>1436</v>
      </c>
      <c r="Q1079" s="312" t="s">
        <v>415</v>
      </c>
      <c r="R1079" s="313"/>
      <c r="S1079" s="94">
        <v>3</v>
      </c>
      <c r="T1079" s="773"/>
      <c r="U1079" s="774"/>
      <c r="V1079" s="777"/>
    </row>
    <row r="1080" spans="1:22" s="22" customFormat="1" ht="15.75" customHeight="1">
      <c r="A1080" s="635" t="s">
        <v>2138</v>
      </c>
      <c r="B1080" s="766"/>
      <c r="C1080" s="41">
        <v>1</v>
      </c>
      <c r="D1080" s="83" t="s">
        <v>269</v>
      </c>
      <c r="E1080" s="89">
        <v>0.9</v>
      </c>
      <c r="F1080" s="306">
        <v>7415.4340000000002</v>
      </c>
      <c r="G1080" s="306">
        <v>698.17</v>
      </c>
      <c r="H1080" s="742" t="s">
        <v>1102</v>
      </c>
      <c r="I1080" s="743"/>
      <c r="J1080" s="90" t="s">
        <v>1102</v>
      </c>
      <c r="K1080" s="88" t="s">
        <v>1418</v>
      </c>
      <c r="L1080" s="453" t="s">
        <v>1361</v>
      </c>
      <c r="M1080" s="454" t="s">
        <v>1459</v>
      </c>
      <c r="N1080" s="369" t="s">
        <v>396</v>
      </c>
      <c r="O1080" s="778" t="s">
        <v>205</v>
      </c>
      <c r="P1080" s="779"/>
      <c r="Q1080" s="782">
        <v>59</v>
      </c>
      <c r="R1080" s="785" t="s">
        <v>1361</v>
      </c>
      <c r="S1080" s="786"/>
      <c r="T1080" s="746" t="s">
        <v>416</v>
      </c>
      <c r="U1080" s="769"/>
      <c r="V1080" s="747"/>
    </row>
    <row r="1081" spans="1:22" s="22" customFormat="1" ht="15.75" customHeight="1" thickBot="1">
      <c r="A1081" s="635" t="s">
        <v>2139</v>
      </c>
      <c r="B1081" s="766"/>
      <c r="C1081" s="41">
        <v>2</v>
      </c>
      <c r="D1081" s="83" t="s">
        <v>270</v>
      </c>
      <c r="E1081" s="89">
        <v>0.1</v>
      </c>
      <c r="F1081" s="306" t="s">
        <v>1438</v>
      </c>
      <c r="G1081" s="306">
        <v>698.17</v>
      </c>
      <c r="H1081" s="742" t="s">
        <v>1143</v>
      </c>
      <c r="I1081" s="743"/>
      <c r="J1081" s="90" t="s">
        <v>1102</v>
      </c>
      <c r="K1081" s="88" t="s">
        <v>1418</v>
      </c>
      <c r="L1081" s="453" t="s">
        <v>34</v>
      </c>
      <c r="M1081" s="454" t="s">
        <v>1439</v>
      </c>
      <c r="N1081" s="369" t="s">
        <v>396</v>
      </c>
      <c r="O1081" s="778"/>
      <c r="P1081" s="779"/>
      <c r="Q1081" s="783"/>
      <c r="R1081" s="787"/>
      <c r="S1081" s="788"/>
      <c r="T1081" s="773"/>
      <c r="U1081" s="791"/>
      <c r="V1081" s="774"/>
    </row>
    <row r="1082" spans="1:22" s="22" customFormat="1" ht="15.75" customHeight="1">
      <c r="A1082" s="635" t="s">
        <v>2140</v>
      </c>
      <c r="B1082" s="766"/>
      <c r="C1082" s="41">
        <v>3</v>
      </c>
      <c r="D1082" s="83" t="s">
        <v>1418</v>
      </c>
      <c r="E1082" s="89" t="s">
        <v>1418</v>
      </c>
      <c r="F1082" s="306" t="s">
        <v>1418</v>
      </c>
      <c r="G1082" s="306" t="s">
        <v>1418</v>
      </c>
      <c r="H1082" s="742" t="s">
        <v>1418</v>
      </c>
      <c r="I1082" s="743"/>
      <c r="J1082" s="90" t="s">
        <v>1418</v>
      </c>
      <c r="K1082" s="88" t="s">
        <v>1418</v>
      </c>
      <c r="L1082" s="453"/>
      <c r="M1082" s="454" t="s">
        <v>1418</v>
      </c>
      <c r="N1082" s="369"/>
      <c r="O1082" s="780"/>
      <c r="P1082" s="781"/>
      <c r="Q1082" s="784"/>
      <c r="R1082" s="789"/>
      <c r="S1082" s="790"/>
      <c r="T1082" s="244"/>
      <c r="U1082" s="244"/>
      <c r="V1082" s="245"/>
    </row>
    <row r="1083" spans="1:22" s="22" customFormat="1" ht="15.75" customHeight="1">
      <c r="A1083" s="635" t="s">
        <v>2141</v>
      </c>
      <c r="B1083" s="766"/>
      <c r="C1083" s="41">
        <v>4</v>
      </c>
      <c r="D1083" s="83" t="s">
        <v>1418</v>
      </c>
      <c r="E1083" s="89" t="s">
        <v>1418</v>
      </c>
      <c r="F1083" s="306" t="s">
        <v>1418</v>
      </c>
      <c r="G1083" s="306" t="s">
        <v>1418</v>
      </c>
      <c r="H1083" s="742" t="s">
        <v>1418</v>
      </c>
      <c r="I1083" s="743"/>
      <c r="J1083" s="90" t="s">
        <v>1418</v>
      </c>
      <c r="K1083" s="88" t="s">
        <v>1418</v>
      </c>
      <c r="L1083" s="453"/>
      <c r="M1083" s="454" t="s">
        <v>1418</v>
      </c>
      <c r="N1083" s="369"/>
      <c r="O1083" s="744" t="s">
        <v>417</v>
      </c>
      <c r="P1083" s="734" t="s">
        <v>418</v>
      </c>
      <c r="Q1083" s="735"/>
      <c r="R1083" s="735"/>
      <c r="S1083" s="736"/>
      <c r="T1083" s="225"/>
      <c r="U1083" s="225"/>
      <c r="V1083" s="246"/>
    </row>
    <row r="1084" spans="1:22" s="22" customFormat="1" ht="17.25" customHeight="1">
      <c r="A1084" s="635" t="s">
        <v>2142</v>
      </c>
      <c r="B1084" s="766"/>
      <c r="C1084" s="41">
        <v>5</v>
      </c>
      <c r="D1084" s="83" t="s">
        <v>1418</v>
      </c>
      <c r="E1084" s="89" t="s">
        <v>1418</v>
      </c>
      <c r="F1084" s="306" t="s">
        <v>1418</v>
      </c>
      <c r="G1084" s="306" t="s">
        <v>1418</v>
      </c>
      <c r="H1084" s="742" t="s">
        <v>1418</v>
      </c>
      <c r="I1084" s="743"/>
      <c r="J1084" s="90" t="s">
        <v>1418</v>
      </c>
      <c r="K1084" s="88" t="s">
        <v>1418</v>
      </c>
      <c r="L1084" s="453"/>
      <c r="M1084" s="454" t="s">
        <v>1418</v>
      </c>
      <c r="N1084" s="369"/>
      <c r="O1084" s="745"/>
      <c r="P1084" s="469" t="s">
        <v>419</v>
      </c>
      <c r="Q1084" s="469" t="s">
        <v>420</v>
      </c>
      <c r="R1084" s="738" t="s">
        <v>421</v>
      </c>
      <c r="S1084" s="738"/>
      <c r="T1084" s="225"/>
      <c r="U1084" s="225"/>
      <c r="V1084" s="246"/>
    </row>
    <row r="1085" spans="1:22" s="22" customFormat="1" ht="16.5" customHeight="1" thickBot="1">
      <c r="A1085" s="635" t="s">
        <v>2143</v>
      </c>
      <c r="B1085" s="766"/>
      <c r="C1085" s="91">
        <v>6</v>
      </c>
      <c r="D1085" s="92" t="s">
        <v>1418</v>
      </c>
      <c r="E1085" s="93" t="s">
        <v>1418</v>
      </c>
      <c r="F1085" s="306" t="s">
        <v>1418</v>
      </c>
      <c r="G1085" s="306" t="s">
        <v>1418</v>
      </c>
      <c r="H1085" s="742" t="s">
        <v>1418</v>
      </c>
      <c r="I1085" s="743"/>
      <c r="J1085" s="90" t="s">
        <v>1418</v>
      </c>
      <c r="K1085" s="88" t="s">
        <v>1418</v>
      </c>
      <c r="L1085" s="453"/>
      <c r="M1085" s="454" t="s">
        <v>1418</v>
      </c>
      <c r="N1085" s="451"/>
      <c r="O1085" s="319" t="s">
        <v>1102</v>
      </c>
      <c r="P1085" s="247">
        <v>4</v>
      </c>
      <c r="Q1085" s="248">
        <v>1396.3430708000001</v>
      </c>
      <c r="R1085" s="792">
        <v>7415.4340000000002</v>
      </c>
      <c r="S1085" s="792"/>
      <c r="T1085" s="225"/>
      <c r="U1085" s="225"/>
      <c r="V1085" s="246"/>
    </row>
    <row r="1086" spans="1:22" s="22" customFormat="1" ht="16.5" customHeight="1" thickBot="1">
      <c r="A1086" s="635" t="s">
        <v>2144</v>
      </c>
      <c r="B1086" s="767"/>
      <c r="C1086" s="793" t="s">
        <v>422</v>
      </c>
      <c r="D1086" s="794"/>
      <c r="E1086" s="794"/>
      <c r="F1086" s="502"/>
      <c r="G1086" s="503"/>
      <c r="H1086" s="795" t="s">
        <v>1102</v>
      </c>
      <c r="I1086" s="796"/>
      <c r="J1086" s="416" t="s">
        <v>1102</v>
      </c>
      <c r="K1086" s="249" t="s">
        <v>1102</v>
      </c>
      <c r="L1086" s="492"/>
      <c r="M1086" s="493"/>
      <c r="N1086" s="494"/>
      <c r="O1086" s="797" t="s">
        <v>1418</v>
      </c>
      <c r="P1086" s="797"/>
      <c r="Q1086" s="797"/>
      <c r="R1086" s="797"/>
      <c r="S1086" s="797"/>
      <c r="T1086" s="489"/>
      <c r="U1086" s="490"/>
      <c r="V1086" s="491"/>
    </row>
    <row r="1087" spans="1:22" ht="24.9" customHeight="1"/>
    <row r="1088" spans="1:22" ht="24.9" customHeight="1"/>
    <row r="1089" spans="1:22" s="32" customFormat="1" ht="24" thickBot="1">
      <c r="A1089" s="633">
        <v>40</v>
      </c>
      <c r="B1089" s="761" t="s">
        <v>371</v>
      </c>
      <c r="C1089" s="761"/>
      <c r="D1089" s="761"/>
      <c r="E1089" s="26">
        <v>60</v>
      </c>
      <c r="F1089" s="27" t="s">
        <v>144</v>
      </c>
      <c r="G1089" s="28"/>
      <c r="H1089" s="28"/>
      <c r="I1089" s="27"/>
      <c r="J1089" s="27"/>
      <c r="K1089" s="27"/>
      <c r="L1089" s="27"/>
      <c r="M1089" s="29"/>
      <c r="N1089" s="29"/>
      <c r="O1089" s="28"/>
      <c r="P1089" s="28"/>
      <c r="Q1089" s="30"/>
      <c r="R1089" s="30"/>
      <c r="S1089" s="30"/>
      <c r="T1089" s="30"/>
      <c r="U1089" s="31"/>
    </row>
    <row r="1090" spans="1:22" s="19" customFormat="1" ht="24.75" customHeight="1">
      <c r="A1090" s="630"/>
      <c r="B1090" s="762" t="s">
        <v>372</v>
      </c>
      <c r="C1090" s="466" t="s">
        <v>373</v>
      </c>
      <c r="D1090" s="467" t="s">
        <v>374</v>
      </c>
      <c r="E1090" s="467"/>
      <c r="F1090" s="467" t="s">
        <v>375</v>
      </c>
      <c r="G1090" s="468"/>
      <c r="H1090" s="752" t="s">
        <v>376</v>
      </c>
      <c r="I1090" s="803" t="s">
        <v>377</v>
      </c>
      <c r="J1090" s="752" t="s">
        <v>378</v>
      </c>
      <c r="K1090" s="752" t="s">
        <v>379</v>
      </c>
      <c r="L1090" s="752" t="s">
        <v>380</v>
      </c>
      <c r="M1090" s="752" t="s">
        <v>381</v>
      </c>
      <c r="N1090" s="753" t="s">
        <v>382</v>
      </c>
      <c r="O1090" s="754"/>
      <c r="P1090" s="755" t="s">
        <v>383</v>
      </c>
      <c r="Q1090" s="756"/>
      <c r="R1090" s="746" t="s">
        <v>384</v>
      </c>
      <c r="S1090" s="747"/>
      <c r="T1090" s="798" t="s">
        <v>385</v>
      </c>
      <c r="U1090" s="799"/>
      <c r="V1090" s="800"/>
    </row>
    <row r="1091" spans="1:22" s="19" customFormat="1" ht="73.5" customHeight="1">
      <c r="A1091" s="630"/>
      <c r="B1091" s="763"/>
      <c r="C1091" s="469" t="s">
        <v>386</v>
      </c>
      <c r="D1091" s="470" t="s">
        <v>101</v>
      </c>
      <c r="E1091" s="470" t="s">
        <v>387</v>
      </c>
      <c r="F1091" s="470" t="s">
        <v>388</v>
      </c>
      <c r="G1091" s="471" t="s">
        <v>389</v>
      </c>
      <c r="H1091" s="738"/>
      <c r="I1091" s="804"/>
      <c r="J1091" s="738"/>
      <c r="K1091" s="738"/>
      <c r="L1091" s="738"/>
      <c r="M1091" s="738"/>
      <c r="N1091" s="469" t="s">
        <v>390</v>
      </c>
      <c r="O1091" s="470" t="s">
        <v>391</v>
      </c>
      <c r="P1091" s="801"/>
      <c r="Q1091" s="802"/>
      <c r="R1091" s="748"/>
      <c r="S1091" s="749"/>
      <c r="T1091" s="472" t="s">
        <v>392</v>
      </c>
      <c r="U1091" s="473" t="s">
        <v>393</v>
      </c>
      <c r="V1091" s="474" t="s">
        <v>394</v>
      </c>
    </row>
    <row r="1092" spans="1:22" s="19" customFormat="1" ht="26.25" customHeight="1">
      <c r="A1092" s="630"/>
      <c r="B1092" s="400"/>
      <c r="C1092" s="401">
        <v>3</v>
      </c>
      <c r="D1092" s="401">
        <v>4</v>
      </c>
      <c r="E1092" s="401">
        <v>5</v>
      </c>
      <c r="F1092" s="401">
        <v>6</v>
      </c>
      <c r="G1092" s="401">
        <v>7</v>
      </c>
      <c r="H1092" s="401">
        <v>8</v>
      </c>
      <c r="I1092" s="401">
        <v>9</v>
      </c>
      <c r="J1092" s="401">
        <v>10</v>
      </c>
      <c r="K1092" s="401">
        <v>11</v>
      </c>
      <c r="L1092" s="401">
        <v>12</v>
      </c>
      <c r="M1092" s="401">
        <v>13</v>
      </c>
      <c r="N1092" s="401">
        <v>14</v>
      </c>
      <c r="O1092" s="401">
        <v>15</v>
      </c>
      <c r="P1092" s="402">
        <v>16</v>
      </c>
      <c r="Q1092" s="403">
        <v>17</v>
      </c>
      <c r="R1092" s="402">
        <v>18</v>
      </c>
      <c r="S1092" s="403">
        <v>19</v>
      </c>
      <c r="T1092" s="404">
        <v>20</v>
      </c>
      <c r="U1092" s="210">
        <v>21</v>
      </c>
      <c r="V1092" s="405">
        <v>22</v>
      </c>
    </row>
    <row r="1093" spans="1:22" s="33" customFormat="1" ht="50.1" customHeight="1">
      <c r="A1093" s="634" t="s">
        <v>2145</v>
      </c>
      <c r="B1093" s="406">
        <v>1</v>
      </c>
      <c r="C1093" s="394" t="s">
        <v>671</v>
      </c>
      <c r="D1093" s="394" t="s">
        <v>672</v>
      </c>
      <c r="E1093" s="394" t="s">
        <v>673</v>
      </c>
      <c r="F1093" s="394" t="s">
        <v>57</v>
      </c>
      <c r="G1093" s="386">
        <v>1</v>
      </c>
      <c r="H1093" s="543" t="s">
        <v>396</v>
      </c>
      <c r="I1093" s="392" t="s">
        <v>57</v>
      </c>
      <c r="J1093" s="393" t="s">
        <v>144</v>
      </c>
      <c r="K1093" s="430">
        <v>38089</v>
      </c>
      <c r="L1093" s="430">
        <v>38241</v>
      </c>
      <c r="M1093" s="387">
        <v>2025.13</v>
      </c>
      <c r="N1093" s="428">
        <v>2025.13</v>
      </c>
      <c r="O1093" s="212">
        <v>2025.13</v>
      </c>
      <c r="P1093" s="732"/>
      <c r="Q1093" s="733"/>
      <c r="R1093" s="750"/>
      <c r="S1093" s="751"/>
      <c r="T1093" s="389" t="s">
        <v>396</v>
      </c>
      <c r="U1093" s="390">
        <v>83</v>
      </c>
      <c r="V1093" s="391" t="s">
        <v>396</v>
      </c>
    </row>
    <row r="1094" spans="1:22" s="33" customFormat="1" ht="50.1" customHeight="1">
      <c r="A1094" s="634" t="s">
        <v>2146</v>
      </c>
      <c r="B1094" s="406">
        <v>2</v>
      </c>
      <c r="C1094" s="394" t="s">
        <v>674</v>
      </c>
      <c r="D1094" s="394" t="s">
        <v>675</v>
      </c>
      <c r="E1094" s="394" t="s">
        <v>676</v>
      </c>
      <c r="F1094" s="394" t="s">
        <v>57</v>
      </c>
      <c r="G1094" s="386">
        <v>1</v>
      </c>
      <c r="H1094" s="543" t="s">
        <v>397</v>
      </c>
      <c r="I1094" s="392" t="s">
        <v>57</v>
      </c>
      <c r="J1094" s="393" t="s">
        <v>144</v>
      </c>
      <c r="K1094" s="430">
        <v>37721</v>
      </c>
      <c r="L1094" s="430">
        <v>37870</v>
      </c>
      <c r="M1094" s="387">
        <v>731.92</v>
      </c>
      <c r="N1094" s="428" t="s">
        <v>1418</v>
      </c>
      <c r="O1094" s="212" t="s">
        <v>1418</v>
      </c>
      <c r="P1094" s="732"/>
      <c r="Q1094" s="733"/>
      <c r="R1094" s="750"/>
      <c r="S1094" s="751"/>
      <c r="T1094" s="389" t="s">
        <v>396</v>
      </c>
      <c r="U1094" s="390">
        <v>158</v>
      </c>
      <c r="V1094" s="391" t="s">
        <v>396</v>
      </c>
    </row>
    <row r="1095" spans="1:22" s="33" customFormat="1" ht="24.9" customHeight="1">
      <c r="A1095" s="634" t="s">
        <v>2147</v>
      </c>
      <c r="B1095" s="406" t="s">
        <v>1418</v>
      </c>
      <c r="C1095" s="394"/>
      <c r="D1095" s="394"/>
      <c r="E1095" s="394"/>
      <c r="F1095" s="394"/>
      <c r="G1095" s="386"/>
      <c r="H1095" s="543"/>
      <c r="I1095" s="392"/>
      <c r="J1095" s="393" t="s">
        <v>1418</v>
      </c>
      <c r="K1095" s="430"/>
      <c r="L1095" s="430"/>
      <c r="M1095" s="387"/>
      <c r="N1095" s="428" t="s">
        <v>1418</v>
      </c>
      <c r="O1095" s="212" t="s">
        <v>1418</v>
      </c>
      <c r="P1095" s="732"/>
      <c r="Q1095" s="733"/>
      <c r="R1095" s="750"/>
      <c r="S1095" s="751"/>
      <c r="T1095" s="389"/>
      <c r="U1095" s="390"/>
      <c r="V1095" s="391"/>
    </row>
    <row r="1096" spans="1:22" s="33" customFormat="1" ht="24.9" customHeight="1">
      <c r="A1096" s="634" t="s">
        <v>2148</v>
      </c>
      <c r="B1096" s="406" t="s">
        <v>1418</v>
      </c>
      <c r="C1096" s="394"/>
      <c r="D1096" s="394"/>
      <c r="E1096" s="394"/>
      <c r="F1096" s="394"/>
      <c r="G1096" s="386"/>
      <c r="H1096" s="543"/>
      <c r="I1096" s="392"/>
      <c r="J1096" s="393" t="s">
        <v>1418</v>
      </c>
      <c r="K1096" s="430"/>
      <c r="L1096" s="430"/>
      <c r="M1096" s="387"/>
      <c r="N1096" s="428" t="s">
        <v>1418</v>
      </c>
      <c r="O1096" s="212" t="s">
        <v>1418</v>
      </c>
      <c r="P1096" s="732"/>
      <c r="Q1096" s="733"/>
      <c r="R1096" s="750"/>
      <c r="S1096" s="751"/>
      <c r="T1096" s="389"/>
      <c r="U1096" s="390"/>
      <c r="V1096" s="391"/>
    </row>
    <row r="1097" spans="1:22" s="33" customFormat="1" ht="24.9" customHeight="1">
      <c r="A1097" s="634" t="s">
        <v>2149</v>
      </c>
      <c r="B1097" s="406" t="s">
        <v>1418</v>
      </c>
      <c r="C1097" s="394"/>
      <c r="D1097" s="394"/>
      <c r="E1097" s="394"/>
      <c r="F1097" s="394"/>
      <c r="G1097" s="386"/>
      <c r="H1097" s="543"/>
      <c r="I1097" s="392"/>
      <c r="J1097" s="393" t="s">
        <v>1418</v>
      </c>
      <c r="K1097" s="430"/>
      <c r="L1097" s="430"/>
      <c r="M1097" s="388"/>
      <c r="N1097" s="428" t="s">
        <v>1418</v>
      </c>
      <c r="O1097" s="212" t="s">
        <v>1418</v>
      </c>
      <c r="P1097" s="732"/>
      <c r="Q1097" s="733"/>
      <c r="R1097" s="750"/>
      <c r="S1097" s="751"/>
      <c r="T1097" s="389"/>
      <c r="U1097" s="390"/>
      <c r="V1097" s="391"/>
    </row>
    <row r="1098" spans="1:22" s="33" customFormat="1" ht="24.9" customHeight="1">
      <c r="A1098" s="634" t="s">
        <v>2150</v>
      </c>
      <c r="B1098" s="406" t="s">
        <v>1418</v>
      </c>
      <c r="C1098" s="394"/>
      <c r="D1098" s="394"/>
      <c r="E1098" s="394"/>
      <c r="F1098" s="394"/>
      <c r="G1098" s="386"/>
      <c r="H1098" s="543"/>
      <c r="I1098" s="392"/>
      <c r="J1098" s="393" t="s">
        <v>1418</v>
      </c>
      <c r="K1098" s="430"/>
      <c r="L1098" s="430"/>
      <c r="M1098" s="388"/>
      <c r="N1098" s="428" t="s">
        <v>1418</v>
      </c>
      <c r="O1098" s="212" t="s">
        <v>1418</v>
      </c>
      <c r="P1098" s="732"/>
      <c r="Q1098" s="733"/>
      <c r="R1098" s="750"/>
      <c r="S1098" s="751"/>
      <c r="T1098" s="389"/>
      <c r="U1098" s="390"/>
      <c r="V1098" s="391"/>
    </row>
    <row r="1099" spans="1:22" s="33" customFormat="1" ht="24.9" customHeight="1" thickBot="1">
      <c r="A1099" s="634" t="s">
        <v>2151</v>
      </c>
      <c r="B1099" s="410" t="s">
        <v>1418</v>
      </c>
      <c r="C1099" s="395"/>
      <c r="D1099" s="395"/>
      <c r="E1099" s="395"/>
      <c r="F1099" s="395"/>
      <c r="G1099" s="396"/>
      <c r="H1099" s="544"/>
      <c r="I1099" s="397"/>
      <c r="J1099" s="398" t="s">
        <v>1418</v>
      </c>
      <c r="K1099" s="431"/>
      <c r="L1099" s="431"/>
      <c r="M1099" s="399"/>
      <c r="N1099" s="428" t="s">
        <v>1418</v>
      </c>
      <c r="O1099" s="212" t="s">
        <v>1418</v>
      </c>
      <c r="P1099" s="732"/>
      <c r="Q1099" s="733"/>
      <c r="R1099" s="750"/>
      <c r="S1099" s="751"/>
      <c r="T1099" s="389"/>
      <c r="U1099" s="390"/>
      <c r="V1099" s="391"/>
    </row>
    <row r="1100" spans="1:22" s="19" customFormat="1" ht="12" customHeight="1">
      <c r="A1100" s="634"/>
      <c r="B1100" s="34"/>
      <c r="C1100" s="35"/>
      <c r="D1100" s="35"/>
      <c r="E1100" s="35"/>
      <c r="F1100" s="35"/>
      <c r="G1100" s="35"/>
      <c r="H1100" s="407"/>
      <c r="I1100" s="35"/>
      <c r="J1100" s="35"/>
      <c r="K1100" s="35"/>
      <c r="L1100" s="35"/>
      <c r="M1100" s="35"/>
      <c r="N1100" s="35"/>
      <c r="O1100" s="211"/>
      <c r="P1100" s="35"/>
      <c r="Q1100" s="35"/>
      <c r="R1100" s="211"/>
      <c r="S1100" s="35"/>
      <c r="T1100" s="35"/>
      <c r="U1100" s="36"/>
      <c r="V1100" s="37"/>
    </row>
    <row r="1101" spans="1:22" s="19" customFormat="1" ht="17.25" customHeight="1" thickBot="1">
      <c r="A1101" s="634" t="s">
        <v>2152</v>
      </c>
      <c r="B1101" s="475"/>
      <c r="C1101" s="476"/>
      <c r="D1101" s="476"/>
      <c r="E1101" s="476"/>
      <c r="F1101" s="476"/>
      <c r="G1101" s="476"/>
      <c r="H1101" s="476"/>
      <c r="I1101" s="476"/>
      <c r="J1101" s="476"/>
      <c r="K1101" s="476"/>
      <c r="L1101" s="476"/>
      <c r="M1101" s="476"/>
      <c r="N1101" s="414" t="s">
        <v>398</v>
      </c>
      <c r="O1101" s="415">
        <v>2025.13</v>
      </c>
      <c r="P1101" s="423"/>
      <c r="Q1101" s="423"/>
      <c r="R1101" s="424"/>
      <c r="S1101" s="424"/>
      <c r="T1101" s="425"/>
      <c r="U1101" s="426"/>
      <c r="V1101" s="427"/>
    </row>
    <row r="1102" spans="1:22" ht="17.25" customHeight="1">
      <c r="B1102" s="38"/>
      <c r="C1102" s="38"/>
      <c r="D1102" s="38"/>
      <c r="E1102" s="38"/>
      <c r="F1102" s="38"/>
      <c r="G1102" s="39"/>
      <c r="H1102" s="39"/>
      <c r="I1102" s="39"/>
      <c r="J1102" s="39"/>
      <c r="K1102" s="39"/>
      <c r="L1102" s="39"/>
      <c r="M1102" s="39"/>
      <c r="N1102" s="39"/>
      <c r="O1102" s="39"/>
      <c r="P1102" s="39"/>
      <c r="Q1102" s="39"/>
      <c r="R1102" s="39"/>
      <c r="S1102" s="39"/>
      <c r="T1102" s="39"/>
      <c r="U1102" s="39"/>
      <c r="V1102" s="39"/>
    </row>
    <row r="1103" spans="1:22" s="19" customFormat="1" ht="16.5" customHeight="1" thickBot="1">
      <c r="A1103" s="630"/>
      <c r="B1103" s="764" t="s">
        <v>399</v>
      </c>
      <c r="C1103" s="764"/>
      <c r="D1103" s="764"/>
      <c r="E1103" s="764"/>
      <c r="F1103" s="764"/>
      <c r="G1103" s="764"/>
      <c r="H1103" s="764"/>
      <c r="I1103" s="764"/>
      <c r="J1103" s="764"/>
      <c r="K1103" s="764"/>
      <c r="L1103" s="764"/>
      <c r="M1103" s="764"/>
      <c r="N1103" s="764"/>
      <c r="O1103" s="764"/>
      <c r="P1103" s="764"/>
      <c r="Q1103" s="764"/>
      <c r="R1103" s="764"/>
      <c r="S1103" s="764"/>
      <c r="T1103" s="764"/>
      <c r="U1103" s="764"/>
      <c r="V1103" s="764"/>
    </row>
    <row r="1104" spans="1:22" s="22" customFormat="1" ht="22.5" customHeight="1">
      <c r="A1104" s="635" t="s">
        <v>2153</v>
      </c>
      <c r="B1104" s="765" t="s">
        <v>400</v>
      </c>
      <c r="C1104" s="768" t="s">
        <v>401</v>
      </c>
      <c r="D1104" s="769"/>
      <c r="E1104" s="769"/>
      <c r="F1104" s="769"/>
      <c r="G1104" s="769"/>
      <c r="H1104" s="769"/>
      <c r="I1104" s="769"/>
      <c r="J1104" s="769"/>
      <c r="K1104" s="769"/>
      <c r="L1104" s="769"/>
      <c r="M1104" s="747"/>
      <c r="N1104" s="477"/>
      <c r="O1104" s="478"/>
      <c r="P1104" s="768" t="s">
        <v>402</v>
      </c>
      <c r="Q1104" s="769"/>
      <c r="R1104" s="769"/>
      <c r="S1104" s="747"/>
      <c r="T1104" s="746" t="s">
        <v>403</v>
      </c>
      <c r="U1104" s="747"/>
      <c r="V1104" s="775" t="s">
        <v>1102</v>
      </c>
    </row>
    <row r="1105" spans="1:22" s="22" customFormat="1" ht="22.5" customHeight="1">
      <c r="A1105" s="635" t="s">
        <v>2154</v>
      </c>
      <c r="B1105" s="766"/>
      <c r="C1105" s="734" t="s">
        <v>404</v>
      </c>
      <c r="D1105" s="735"/>
      <c r="E1105" s="736"/>
      <c r="F1105" s="481">
        <v>1</v>
      </c>
      <c r="G1105" s="737" t="s">
        <v>405</v>
      </c>
      <c r="H1105" s="738" t="s">
        <v>406</v>
      </c>
      <c r="I1105" s="738"/>
      <c r="J1105" s="734" t="s">
        <v>407</v>
      </c>
      <c r="K1105" s="739"/>
      <c r="L1105" s="482"/>
      <c r="M1105" s="482"/>
      <c r="N1105" s="483"/>
      <c r="O1105" s="484"/>
      <c r="P1105" s="770"/>
      <c r="Q1105" s="771"/>
      <c r="R1105" s="771"/>
      <c r="S1105" s="772"/>
      <c r="T1105" s="748"/>
      <c r="U1105" s="749"/>
      <c r="V1105" s="776"/>
    </row>
    <row r="1106" spans="1:22" s="22" customFormat="1" ht="51.75" customHeight="1" thickBot="1">
      <c r="A1106" s="635" t="s">
        <v>2155</v>
      </c>
      <c r="B1106" s="766"/>
      <c r="C1106" s="735" t="s">
        <v>408</v>
      </c>
      <c r="D1106" s="736"/>
      <c r="E1106" s="485" t="s">
        <v>409</v>
      </c>
      <c r="F1106" s="479" t="s">
        <v>410</v>
      </c>
      <c r="G1106" s="737"/>
      <c r="H1106" s="738"/>
      <c r="I1106" s="738"/>
      <c r="J1106" s="469" t="s">
        <v>411</v>
      </c>
      <c r="K1106" s="480" t="s">
        <v>412</v>
      </c>
      <c r="L1106" s="486" t="s">
        <v>413</v>
      </c>
      <c r="M1106" s="486"/>
      <c r="N1106" s="487" t="s">
        <v>414</v>
      </c>
      <c r="O1106" s="488"/>
      <c r="P1106" s="421" t="s">
        <v>1436</v>
      </c>
      <c r="Q1106" s="312" t="s">
        <v>415</v>
      </c>
      <c r="R1106" s="313"/>
      <c r="S1106" s="94">
        <v>1</v>
      </c>
      <c r="T1106" s="773"/>
      <c r="U1106" s="774"/>
      <c r="V1106" s="777"/>
    </row>
    <row r="1107" spans="1:22" s="22" customFormat="1" ht="15.75" customHeight="1">
      <c r="A1107" s="635" t="s">
        <v>2156</v>
      </c>
      <c r="B1107" s="766"/>
      <c r="C1107" s="41">
        <v>1</v>
      </c>
      <c r="D1107" s="83" t="s">
        <v>1418</v>
      </c>
      <c r="E1107" s="89" t="s">
        <v>1418</v>
      </c>
      <c r="F1107" s="306" t="s">
        <v>1418</v>
      </c>
      <c r="G1107" s="306" t="s">
        <v>1418</v>
      </c>
      <c r="H1107" s="742" t="s">
        <v>1418</v>
      </c>
      <c r="I1107" s="743"/>
      <c r="J1107" s="90" t="s">
        <v>1418</v>
      </c>
      <c r="K1107" s="88" t="s">
        <v>1418</v>
      </c>
      <c r="L1107" s="453" t="s">
        <v>34</v>
      </c>
      <c r="M1107" s="454" t="s">
        <v>1439</v>
      </c>
      <c r="N1107" s="369" t="s">
        <v>396</v>
      </c>
      <c r="O1107" s="778" t="s">
        <v>205</v>
      </c>
      <c r="P1107" s="779"/>
      <c r="Q1107" s="782">
        <v>60</v>
      </c>
      <c r="R1107" s="785" t="s">
        <v>34</v>
      </c>
      <c r="S1107" s="786"/>
      <c r="T1107" s="746" t="s">
        <v>416</v>
      </c>
      <c r="U1107" s="769"/>
      <c r="V1107" s="747"/>
    </row>
    <row r="1108" spans="1:22" s="22" customFormat="1" ht="15.75" customHeight="1" thickBot="1">
      <c r="A1108" s="635" t="s">
        <v>2157</v>
      </c>
      <c r="B1108" s="766"/>
      <c r="C1108" s="41">
        <v>2</v>
      </c>
      <c r="D1108" s="83" t="s">
        <v>1418</v>
      </c>
      <c r="E1108" s="89" t="s">
        <v>1418</v>
      </c>
      <c r="F1108" s="306" t="s">
        <v>1418</v>
      </c>
      <c r="G1108" s="306" t="s">
        <v>1418</v>
      </c>
      <c r="H1108" s="742" t="s">
        <v>1418</v>
      </c>
      <c r="I1108" s="743"/>
      <c r="J1108" s="90" t="s">
        <v>1418</v>
      </c>
      <c r="K1108" s="88" t="s">
        <v>1418</v>
      </c>
      <c r="L1108" s="453"/>
      <c r="M1108" s="454" t="s">
        <v>1418</v>
      </c>
      <c r="N1108" s="369" t="s">
        <v>396</v>
      </c>
      <c r="O1108" s="778"/>
      <c r="P1108" s="779"/>
      <c r="Q1108" s="783"/>
      <c r="R1108" s="787"/>
      <c r="S1108" s="788"/>
      <c r="T1108" s="773"/>
      <c r="U1108" s="791"/>
      <c r="V1108" s="774"/>
    </row>
    <row r="1109" spans="1:22" s="22" customFormat="1" ht="15.75" customHeight="1">
      <c r="A1109" s="635" t="s">
        <v>2158</v>
      </c>
      <c r="B1109" s="766"/>
      <c r="C1109" s="41">
        <v>3</v>
      </c>
      <c r="D1109" s="83" t="s">
        <v>1418</v>
      </c>
      <c r="E1109" s="89" t="s">
        <v>1418</v>
      </c>
      <c r="F1109" s="306" t="s">
        <v>1418</v>
      </c>
      <c r="G1109" s="306" t="s">
        <v>1418</v>
      </c>
      <c r="H1109" s="742" t="s">
        <v>1418</v>
      </c>
      <c r="I1109" s="743"/>
      <c r="J1109" s="90" t="s">
        <v>1418</v>
      </c>
      <c r="K1109" s="88" t="s">
        <v>1418</v>
      </c>
      <c r="L1109" s="453"/>
      <c r="M1109" s="454" t="s">
        <v>1418</v>
      </c>
      <c r="N1109" s="369"/>
      <c r="O1109" s="780"/>
      <c r="P1109" s="781"/>
      <c r="Q1109" s="784"/>
      <c r="R1109" s="789"/>
      <c r="S1109" s="790"/>
      <c r="T1109" s="244"/>
      <c r="U1109" s="244"/>
      <c r="V1109" s="245"/>
    </row>
    <row r="1110" spans="1:22" s="22" customFormat="1" ht="15.75" customHeight="1">
      <c r="A1110" s="635" t="s">
        <v>2159</v>
      </c>
      <c r="B1110" s="766"/>
      <c r="C1110" s="41">
        <v>4</v>
      </c>
      <c r="D1110" s="83" t="s">
        <v>1418</v>
      </c>
      <c r="E1110" s="89" t="s">
        <v>1418</v>
      </c>
      <c r="F1110" s="306" t="s">
        <v>1418</v>
      </c>
      <c r="G1110" s="306" t="s">
        <v>1418</v>
      </c>
      <c r="H1110" s="742" t="s">
        <v>1418</v>
      </c>
      <c r="I1110" s="743"/>
      <c r="J1110" s="90" t="s">
        <v>1418</v>
      </c>
      <c r="K1110" s="88" t="s">
        <v>1418</v>
      </c>
      <c r="L1110" s="453"/>
      <c r="M1110" s="454" t="s">
        <v>1418</v>
      </c>
      <c r="N1110" s="369"/>
      <c r="O1110" s="744" t="s">
        <v>417</v>
      </c>
      <c r="P1110" s="734" t="s">
        <v>418</v>
      </c>
      <c r="Q1110" s="735"/>
      <c r="R1110" s="735"/>
      <c r="S1110" s="736"/>
      <c r="T1110" s="225"/>
      <c r="U1110" s="225"/>
      <c r="V1110" s="246"/>
    </row>
    <row r="1111" spans="1:22" s="22" customFormat="1" ht="17.25" customHeight="1">
      <c r="A1111" s="635" t="s">
        <v>2160</v>
      </c>
      <c r="B1111" s="766"/>
      <c r="C1111" s="41">
        <v>5</v>
      </c>
      <c r="D1111" s="83" t="s">
        <v>1418</v>
      </c>
      <c r="E1111" s="89" t="s">
        <v>1418</v>
      </c>
      <c r="F1111" s="306" t="s">
        <v>1418</v>
      </c>
      <c r="G1111" s="306" t="s">
        <v>1418</v>
      </c>
      <c r="H1111" s="742" t="s">
        <v>1418</v>
      </c>
      <c r="I1111" s="743"/>
      <c r="J1111" s="90" t="s">
        <v>1418</v>
      </c>
      <c r="K1111" s="88" t="s">
        <v>1418</v>
      </c>
      <c r="L1111" s="453"/>
      <c r="M1111" s="454" t="s">
        <v>1418</v>
      </c>
      <c r="N1111" s="369"/>
      <c r="O1111" s="745"/>
      <c r="P1111" s="469" t="s">
        <v>419</v>
      </c>
      <c r="Q1111" s="469" t="s">
        <v>420</v>
      </c>
      <c r="R1111" s="738" t="s">
        <v>421</v>
      </c>
      <c r="S1111" s="738"/>
      <c r="T1111" s="225"/>
      <c r="U1111" s="225"/>
      <c r="V1111" s="246"/>
    </row>
    <row r="1112" spans="1:22" s="22" customFormat="1" ht="16.5" customHeight="1" thickBot="1">
      <c r="A1112" s="635" t="s">
        <v>2161</v>
      </c>
      <c r="B1112" s="766"/>
      <c r="C1112" s="91">
        <v>6</v>
      </c>
      <c r="D1112" s="92" t="s">
        <v>1418</v>
      </c>
      <c r="E1112" s="93" t="s">
        <v>1418</v>
      </c>
      <c r="F1112" s="306" t="s">
        <v>1418</v>
      </c>
      <c r="G1112" s="306" t="s">
        <v>1418</v>
      </c>
      <c r="H1112" s="742" t="s">
        <v>1418</v>
      </c>
      <c r="I1112" s="743"/>
      <c r="J1112" s="90" t="s">
        <v>1418</v>
      </c>
      <c r="K1112" s="88" t="s">
        <v>1418</v>
      </c>
      <c r="L1112" s="453"/>
      <c r="M1112" s="454" t="s">
        <v>1418</v>
      </c>
      <c r="N1112" s="451"/>
      <c r="O1112" s="319" t="s">
        <v>1102</v>
      </c>
      <c r="P1112" s="247">
        <v>4</v>
      </c>
      <c r="Q1112" s="248">
        <v>1396.3430708000001</v>
      </c>
      <c r="R1112" s="792">
        <v>2025.13</v>
      </c>
      <c r="S1112" s="792"/>
      <c r="T1112" s="225"/>
      <c r="U1112" s="225"/>
      <c r="V1112" s="246"/>
    </row>
    <row r="1113" spans="1:22" s="22" customFormat="1" ht="16.5" customHeight="1" thickBot="1">
      <c r="A1113" s="635" t="s">
        <v>2162</v>
      </c>
      <c r="B1113" s="767"/>
      <c r="C1113" s="793" t="s">
        <v>422</v>
      </c>
      <c r="D1113" s="794"/>
      <c r="E1113" s="794"/>
      <c r="F1113" s="502"/>
      <c r="G1113" s="503"/>
      <c r="H1113" s="795" t="s">
        <v>1418</v>
      </c>
      <c r="I1113" s="796"/>
      <c r="J1113" s="416" t="s">
        <v>1418</v>
      </c>
      <c r="K1113" s="249" t="s">
        <v>1102</v>
      </c>
      <c r="L1113" s="492"/>
      <c r="M1113" s="493"/>
      <c r="N1113" s="494"/>
      <c r="O1113" s="797" t="s">
        <v>1418</v>
      </c>
      <c r="P1113" s="797"/>
      <c r="Q1113" s="797"/>
      <c r="R1113" s="797"/>
      <c r="S1113" s="797"/>
      <c r="T1113" s="489"/>
      <c r="U1113" s="490"/>
      <c r="V1113" s="491"/>
    </row>
    <row r="1114" spans="1:22" ht="24.9" customHeight="1"/>
    <row r="1115" spans="1:22" ht="24.9" customHeight="1"/>
    <row r="1116" spans="1:22" s="32" customFormat="1" ht="24" thickBot="1">
      <c r="A1116" s="633">
        <v>41</v>
      </c>
      <c r="B1116" s="761" t="s">
        <v>371</v>
      </c>
      <c r="C1116" s="761"/>
      <c r="D1116" s="761"/>
      <c r="E1116" s="26">
        <v>63</v>
      </c>
      <c r="F1116" s="27" t="s">
        <v>145</v>
      </c>
      <c r="G1116" s="28"/>
      <c r="H1116" s="28"/>
      <c r="I1116" s="27"/>
      <c r="J1116" s="27"/>
      <c r="K1116" s="27"/>
      <c r="L1116" s="27"/>
      <c r="M1116" s="29"/>
      <c r="N1116" s="29"/>
      <c r="O1116" s="28"/>
      <c r="P1116" s="28"/>
      <c r="Q1116" s="30"/>
      <c r="R1116" s="30"/>
      <c r="S1116" s="30"/>
      <c r="T1116" s="30"/>
      <c r="U1116" s="31"/>
    </row>
    <row r="1117" spans="1:22" s="19" customFormat="1" ht="24.75" customHeight="1">
      <c r="A1117" s="630"/>
      <c r="B1117" s="762" t="s">
        <v>372</v>
      </c>
      <c r="C1117" s="466" t="s">
        <v>373</v>
      </c>
      <c r="D1117" s="467" t="s">
        <v>374</v>
      </c>
      <c r="E1117" s="467"/>
      <c r="F1117" s="467" t="s">
        <v>375</v>
      </c>
      <c r="G1117" s="468"/>
      <c r="H1117" s="752" t="s">
        <v>376</v>
      </c>
      <c r="I1117" s="803" t="s">
        <v>377</v>
      </c>
      <c r="J1117" s="752" t="s">
        <v>378</v>
      </c>
      <c r="K1117" s="752" t="s">
        <v>379</v>
      </c>
      <c r="L1117" s="752" t="s">
        <v>380</v>
      </c>
      <c r="M1117" s="752" t="s">
        <v>381</v>
      </c>
      <c r="N1117" s="753" t="s">
        <v>382</v>
      </c>
      <c r="O1117" s="754"/>
      <c r="P1117" s="755" t="s">
        <v>383</v>
      </c>
      <c r="Q1117" s="756"/>
      <c r="R1117" s="746" t="s">
        <v>384</v>
      </c>
      <c r="S1117" s="747"/>
      <c r="T1117" s="798" t="s">
        <v>385</v>
      </c>
      <c r="U1117" s="799"/>
      <c r="V1117" s="800"/>
    </row>
    <row r="1118" spans="1:22" s="19" customFormat="1" ht="73.5" customHeight="1">
      <c r="A1118" s="630"/>
      <c r="B1118" s="763"/>
      <c r="C1118" s="469" t="s">
        <v>386</v>
      </c>
      <c r="D1118" s="470" t="s">
        <v>101</v>
      </c>
      <c r="E1118" s="470" t="s">
        <v>387</v>
      </c>
      <c r="F1118" s="470" t="s">
        <v>388</v>
      </c>
      <c r="G1118" s="471" t="s">
        <v>389</v>
      </c>
      <c r="H1118" s="738"/>
      <c r="I1118" s="804"/>
      <c r="J1118" s="738"/>
      <c r="K1118" s="738"/>
      <c r="L1118" s="738"/>
      <c r="M1118" s="738"/>
      <c r="N1118" s="469" t="s">
        <v>390</v>
      </c>
      <c r="O1118" s="470" t="s">
        <v>391</v>
      </c>
      <c r="P1118" s="801"/>
      <c r="Q1118" s="802"/>
      <c r="R1118" s="748"/>
      <c r="S1118" s="749"/>
      <c r="T1118" s="472" t="s">
        <v>392</v>
      </c>
      <c r="U1118" s="473" t="s">
        <v>393</v>
      </c>
      <c r="V1118" s="474" t="s">
        <v>394</v>
      </c>
    </row>
    <row r="1119" spans="1:22" s="19" customFormat="1" ht="26.25" customHeight="1">
      <c r="A1119" s="630"/>
      <c r="B1119" s="400"/>
      <c r="C1119" s="401">
        <v>3</v>
      </c>
      <c r="D1119" s="401">
        <v>4</v>
      </c>
      <c r="E1119" s="401">
        <v>5</v>
      </c>
      <c r="F1119" s="401">
        <v>6</v>
      </c>
      <c r="G1119" s="401">
        <v>7</v>
      </c>
      <c r="H1119" s="401">
        <v>8</v>
      </c>
      <c r="I1119" s="401">
        <v>9</v>
      </c>
      <c r="J1119" s="401">
        <v>10</v>
      </c>
      <c r="K1119" s="401">
        <v>11</v>
      </c>
      <c r="L1119" s="401">
        <v>12</v>
      </c>
      <c r="M1119" s="401">
        <v>13</v>
      </c>
      <c r="N1119" s="401">
        <v>14</v>
      </c>
      <c r="O1119" s="401">
        <v>15</v>
      </c>
      <c r="P1119" s="402">
        <v>16</v>
      </c>
      <c r="Q1119" s="403">
        <v>17</v>
      </c>
      <c r="R1119" s="402">
        <v>18</v>
      </c>
      <c r="S1119" s="403">
        <v>19</v>
      </c>
      <c r="T1119" s="404">
        <v>20</v>
      </c>
      <c r="U1119" s="210">
        <v>21</v>
      </c>
      <c r="V1119" s="405">
        <v>22</v>
      </c>
    </row>
    <row r="1120" spans="1:22" s="33" customFormat="1" ht="50.1" customHeight="1">
      <c r="A1120" s="634" t="s">
        <v>2163</v>
      </c>
      <c r="B1120" s="406">
        <v>1</v>
      </c>
      <c r="C1120" s="394" t="s">
        <v>677</v>
      </c>
      <c r="D1120" s="394" t="s">
        <v>678</v>
      </c>
      <c r="E1120" s="394" t="s">
        <v>679</v>
      </c>
      <c r="F1120" s="394" t="s">
        <v>57</v>
      </c>
      <c r="G1120" s="386">
        <v>1</v>
      </c>
      <c r="H1120" s="543" t="s">
        <v>396</v>
      </c>
      <c r="I1120" s="392" t="s">
        <v>57</v>
      </c>
      <c r="J1120" s="393" t="s">
        <v>145</v>
      </c>
      <c r="K1120" s="430">
        <v>40280</v>
      </c>
      <c r="L1120" s="430">
        <v>40461</v>
      </c>
      <c r="M1120" s="387">
        <v>1659.4</v>
      </c>
      <c r="N1120" s="428">
        <v>1659.4</v>
      </c>
      <c r="O1120" s="212">
        <v>1659.4</v>
      </c>
      <c r="P1120" s="732"/>
      <c r="Q1120" s="733"/>
      <c r="R1120" s="750"/>
      <c r="S1120" s="751"/>
      <c r="T1120" s="389" t="s">
        <v>396</v>
      </c>
      <c r="U1120" s="390">
        <v>60</v>
      </c>
      <c r="V1120" s="391" t="s">
        <v>396</v>
      </c>
    </row>
    <row r="1121" spans="1:22" s="33" customFormat="1" ht="24.9" customHeight="1">
      <c r="A1121" s="634" t="s">
        <v>2164</v>
      </c>
      <c r="B1121" s="406" t="s">
        <v>1418</v>
      </c>
      <c r="C1121" s="394"/>
      <c r="D1121" s="394"/>
      <c r="E1121" s="394"/>
      <c r="F1121" s="394"/>
      <c r="G1121" s="386"/>
      <c r="H1121" s="543"/>
      <c r="I1121" s="392"/>
      <c r="J1121" s="393" t="s">
        <v>1418</v>
      </c>
      <c r="K1121" s="430"/>
      <c r="L1121" s="430"/>
      <c r="M1121" s="387"/>
      <c r="N1121" s="428" t="s">
        <v>1418</v>
      </c>
      <c r="O1121" s="212" t="s">
        <v>1418</v>
      </c>
      <c r="P1121" s="732"/>
      <c r="Q1121" s="733"/>
      <c r="R1121" s="750"/>
      <c r="S1121" s="751"/>
      <c r="T1121" s="389"/>
      <c r="U1121" s="390"/>
      <c r="V1121" s="391"/>
    </row>
    <row r="1122" spans="1:22" s="33" customFormat="1" ht="24.9" customHeight="1">
      <c r="A1122" s="634" t="s">
        <v>2165</v>
      </c>
      <c r="B1122" s="406" t="s">
        <v>1418</v>
      </c>
      <c r="C1122" s="394"/>
      <c r="D1122" s="394"/>
      <c r="E1122" s="394"/>
      <c r="F1122" s="394"/>
      <c r="G1122" s="386"/>
      <c r="H1122" s="543"/>
      <c r="I1122" s="392"/>
      <c r="J1122" s="393" t="s">
        <v>1418</v>
      </c>
      <c r="K1122" s="430"/>
      <c r="L1122" s="430"/>
      <c r="M1122" s="387"/>
      <c r="N1122" s="428" t="s">
        <v>1418</v>
      </c>
      <c r="O1122" s="212" t="s">
        <v>1418</v>
      </c>
      <c r="P1122" s="732"/>
      <c r="Q1122" s="733"/>
      <c r="R1122" s="750"/>
      <c r="S1122" s="751"/>
      <c r="T1122" s="389"/>
      <c r="U1122" s="390"/>
      <c r="V1122" s="391"/>
    </row>
    <row r="1123" spans="1:22" s="33" customFormat="1" ht="24.9" customHeight="1">
      <c r="A1123" s="634" t="s">
        <v>2166</v>
      </c>
      <c r="B1123" s="406" t="s">
        <v>1418</v>
      </c>
      <c r="C1123" s="394"/>
      <c r="D1123" s="394"/>
      <c r="E1123" s="394"/>
      <c r="F1123" s="394"/>
      <c r="G1123" s="386"/>
      <c r="H1123" s="543"/>
      <c r="I1123" s="392"/>
      <c r="J1123" s="393" t="s">
        <v>1418</v>
      </c>
      <c r="K1123" s="430"/>
      <c r="L1123" s="430"/>
      <c r="M1123" s="387"/>
      <c r="N1123" s="428" t="s">
        <v>1418</v>
      </c>
      <c r="O1123" s="212" t="s">
        <v>1418</v>
      </c>
      <c r="P1123" s="732"/>
      <c r="Q1123" s="733"/>
      <c r="R1123" s="750"/>
      <c r="S1123" s="751"/>
      <c r="T1123" s="389"/>
      <c r="U1123" s="390"/>
      <c r="V1123" s="391"/>
    </row>
    <row r="1124" spans="1:22" s="33" customFormat="1" ht="24.9" customHeight="1">
      <c r="A1124" s="634" t="s">
        <v>2167</v>
      </c>
      <c r="B1124" s="406" t="s">
        <v>1418</v>
      </c>
      <c r="C1124" s="394"/>
      <c r="D1124" s="394"/>
      <c r="E1124" s="394"/>
      <c r="F1124" s="394"/>
      <c r="G1124" s="386"/>
      <c r="H1124" s="543"/>
      <c r="I1124" s="392"/>
      <c r="J1124" s="393" t="s">
        <v>1418</v>
      </c>
      <c r="K1124" s="430"/>
      <c r="L1124" s="430"/>
      <c r="M1124" s="387"/>
      <c r="N1124" s="428" t="s">
        <v>1418</v>
      </c>
      <c r="O1124" s="212" t="s">
        <v>1418</v>
      </c>
      <c r="P1124" s="732"/>
      <c r="Q1124" s="733"/>
      <c r="R1124" s="750"/>
      <c r="S1124" s="751"/>
      <c r="T1124" s="389"/>
      <c r="U1124" s="390"/>
      <c r="V1124" s="391"/>
    </row>
    <row r="1125" spans="1:22" s="33" customFormat="1" ht="24.9" customHeight="1">
      <c r="A1125" s="634" t="s">
        <v>2168</v>
      </c>
      <c r="B1125" s="406" t="s">
        <v>1418</v>
      </c>
      <c r="C1125" s="394"/>
      <c r="D1125" s="394"/>
      <c r="E1125" s="394"/>
      <c r="F1125" s="394"/>
      <c r="G1125" s="386"/>
      <c r="H1125" s="543"/>
      <c r="I1125" s="392"/>
      <c r="J1125" s="393" t="s">
        <v>1418</v>
      </c>
      <c r="K1125" s="430"/>
      <c r="L1125" s="430"/>
      <c r="M1125" s="387"/>
      <c r="N1125" s="428" t="s">
        <v>1418</v>
      </c>
      <c r="O1125" s="212" t="s">
        <v>1418</v>
      </c>
      <c r="P1125" s="732"/>
      <c r="Q1125" s="733"/>
      <c r="R1125" s="750"/>
      <c r="S1125" s="751"/>
      <c r="T1125" s="389"/>
      <c r="U1125" s="390"/>
      <c r="V1125" s="391"/>
    </row>
    <row r="1126" spans="1:22" s="33" customFormat="1" ht="24.9" customHeight="1">
      <c r="A1126" s="634" t="s">
        <v>2169</v>
      </c>
      <c r="B1126" s="406" t="s">
        <v>1418</v>
      </c>
      <c r="C1126" s="394"/>
      <c r="D1126" s="394"/>
      <c r="E1126" s="394"/>
      <c r="F1126" s="394"/>
      <c r="G1126" s="386"/>
      <c r="H1126" s="543"/>
      <c r="I1126" s="392"/>
      <c r="J1126" s="393" t="s">
        <v>1418</v>
      </c>
      <c r="K1126" s="430"/>
      <c r="L1126" s="430"/>
      <c r="M1126" s="388"/>
      <c r="N1126" s="428" t="s">
        <v>1418</v>
      </c>
      <c r="O1126" s="212" t="s">
        <v>1418</v>
      </c>
      <c r="P1126" s="732"/>
      <c r="Q1126" s="733"/>
      <c r="R1126" s="750"/>
      <c r="S1126" s="751"/>
      <c r="T1126" s="389"/>
      <c r="U1126" s="390"/>
      <c r="V1126" s="391"/>
    </row>
    <row r="1127" spans="1:22" s="33" customFormat="1" ht="24.9" customHeight="1">
      <c r="A1127" s="634" t="s">
        <v>2170</v>
      </c>
      <c r="B1127" s="406" t="s">
        <v>1418</v>
      </c>
      <c r="C1127" s="394"/>
      <c r="D1127" s="394"/>
      <c r="E1127" s="394"/>
      <c r="F1127" s="394"/>
      <c r="G1127" s="386"/>
      <c r="H1127" s="543"/>
      <c r="I1127" s="392"/>
      <c r="J1127" s="393" t="s">
        <v>1418</v>
      </c>
      <c r="K1127" s="430"/>
      <c r="L1127" s="430"/>
      <c r="M1127" s="388"/>
      <c r="N1127" s="428" t="s">
        <v>1418</v>
      </c>
      <c r="O1127" s="212" t="s">
        <v>1418</v>
      </c>
      <c r="P1127" s="732"/>
      <c r="Q1127" s="733"/>
      <c r="R1127" s="750"/>
      <c r="S1127" s="751"/>
      <c r="T1127" s="389"/>
      <c r="U1127" s="390"/>
      <c r="V1127" s="391"/>
    </row>
    <row r="1128" spans="1:22" s="33" customFormat="1" ht="24.9" customHeight="1" thickBot="1">
      <c r="A1128" s="634" t="s">
        <v>2171</v>
      </c>
      <c r="B1128" s="410" t="s">
        <v>1418</v>
      </c>
      <c r="C1128" s="395"/>
      <c r="D1128" s="395"/>
      <c r="E1128" s="395"/>
      <c r="F1128" s="395"/>
      <c r="G1128" s="396"/>
      <c r="H1128" s="544"/>
      <c r="I1128" s="397"/>
      <c r="J1128" s="398" t="s">
        <v>1418</v>
      </c>
      <c r="K1128" s="431"/>
      <c r="L1128" s="431"/>
      <c r="M1128" s="399"/>
      <c r="N1128" s="428" t="s">
        <v>1418</v>
      </c>
      <c r="O1128" s="212" t="s">
        <v>1418</v>
      </c>
      <c r="P1128" s="732"/>
      <c r="Q1128" s="733"/>
      <c r="R1128" s="750"/>
      <c r="S1128" s="751"/>
      <c r="T1128" s="389"/>
      <c r="U1128" s="390"/>
      <c r="V1128" s="391"/>
    </row>
    <row r="1129" spans="1:22" s="19" customFormat="1" ht="12" customHeight="1">
      <c r="A1129" s="634"/>
      <c r="B1129" s="34"/>
      <c r="C1129" s="35"/>
      <c r="D1129" s="35"/>
      <c r="E1129" s="35"/>
      <c r="F1129" s="35"/>
      <c r="G1129" s="35"/>
      <c r="H1129" s="407"/>
      <c r="I1129" s="35"/>
      <c r="J1129" s="35"/>
      <c r="K1129" s="35"/>
      <c r="L1129" s="35"/>
      <c r="M1129" s="35"/>
      <c r="N1129" s="35"/>
      <c r="O1129" s="211"/>
      <c r="P1129" s="35"/>
      <c r="Q1129" s="35"/>
      <c r="R1129" s="211"/>
      <c r="S1129" s="35"/>
      <c r="T1129" s="35"/>
      <c r="U1129" s="36"/>
      <c r="V1129" s="37"/>
    </row>
    <row r="1130" spans="1:22" s="19" customFormat="1" ht="17.25" customHeight="1" thickBot="1">
      <c r="A1130" s="634" t="s">
        <v>2172</v>
      </c>
      <c r="B1130" s="475"/>
      <c r="C1130" s="476"/>
      <c r="D1130" s="476"/>
      <c r="E1130" s="476"/>
      <c r="F1130" s="476"/>
      <c r="G1130" s="476"/>
      <c r="H1130" s="476"/>
      <c r="I1130" s="476"/>
      <c r="J1130" s="476"/>
      <c r="K1130" s="476"/>
      <c r="L1130" s="476"/>
      <c r="M1130" s="476"/>
      <c r="N1130" s="414" t="s">
        <v>398</v>
      </c>
      <c r="O1130" s="415">
        <v>1659.4</v>
      </c>
      <c r="P1130" s="423"/>
      <c r="Q1130" s="423"/>
      <c r="R1130" s="424"/>
      <c r="S1130" s="424"/>
      <c r="T1130" s="425"/>
      <c r="U1130" s="426"/>
      <c r="V1130" s="427"/>
    </row>
    <row r="1131" spans="1:22" ht="17.25" customHeight="1">
      <c r="B1131" s="38"/>
      <c r="C1131" s="38"/>
      <c r="D1131" s="38"/>
      <c r="E1131" s="38"/>
      <c r="F1131" s="38"/>
      <c r="G1131" s="39"/>
      <c r="H1131" s="39"/>
      <c r="I1131" s="39"/>
      <c r="J1131" s="39"/>
      <c r="K1131" s="39"/>
      <c r="L1131" s="39"/>
      <c r="M1131" s="39"/>
      <c r="N1131" s="39"/>
      <c r="O1131" s="39"/>
      <c r="P1131" s="39"/>
      <c r="Q1131" s="39"/>
      <c r="R1131" s="39"/>
      <c r="S1131" s="39"/>
      <c r="T1131" s="39"/>
      <c r="U1131" s="39"/>
      <c r="V1131" s="39"/>
    </row>
    <row r="1132" spans="1:22" s="19" customFormat="1" ht="16.5" customHeight="1" thickBot="1">
      <c r="A1132" s="630"/>
      <c r="B1132" s="764" t="s">
        <v>399</v>
      </c>
      <c r="C1132" s="764"/>
      <c r="D1132" s="764"/>
      <c r="E1132" s="764"/>
      <c r="F1132" s="764"/>
      <c r="G1132" s="764"/>
      <c r="H1132" s="764"/>
      <c r="I1132" s="764"/>
      <c r="J1132" s="764"/>
      <c r="K1132" s="764"/>
      <c r="L1132" s="764"/>
      <c r="M1132" s="764"/>
      <c r="N1132" s="764"/>
      <c r="O1132" s="764"/>
      <c r="P1132" s="764"/>
      <c r="Q1132" s="764"/>
      <c r="R1132" s="764"/>
      <c r="S1132" s="764"/>
      <c r="T1132" s="764"/>
      <c r="U1132" s="764"/>
      <c r="V1132" s="764"/>
    </row>
    <row r="1133" spans="1:22" s="22" customFormat="1" ht="22.5" customHeight="1">
      <c r="A1133" s="635" t="s">
        <v>2173</v>
      </c>
      <c r="B1133" s="765" t="s">
        <v>400</v>
      </c>
      <c r="C1133" s="768" t="s">
        <v>401</v>
      </c>
      <c r="D1133" s="769"/>
      <c r="E1133" s="769"/>
      <c r="F1133" s="769"/>
      <c r="G1133" s="769"/>
      <c r="H1133" s="769"/>
      <c r="I1133" s="769"/>
      <c r="J1133" s="769"/>
      <c r="K1133" s="769"/>
      <c r="L1133" s="769"/>
      <c r="M1133" s="747"/>
      <c r="N1133" s="477"/>
      <c r="O1133" s="478"/>
      <c r="P1133" s="768" t="s">
        <v>402</v>
      </c>
      <c r="Q1133" s="769"/>
      <c r="R1133" s="769"/>
      <c r="S1133" s="747"/>
      <c r="T1133" s="746" t="s">
        <v>403</v>
      </c>
      <c r="U1133" s="747"/>
      <c r="V1133" s="775" t="s">
        <v>1102</v>
      </c>
    </row>
    <row r="1134" spans="1:22" s="22" customFormat="1" ht="22.5" customHeight="1">
      <c r="A1134" s="635" t="s">
        <v>2174</v>
      </c>
      <c r="B1134" s="766"/>
      <c r="C1134" s="734" t="s">
        <v>404</v>
      </c>
      <c r="D1134" s="735"/>
      <c r="E1134" s="736"/>
      <c r="F1134" s="481">
        <v>1</v>
      </c>
      <c r="G1134" s="737" t="s">
        <v>405</v>
      </c>
      <c r="H1134" s="738" t="s">
        <v>406</v>
      </c>
      <c r="I1134" s="738"/>
      <c r="J1134" s="734" t="s">
        <v>407</v>
      </c>
      <c r="K1134" s="739"/>
      <c r="L1134" s="482"/>
      <c r="M1134" s="482"/>
      <c r="N1134" s="483"/>
      <c r="O1134" s="484"/>
      <c r="P1134" s="770"/>
      <c r="Q1134" s="771"/>
      <c r="R1134" s="771"/>
      <c r="S1134" s="772"/>
      <c r="T1134" s="748"/>
      <c r="U1134" s="749"/>
      <c r="V1134" s="776"/>
    </row>
    <row r="1135" spans="1:22" s="22" customFormat="1" ht="51.75" customHeight="1" thickBot="1">
      <c r="A1135" s="635" t="s">
        <v>2175</v>
      </c>
      <c r="B1135" s="766"/>
      <c r="C1135" s="735" t="s">
        <v>408</v>
      </c>
      <c r="D1135" s="736"/>
      <c r="E1135" s="485" t="s">
        <v>409</v>
      </c>
      <c r="F1135" s="479" t="s">
        <v>410</v>
      </c>
      <c r="G1135" s="737"/>
      <c r="H1135" s="738"/>
      <c r="I1135" s="738"/>
      <c r="J1135" s="469" t="s">
        <v>411</v>
      </c>
      <c r="K1135" s="480" t="s">
        <v>412</v>
      </c>
      <c r="L1135" s="486" t="s">
        <v>413</v>
      </c>
      <c r="M1135" s="486"/>
      <c r="N1135" s="487" t="s">
        <v>414</v>
      </c>
      <c r="O1135" s="488"/>
      <c r="P1135" s="421" t="s">
        <v>1436</v>
      </c>
      <c r="Q1135" s="312" t="s">
        <v>415</v>
      </c>
      <c r="R1135" s="313"/>
      <c r="S1135" s="94">
        <v>1</v>
      </c>
      <c r="T1135" s="773"/>
      <c r="U1135" s="774"/>
      <c r="V1135" s="777"/>
    </row>
    <row r="1136" spans="1:22" s="22" customFormat="1" ht="15.75" customHeight="1">
      <c r="A1136" s="635" t="s">
        <v>2176</v>
      </c>
      <c r="B1136" s="766"/>
      <c r="C1136" s="41">
        <v>1</v>
      </c>
      <c r="D1136" s="83" t="s">
        <v>1418</v>
      </c>
      <c r="E1136" s="89" t="s">
        <v>1418</v>
      </c>
      <c r="F1136" s="306" t="s">
        <v>1418</v>
      </c>
      <c r="G1136" s="306" t="s">
        <v>1418</v>
      </c>
      <c r="H1136" s="742" t="s">
        <v>1418</v>
      </c>
      <c r="I1136" s="743"/>
      <c r="J1136" s="90" t="s">
        <v>1418</v>
      </c>
      <c r="K1136" s="88" t="s">
        <v>1418</v>
      </c>
      <c r="L1136" s="453" t="s">
        <v>34</v>
      </c>
      <c r="M1136" s="454" t="s">
        <v>1439</v>
      </c>
      <c r="N1136" s="369" t="s">
        <v>396</v>
      </c>
      <c r="O1136" s="778" t="s">
        <v>205</v>
      </c>
      <c r="P1136" s="779"/>
      <c r="Q1136" s="782">
        <v>63</v>
      </c>
      <c r="R1136" s="785" t="s">
        <v>34</v>
      </c>
      <c r="S1136" s="786"/>
      <c r="T1136" s="746" t="s">
        <v>416</v>
      </c>
      <c r="U1136" s="769"/>
      <c r="V1136" s="747"/>
    </row>
    <row r="1137" spans="1:22" s="22" customFormat="1" ht="15.75" customHeight="1" thickBot="1">
      <c r="A1137" s="635" t="s">
        <v>2177</v>
      </c>
      <c r="B1137" s="766"/>
      <c r="C1137" s="41">
        <v>2</v>
      </c>
      <c r="D1137" s="83" t="s">
        <v>1418</v>
      </c>
      <c r="E1137" s="89" t="s">
        <v>1418</v>
      </c>
      <c r="F1137" s="306" t="s">
        <v>1418</v>
      </c>
      <c r="G1137" s="306" t="s">
        <v>1418</v>
      </c>
      <c r="H1137" s="742" t="s">
        <v>1418</v>
      </c>
      <c r="I1137" s="743"/>
      <c r="J1137" s="90" t="s">
        <v>1418</v>
      </c>
      <c r="K1137" s="88" t="s">
        <v>1418</v>
      </c>
      <c r="L1137" s="453"/>
      <c r="M1137" s="454" t="s">
        <v>1418</v>
      </c>
      <c r="N1137" s="369" t="s">
        <v>396</v>
      </c>
      <c r="O1137" s="778"/>
      <c r="P1137" s="779"/>
      <c r="Q1137" s="783"/>
      <c r="R1137" s="787"/>
      <c r="S1137" s="788"/>
      <c r="T1137" s="773"/>
      <c r="U1137" s="791"/>
      <c r="V1137" s="774"/>
    </row>
    <row r="1138" spans="1:22" s="22" customFormat="1" ht="15.75" customHeight="1">
      <c r="A1138" s="635" t="s">
        <v>2178</v>
      </c>
      <c r="B1138" s="766"/>
      <c r="C1138" s="41">
        <v>3</v>
      </c>
      <c r="D1138" s="83" t="s">
        <v>1418</v>
      </c>
      <c r="E1138" s="89" t="s">
        <v>1418</v>
      </c>
      <c r="F1138" s="306" t="s">
        <v>1418</v>
      </c>
      <c r="G1138" s="306" t="s">
        <v>1418</v>
      </c>
      <c r="H1138" s="742" t="s">
        <v>1418</v>
      </c>
      <c r="I1138" s="743"/>
      <c r="J1138" s="90" t="s">
        <v>1418</v>
      </c>
      <c r="K1138" s="88" t="s">
        <v>1418</v>
      </c>
      <c r="L1138" s="453"/>
      <c r="M1138" s="454" t="s">
        <v>1418</v>
      </c>
      <c r="N1138" s="369"/>
      <c r="O1138" s="780"/>
      <c r="P1138" s="781"/>
      <c r="Q1138" s="784"/>
      <c r="R1138" s="789"/>
      <c r="S1138" s="790"/>
      <c r="T1138" s="244"/>
      <c r="U1138" s="244"/>
      <c r="V1138" s="245"/>
    </row>
    <row r="1139" spans="1:22" s="22" customFormat="1" ht="15.75" customHeight="1">
      <c r="A1139" s="635" t="s">
        <v>2179</v>
      </c>
      <c r="B1139" s="766"/>
      <c r="C1139" s="41">
        <v>4</v>
      </c>
      <c r="D1139" s="83" t="s">
        <v>1418</v>
      </c>
      <c r="E1139" s="89" t="s">
        <v>1418</v>
      </c>
      <c r="F1139" s="306" t="s">
        <v>1418</v>
      </c>
      <c r="G1139" s="306" t="s">
        <v>1418</v>
      </c>
      <c r="H1139" s="742" t="s">
        <v>1418</v>
      </c>
      <c r="I1139" s="743"/>
      <c r="J1139" s="90" t="s">
        <v>1418</v>
      </c>
      <c r="K1139" s="88" t="s">
        <v>1418</v>
      </c>
      <c r="L1139" s="453"/>
      <c r="M1139" s="454" t="s">
        <v>1418</v>
      </c>
      <c r="N1139" s="369"/>
      <c r="O1139" s="744" t="s">
        <v>417</v>
      </c>
      <c r="P1139" s="734" t="s">
        <v>418</v>
      </c>
      <c r="Q1139" s="735"/>
      <c r="R1139" s="735"/>
      <c r="S1139" s="736"/>
      <c r="T1139" s="225"/>
      <c r="U1139" s="225"/>
      <c r="V1139" s="246"/>
    </row>
    <row r="1140" spans="1:22" s="22" customFormat="1" ht="17.25" customHeight="1">
      <c r="A1140" s="635" t="s">
        <v>2180</v>
      </c>
      <c r="B1140" s="766"/>
      <c r="C1140" s="41">
        <v>5</v>
      </c>
      <c r="D1140" s="83" t="s">
        <v>1418</v>
      </c>
      <c r="E1140" s="89" t="s">
        <v>1418</v>
      </c>
      <c r="F1140" s="306" t="s">
        <v>1418</v>
      </c>
      <c r="G1140" s="306" t="s">
        <v>1418</v>
      </c>
      <c r="H1140" s="742" t="s">
        <v>1418</v>
      </c>
      <c r="I1140" s="743"/>
      <c r="J1140" s="90" t="s">
        <v>1418</v>
      </c>
      <c r="K1140" s="88" t="s">
        <v>1418</v>
      </c>
      <c r="L1140" s="453"/>
      <c r="M1140" s="454" t="s">
        <v>1418</v>
      </c>
      <c r="N1140" s="369"/>
      <c r="O1140" s="745"/>
      <c r="P1140" s="469" t="s">
        <v>419</v>
      </c>
      <c r="Q1140" s="469" t="s">
        <v>420</v>
      </c>
      <c r="R1140" s="738" t="s">
        <v>421</v>
      </c>
      <c r="S1140" s="738"/>
      <c r="T1140" s="225"/>
      <c r="U1140" s="225"/>
      <c r="V1140" s="246"/>
    </row>
    <row r="1141" spans="1:22" s="22" customFormat="1" ht="16.5" customHeight="1" thickBot="1">
      <c r="A1141" s="635" t="s">
        <v>2181</v>
      </c>
      <c r="B1141" s="766"/>
      <c r="C1141" s="91">
        <v>6</v>
      </c>
      <c r="D1141" s="92" t="s">
        <v>1418</v>
      </c>
      <c r="E1141" s="93" t="s">
        <v>1418</v>
      </c>
      <c r="F1141" s="306" t="s">
        <v>1418</v>
      </c>
      <c r="G1141" s="306" t="s">
        <v>1418</v>
      </c>
      <c r="H1141" s="742" t="s">
        <v>1418</v>
      </c>
      <c r="I1141" s="743"/>
      <c r="J1141" s="90" t="s">
        <v>1418</v>
      </c>
      <c r="K1141" s="88" t="s">
        <v>1418</v>
      </c>
      <c r="L1141" s="453"/>
      <c r="M1141" s="454" t="s">
        <v>1418</v>
      </c>
      <c r="N1141" s="451"/>
      <c r="O1141" s="319" t="s">
        <v>1102</v>
      </c>
      <c r="P1141" s="247">
        <v>4</v>
      </c>
      <c r="Q1141" s="248">
        <v>1396.3430708000001</v>
      </c>
      <c r="R1141" s="792">
        <v>1659.4</v>
      </c>
      <c r="S1141" s="792"/>
      <c r="T1141" s="225"/>
      <c r="U1141" s="225"/>
      <c r="V1141" s="246"/>
    </row>
    <row r="1142" spans="1:22" s="22" customFormat="1" ht="16.5" customHeight="1" thickBot="1">
      <c r="A1142" s="635" t="s">
        <v>2182</v>
      </c>
      <c r="B1142" s="767"/>
      <c r="C1142" s="793" t="s">
        <v>422</v>
      </c>
      <c r="D1142" s="794"/>
      <c r="E1142" s="794"/>
      <c r="F1142" s="502"/>
      <c r="G1142" s="503"/>
      <c r="H1142" s="795" t="s">
        <v>1418</v>
      </c>
      <c r="I1142" s="796"/>
      <c r="J1142" s="416" t="s">
        <v>1418</v>
      </c>
      <c r="K1142" s="249" t="s">
        <v>1102</v>
      </c>
      <c r="L1142" s="492"/>
      <c r="M1142" s="493"/>
      <c r="N1142" s="494"/>
      <c r="O1142" s="797" t="s">
        <v>1418</v>
      </c>
      <c r="P1142" s="797"/>
      <c r="Q1142" s="797"/>
      <c r="R1142" s="797"/>
      <c r="S1142" s="797"/>
      <c r="T1142" s="489"/>
      <c r="U1142" s="490"/>
      <c r="V1142" s="491"/>
    </row>
    <row r="1143" spans="1:22" ht="24.9" customHeight="1"/>
    <row r="1144" spans="1:22" ht="24.9" customHeight="1"/>
    <row r="1145" spans="1:22" s="32" customFormat="1" ht="24" thickBot="1">
      <c r="A1145" s="633">
        <v>42</v>
      </c>
      <c r="B1145" s="761" t="s">
        <v>371</v>
      </c>
      <c r="C1145" s="761"/>
      <c r="D1145" s="761"/>
      <c r="E1145" s="26">
        <v>65</v>
      </c>
      <c r="F1145" s="27" t="s">
        <v>146</v>
      </c>
      <c r="G1145" s="28"/>
      <c r="H1145" s="28"/>
      <c r="I1145" s="27"/>
      <c r="J1145" s="27"/>
      <c r="K1145" s="27"/>
      <c r="L1145" s="27"/>
      <c r="M1145" s="29"/>
      <c r="N1145" s="29"/>
      <c r="O1145" s="28"/>
      <c r="P1145" s="28"/>
      <c r="Q1145" s="30"/>
      <c r="R1145" s="30"/>
      <c r="S1145" s="30"/>
      <c r="T1145" s="30"/>
      <c r="U1145" s="31"/>
    </row>
    <row r="1146" spans="1:22" s="19" customFormat="1" ht="24.75" customHeight="1">
      <c r="A1146" s="630"/>
      <c r="B1146" s="762" t="s">
        <v>372</v>
      </c>
      <c r="C1146" s="466" t="s">
        <v>373</v>
      </c>
      <c r="D1146" s="467" t="s">
        <v>374</v>
      </c>
      <c r="E1146" s="467"/>
      <c r="F1146" s="467" t="s">
        <v>375</v>
      </c>
      <c r="G1146" s="468"/>
      <c r="H1146" s="752" t="s">
        <v>376</v>
      </c>
      <c r="I1146" s="803" t="s">
        <v>377</v>
      </c>
      <c r="J1146" s="752" t="s">
        <v>378</v>
      </c>
      <c r="K1146" s="752" t="s">
        <v>379</v>
      </c>
      <c r="L1146" s="752" t="s">
        <v>380</v>
      </c>
      <c r="M1146" s="752" t="s">
        <v>381</v>
      </c>
      <c r="N1146" s="753" t="s">
        <v>382</v>
      </c>
      <c r="O1146" s="754"/>
      <c r="P1146" s="755" t="s">
        <v>383</v>
      </c>
      <c r="Q1146" s="756"/>
      <c r="R1146" s="746" t="s">
        <v>384</v>
      </c>
      <c r="S1146" s="747"/>
      <c r="T1146" s="798" t="s">
        <v>385</v>
      </c>
      <c r="U1146" s="799"/>
      <c r="V1146" s="800"/>
    </row>
    <row r="1147" spans="1:22" s="19" customFormat="1" ht="73.5" customHeight="1">
      <c r="A1147" s="630"/>
      <c r="B1147" s="763"/>
      <c r="C1147" s="469" t="s">
        <v>386</v>
      </c>
      <c r="D1147" s="470" t="s">
        <v>101</v>
      </c>
      <c r="E1147" s="470" t="s">
        <v>387</v>
      </c>
      <c r="F1147" s="470" t="s">
        <v>388</v>
      </c>
      <c r="G1147" s="471" t="s">
        <v>389</v>
      </c>
      <c r="H1147" s="738"/>
      <c r="I1147" s="804"/>
      <c r="J1147" s="738"/>
      <c r="K1147" s="738"/>
      <c r="L1147" s="738"/>
      <c r="M1147" s="738"/>
      <c r="N1147" s="469" t="s">
        <v>390</v>
      </c>
      <c r="O1147" s="470" t="s">
        <v>391</v>
      </c>
      <c r="P1147" s="801"/>
      <c r="Q1147" s="802"/>
      <c r="R1147" s="748"/>
      <c r="S1147" s="749"/>
      <c r="T1147" s="472" t="s">
        <v>392</v>
      </c>
      <c r="U1147" s="473" t="s">
        <v>393</v>
      </c>
      <c r="V1147" s="474" t="s">
        <v>394</v>
      </c>
    </row>
    <row r="1148" spans="1:22" s="19" customFormat="1" ht="26.25" customHeight="1">
      <c r="A1148" s="630"/>
      <c r="B1148" s="400"/>
      <c r="C1148" s="401">
        <v>3</v>
      </c>
      <c r="D1148" s="401">
        <v>4</v>
      </c>
      <c r="E1148" s="401">
        <v>5</v>
      </c>
      <c r="F1148" s="401">
        <v>6</v>
      </c>
      <c r="G1148" s="401">
        <v>7</v>
      </c>
      <c r="H1148" s="401">
        <v>8</v>
      </c>
      <c r="I1148" s="401">
        <v>9</v>
      </c>
      <c r="J1148" s="401">
        <v>10</v>
      </c>
      <c r="K1148" s="401">
        <v>11</v>
      </c>
      <c r="L1148" s="401">
        <v>12</v>
      </c>
      <c r="M1148" s="401">
        <v>13</v>
      </c>
      <c r="N1148" s="401">
        <v>14</v>
      </c>
      <c r="O1148" s="401">
        <v>15</v>
      </c>
      <c r="P1148" s="402">
        <v>16</v>
      </c>
      <c r="Q1148" s="403">
        <v>17</v>
      </c>
      <c r="R1148" s="402">
        <v>18</v>
      </c>
      <c r="S1148" s="403">
        <v>19</v>
      </c>
      <c r="T1148" s="404">
        <v>20</v>
      </c>
      <c r="U1148" s="210">
        <v>21</v>
      </c>
      <c r="V1148" s="405">
        <v>22</v>
      </c>
    </row>
    <row r="1149" spans="1:22" s="33" customFormat="1" ht="50.1" customHeight="1">
      <c r="A1149" s="634" t="s">
        <v>2183</v>
      </c>
      <c r="B1149" s="406">
        <v>1</v>
      </c>
      <c r="C1149" s="394" t="s">
        <v>680</v>
      </c>
      <c r="D1149" s="394" t="s">
        <v>681</v>
      </c>
      <c r="E1149" s="394" t="s">
        <v>682</v>
      </c>
      <c r="F1149" s="394" t="s">
        <v>57</v>
      </c>
      <c r="G1149" s="386">
        <v>1</v>
      </c>
      <c r="H1149" s="543" t="s">
        <v>396</v>
      </c>
      <c r="I1149" s="392">
        <v>1</v>
      </c>
      <c r="J1149" s="393" t="s">
        <v>271</v>
      </c>
      <c r="K1149" s="430">
        <v>41827</v>
      </c>
      <c r="L1149" s="430">
        <v>42003</v>
      </c>
      <c r="M1149" s="387">
        <v>1567.29</v>
      </c>
      <c r="N1149" s="428">
        <v>1567.29</v>
      </c>
      <c r="O1149" s="212">
        <v>1567.29</v>
      </c>
      <c r="P1149" s="732"/>
      <c r="Q1149" s="733"/>
      <c r="R1149" s="750"/>
      <c r="S1149" s="751"/>
      <c r="T1149" s="389" t="s">
        <v>396</v>
      </c>
      <c r="U1149" s="390">
        <v>14</v>
      </c>
      <c r="V1149" s="391" t="s">
        <v>396</v>
      </c>
    </row>
    <row r="1150" spans="1:22" s="33" customFormat="1" ht="50.1" customHeight="1">
      <c r="A1150" s="634" t="s">
        <v>2184</v>
      </c>
      <c r="B1150" s="406">
        <v>2</v>
      </c>
      <c r="C1150" s="394" t="s">
        <v>683</v>
      </c>
      <c r="D1150" s="394" t="s">
        <v>684</v>
      </c>
      <c r="E1150" s="394" t="s">
        <v>685</v>
      </c>
      <c r="F1150" s="394" t="s">
        <v>57</v>
      </c>
      <c r="G1150" s="386">
        <v>1</v>
      </c>
      <c r="H1150" s="543" t="s">
        <v>396</v>
      </c>
      <c r="I1150" s="392">
        <v>1</v>
      </c>
      <c r="J1150" s="393" t="s">
        <v>271</v>
      </c>
      <c r="K1150" s="430">
        <v>40241</v>
      </c>
      <c r="L1150" s="430">
        <v>41820</v>
      </c>
      <c r="M1150" s="387">
        <v>15041.39</v>
      </c>
      <c r="N1150" s="428">
        <v>15041.39</v>
      </c>
      <c r="O1150" s="212">
        <v>15041.39</v>
      </c>
      <c r="P1150" s="732"/>
      <c r="Q1150" s="733"/>
      <c r="R1150" s="750"/>
      <c r="S1150" s="751"/>
      <c r="T1150" s="389" t="s">
        <v>396</v>
      </c>
      <c r="U1150" s="390">
        <v>24</v>
      </c>
      <c r="V1150" s="391" t="s">
        <v>396</v>
      </c>
    </row>
    <row r="1151" spans="1:22" s="33" customFormat="1" ht="50.1" customHeight="1">
      <c r="A1151" s="634" t="s">
        <v>2185</v>
      </c>
      <c r="B1151" s="406">
        <v>3</v>
      </c>
      <c r="C1151" s="394" t="s">
        <v>425</v>
      </c>
      <c r="D1151" s="394" t="s">
        <v>686</v>
      </c>
      <c r="E1151" s="394" t="s">
        <v>687</v>
      </c>
      <c r="F1151" s="394" t="s">
        <v>48</v>
      </c>
      <c r="G1151" s="386">
        <v>0.75</v>
      </c>
      <c r="H1151" s="543" t="s">
        <v>396</v>
      </c>
      <c r="I1151" s="392">
        <v>2</v>
      </c>
      <c r="J1151" s="393" t="s">
        <v>272</v>
      </c>
      <c r="K1151" s="430">
        <v>39125</v>
      </c>
      <c r="L1151" s="430">
        <v>39416</v>
      </c>
      <c r="M1151" s="387">
        <v>283.18</v>
      </c>
      <c r="N1151" s="428">
        <v>212.38499999999999</v>
      </c>
      <c r="O1151" s="212">
        <v>212.38499999999999</v>
      </c>
      <c r="P1151" s="732"/>
      <c r="Q1151" s="733"/>
      <c r="R1151" s="750"/>
      <c r="S1151" s="751"/>
      <c r="T1151" s="389" t="s">
        <v>396</v>
      </c>
      <c r="U1151" s="390">
        <v>48</v>
      </c>
      <c r="V1151" s="391" t="s">
        <v>396</v>
      </c>
    </row>
    <row r="1152" spans="1:22" s="33" customFormat="1" ht="50.1" customHeight="1">
      <c r="A1152" s="634" t="s">
        <v>2186</v>
      </c>
      <c r="B1152" s="406">
        <v>4</v>
      </c>
      <c r="C1152" s="394" t="s">
        <v>425</v>
      </c>
      <c r="D1152" s="394" t="s">
        <v>688</v>
      </c>
      <c r="E1152" s="394" t="s">
        <v>689</v>
      </c>
      <c r="F1152" s="394" t="s">
        <v>48</v>
      </c>
      <c r="G1152" s="386">
        <v>0.5</v>
      </c>
      <c r="H1152" s="543" t="s">
        <v>396</v>
      </c>
      <c r="I1152" s="392">
        <v>2</v>
      </c>
      <c r="J1152" s="393" t="s">
        <v>272</v>
      </c>
      <c r="K1152" s="430">
        <v>41800</v>
      </c>
      <c r="L1152" s="430">
        <v>42034</v>
      </c>
      <c r="M1152" s="387">
        <v>969</v>
      </c>
      <c r="N1152" s="428">
        <v>484.5</v>
      </c>
      <c r="O1152" s="212">
        <v>484.5</v>
      </c>
      <c r="P1152" s="732"/>
      <c r="Q1152" s="733"/>
      <c r="R1152" s="750"/>
      <c r="S1152" s="751"/>
      <c r="T1152" s="389" t="s">
        <v>396</v>
      </c>
      <c r="U1152" s="390">
        <v>104</v>
      </c>
      <c r="V1152" s="391" t="s">
        <v>396</v>
      </c>
    </row>
    <row r="1153" spans="1:22" s="33" customFormat="1" ht="50.1" customHeight="1">
      <c r="A1153" s="634" t="s">
        <v>2187</v>
      </c>
      <c r="B1153" s="406">
        <v>5</v>
      </c>
      <c r="C1153" s="394" t="s">
        <v>425</v>
      </c>
      <c r="D1153" s="394" t="s">
        <v>690</v>
      </c>
      <c r="E1153" s="394" t="s">
        <v>691</v>
      </c>
      <c r="F1153" s="394" t="s">
        <v>48</v>
      </c>
      <c r="G1153" s="386">
        <v>0.4</v>
      </c>
      <c r="H1153" s="543" t="s">
        <v>396</v>
      </c>
      <c r="I1153" s="392">
        <v>2</v>
      </c>
      <c r="J1153" s="393" t="s">
        <v>272</v>
      </c>
      <c r="K1153" s="430">
        <v>42394</v>
      </c>
      <c r="L1153" s="430">
        <v>42947</v>
      </c>
      <c r="M1153" s="387">
        <v>2677.15</v>
      </c>
      <c r="N1153" s="428">
        <v>1070.8600000000001</v>
      </c>
      <c r="O1153" s="212">
        <v>1070.8599999999999</v>
      </c>
      <c r="P1153" s="732"/>
      <c r="Q1153" s="733"/>
      <c r="R1153" s="750"/>
      <c r="S1153" s="751"/>
      <c r="T1153" s="389" t="s">
        <v>396</v>
      </c>
      <c r="U1153" s="390">
        <v>120</v>
      </c>
      <c r="V1153" s="391" t="s">
        <v>396</v>
      </c>
    </row>
    <row r="1154" spans="1:22" s="33" customFormat="1" ht="50.1" customHeight="1">
      <c r="A1154" s="634" t="s">
        <v>2188</v>
      </c>
      <c r="B1154" s="406">
        <v>6</v>
      </c>
      <c r="C1154" s="394" t="s">
        <v>425</v>
      </c>
      <c r="D1154" s="394" t="s">
        <v>692</v>
      </c>
      <c r="E1154" s="394" t="s">
        <v>693</v>
      </c>
      <c r="F1154" s="394" t="s">
        <v>48</v>
      </c>
      <c r="G1154" s="386">
        <v>0.4</v>
      </c>
      <c r="H1154" s="543" t="s">
        <v>396</v>
      </c>
      <c r="I1154" s="392">
        <v>2</v>
      </c>
      <c r="J1154" s="393" t="s">
        <v>272</v>
      </c>
      <c r="K1154" s="430">
        <v>43313</v>
      </c>
      <c r="L1154" s="430">
        <v>44179</v>
      </c>
      <c r="M1154" s="387">
        <v>3257.94</v>
      </c>
      <c r="N1154" s="428">
        <v>1303.1760000000002</v>
      </c>
      <c r="O1154" s="212">
        <v>1303.1759999999999</v>
      </c>
      <c r="P1154" s="732"/>
      <c r="Q1154" s="733"/>
      <c r="R1154" s="750"/>
      <c r="S1154" s="751"/>
      <c r="T1154" s="389" t="s">
        <v>396</v>
      </c>
      <c r="U1154" s="390">
        <v>184</v>
      </c>
      <c r="V1154" s="391" t="s">
        <v>396</v>
      </c>
    </row>
    <row r="1155" spans="1:22" s="33" customFormat="1" ht="50.1" customHeight="1" thickBot="1">
      <c r="A1155" s="634" t="s">
        <v>2189</v>
      </c>
      <c r="B1155" s="406">
        <v>7</v>
      </c>
      <c r="C1155" s="395" t="s">
        <v>425</v>
      </c>
      <c r="D1155" s="395" t="s">
        <v>694</v>
      </c>
      <c r="E1155" s="395" t="s">
        <v>695</v>
      </c>
      <c r="F1155" s="395" t="s">
        <v>57</v>
      </c>
      <c r="G1155" s="396">
        <v>1</v>
      </c>
      <c r="H1155" s="544" t="s">
        <v>396</v>
      </c>
      <c r="I1155" s="397">
        <v>2</v>
      </c>
      <c r="J1155" s="398" t="s">
        <v>272</v>
      </c>
      <c r="K1155" s="431">
        <v>44558</v>
      </c>
      <c r="L1155" s="431">
        <v>45062</v>
      </c>
      <c r="M1155" s="627">
        <v>539.4</v>
      </c>
      <c r="N1155" s="428">
        <v>539.4</v>
      </c>
      <c r="O1155" s="212">
        <v>539.4</v>
      </c>
      <c r="P1155" s="732"/>
      <c r="Q1155" s="733"/>
      <c r="R1155" s="750"/>
      <c r="S1155" s="751"/>
      <c r="T1155" s="389" t="s">
        <v>396</v>
      </c>
      <c r="U1155" s="390">
        <v>187</v>
      </c>
      <c r="V1155" s="391" t="s">
        <v>396</v>
      </c>
    </row>
    <row r="1156" spans="1:22" s="19" customFormat="1" ht="12" customHeight="1">
      <c r="A1156" s="634"/>
      <c r="B1156" s="34"/>
      <c r="C1156" s="35"/>
      <c r="D1156" s="35"/>
      <c r="E1156" s="35"/>
      <c r="F1156" s="35"/>
      <c r="G1156" s="35"/>
      <c r="H1156" s="407"/>
      <c r="I1156" s="35"/>
      <c r="J1156" s="35"/>
      <c r="K1156" s="35"/>
      <c r="L1156" s="35"/>
      <c r="M1156" s="35"/>
      <c r="N1156" s="35"/>
      <c r="O1156" s="211"/>
      <c r="P1156" s="35"/>
      <c r="Q1156" s="35"/>
      <c r="R1156" s="211"/>
      <c r="S1156" s="35"/>
      <c r="T1156" s="35"/>
      <c r="U1156" s="36"/>
      <c r="V1156" s="37"/>
    </row>
    <row r="1157" spans="1:22" s="19" customFormat="1" ht="17.25" customHeight="1" thickBot="1">
      <c r="A1157" s="634" t="s">
        <v>2190</v>
      </c>
      <c r="B1157" s="475"/>
      <c r="C1157" s="476"/>
      <c r="D1157" s="476"/>
      <c r="E1157" s="476"/>
      <c r="F1157" s="476"/>
      <c r="G1157" s="476"/>
      <c r="H1157" s="476"/>
      <c r="I1157" s="476"/>
      <c r="J1157" s="476"/>
      <c r="K1157" s="476"/>
      <c r="L1157" s="476"/>
      <c r="M1157" s="476"/>
      <c r="N1157" s="414" t="s">
        <v>398</v>
      </c>
      <c r="O1157" s="415">
        <v>2888.4287142857142</v>
      </c>
      <c r="P1157" s="423"/>
      <c r="Q1157" s="423"/>
      <c r="R1157" s="424"/>
      <c r="S1157" s="424"/>
      <c r="T1157" s="425"/>
      <c r="U1157" s="426"/>
      <c r="V1157" s="427"/>
    </row>
    <row r="1158" spans="1:22" ht="17.25" customHeight="1">
      <c r="B1158" s="38"/>
      <c r="C1158" s="38"/>
      <c r="D1158" s="38"/>
      <c r="E1158" s="38"/>
      <c r="F1158" s="38"/>
      <c r="G1158" s="39"/>
      <c r="H1158" s="39"/>
      <c r="I1158" s="39"/>
      <c r="J1158" s="39"/>
      <c r="K1158" s="39"/>
      <c r="L1158" s="39"/>
      <c r="M1158" s="39"/>
      <c r="N1158" s="39"/>
      <c r="O1158" s="39"/>
      <c r="P1158" s="39"/>
      <c r="Q1158" s="39"/>
      <c r="R1158" s="39"/>
      <c r="S1158" s="39"/>
      <c r="T1158" s="39"/>
      <c r="U1158" s="39"/>
      <c r="V1158" s="39"/>
    </row>
    <row r="1159" spans="1:22" s="19" customFormat="1" ht="16.5" customHeight="1" thickBot="1">
      <c r="A1159" s="630"/>
      <c r="B1159" s="764" t="s">
        <v>399</v>
      </c>
      <c r="C1159" s="764"/>
      <c r="D1159" s="764"/>
      <c r="E1159" s="764"/>
      <c r="F1159" s="764"/>
      <c r="G1159" s="764"/>
      <c r="H1159" s="764"/>
      <c r="I1159" s="764"/>
      <c r="J1159" s="764"/>
      <c r="K1159" s="764"/>
      <c r="L1159" s="764"/>
      <c r="M1159" s="764"/>
      <c r="N1159" s="764"/>
      <c r="O1159" s="764"/>
      <c r="P1159" s="764"/>
      <c r="Q1159" s="764"/>
      <c r="R1159" s="764"/>
      <c r="S1159" s="764"/>
      <c r="T1159" s="764"/>
      <c r="U1159" s="764"/>
      <c r="V1159" s="764"/>
    </row>
    <row r="1160" spans="1:22" s="22" customFormat="1" ht="22.5" customHeight="1">
      <c r="A1160" s="635" t="s">
        <v>2191</v>
      </c>
      <c r="B1160" s="765" t="s">
        <v>400</v>
      </c>
      <c r="C1160" s="768" t="s">
        <v>401</v>
      </c>
      <c r="D1160" s="769"/>
      <c r="E1160" s="769"/>
      <c r="F1160" s="769"/>
      <c r="G1160" s="769"/>
      <c r="H1160" s="769"/>
      <c r="I1160" s="769"/>
      <c r="J1160" s="769"/>
      <c r="K1160" s="769"/>
      <c r="L1160" s="769"/>
      <c r="M1160" s="747"/>
      <c r="N1160" s="477"/>
      <c r="O1160" s="478"/>
      <c r="P1160" s="768" t="s">
        <v>402</v>
      </c>
      <c r="Q1160" s="769"/>
      <c r="R1160" s="769"/>
      <c r="S1160" s="747"/>
      <c r="T1160" s="746" t="s">
        <v>403</v>
      </c>
      <c r="U1160" s="747"/>
      <c r="V1160" s="775" t="s">
        <v>1102</v>
      </c>
    </row>
    <row r="1161" spans="1:22" s="22" customFormat="1" ht="22.5" customHeight="1">
      <c r="A1161" s="635" t="s">
        <v>2192</v>
      </c>
      <c r="B1161" s="766"/>
      <c r="C1161" s="734" t="s">
        <v>404</v>
      </c>
      <c r="D1161" s="735"/>
      <c r="E1161" s="736"/>
      <c r="F1161" s="481">
        <v>2</v>
      </c>
      <c r="G1161" s="737" t="s">
        <v>405</v>
      </c>
      <c r="H1161" s="738" t="s">
        <v>406</v>
      </c>
      <c r="I1161" s="738"/>
      <c r="J1161" s="734" t="s">
        <v>407</v>
      </c>
      <c r="K1161" s="739"/>
      <c r="L1161" s="482"/>
      <c r="M1161" s="482"/>
      <c r="N1161" s="483"/>
      <c r="O1161" s="484"/>
      <c r="P1161" s="770"/>
      <c r="Q1161" s="771"/>
      <c r="R1161" s="771"/>
      <c r="S1161" s="772"/>
      <c r="T1161" s="748"/>
      <c r="U1161" s="749"/>
      <c r="V1161" s="776"/>
    </row>
    <row r="1162" spans="1:22" s="22" customFormat="1" ht="51.75" customHeight="1" thickBot="1">
      <c r="A1162" s="635" t="s">
        <v>2193</v>
      </c>
      <c r="B1162" s="766"/>
      <c r="C1162" s="735" t="s">
        <v>408</v>
      </c>
      <c r="D1162" s="736"/>
      <c r="E1162" s="485" t="s">
        <v>409</v>
      </c>
      <c r="F1162" s="479" t="s">
        <v>410</v>
      </c>
      <c r="G1162" s="737"/>
      <c r="H1162" s="738"/>
      <c r="I1162" s="738"/>
      <c r="J1162" s="469" t="s">
        <v>411</v>
      </c>
      <c r="K1162" s="480" t="s">
        <v>412</v>
      </c>
      <c r="L1162" s="486" t="s">
        <v>413</v>
      </c>
      <c r="M1162" s="486"/>
      <c r="N1162" s="487" t="s">
        <v>414</v>
      </c>
      <c r="O1162" s="488"/>
      <c r="P1162" s="421" t="s">
        <v>1436</v>
      </c>
      <c r="Q1162" s="312" t="s">
        <v>415</v>
      </c>
      <c r="R1162" s="313"/>
      <c r="S1162" s="94">
        <v>7</v>
      </c>
      <c r="T1162" s="773"/>
      <c r="U1162" s="774"/>
      <c r="V1162" s="777"/>
    </row>
    <row r="1163" spans="1:22" s="22" customFormat="1" ht="15.75" customHeight="1">
      <c r="A1163" s="635" t="s">
        <v>2194</v>
      </c>
      <c r="B1163" s="766"/>
      <c r="C1163" s="41">
        <v>1</v>
      </c>
      <c r="D1163" s="83" t="s">
        <v>271</v>
      </c>
      <c r="E1163" s="89">
        <v>0.5</v>
      </c>
      <c r="F1163" s="306">
        <v>16608.68</v>
      </c>
      <c r="G1163" s="306">
        <v>698.17</v>
      </c>
      <c r="H1163" s="742" t="s">
        <v>1102</v>
      </c>
      <c r="I1163" s="743"/>
      <c r="J1163" s="90" t="s">
        <v>1102</v>
      </c>
      <c r="K1163" s="88" t="s">
        <v>1418</v>
      </c>
      <c r="L1163" s="453" t="s">
        <v>34</v>
      </c>
      <c r="M1163" s="454" t="s">
        <v>1439</v>
      </c>
      <c r="N1163" s="369" t="s">
        <v>396</v>
      </c>
      <c r="O1163" s="778" t="s">
        <v>205</v>
      </c>
      <c r="P1163" s="779"/>
      <c r="Q1163" s="782">
        <v>65</v>
      </c>
      <c r="R1163" s="785" t="s">
        <v>1361</v>
      </c>
      <c r="S1163" s="786"/>
      <c r="T1163" s="746" t="s">
        <v>416</v>
      </c>
      <c r="U1163" s="769"/>
      <c r="V1163" s="747"/>
    </row>
    <row r="1164" spans="1:22" s="22" customFormat="1" ht="15.75" customHeight="1" thickBot="1">
      <c r="A1164" s="635" t="s">
        <v>2195</v>
      </c>
      <c r="B1164" s="766"/>
      <c r="C1164" s="41">
        <v>2</v>
      </c>
      <c r="D1164" s="83" t="s">
        <v>272</v>
      </c>
      <c r="E1164" s="89">
        <v>0.5</v>
      </c>
      <c r="F1164" s="306">
        <v>3610.3209999999999</v>
      </c>
      <c r="G1164" s="306">
        <v>698.17</v>
      </c>
      <c r="H1164" s="742" t="s">
        <v>1102</v>
      </c>
      <c r="I1164" s="743"/>
      <c r="J1164" s="90" t="s">
        <v>1102</v>
      </c>
      <c r="K1164" s="88" t="s">
        <v>1418</v>
      </c>
      <c r="L1164" s="453" t="s">
        <v>1361</v>
      </c>
      <c r="M1164" s="454" t="s">
        <v>1459</v>
      </c>
      <c r="N1164" s="369" t="s">
        <v>396</v>
      </c>
      <c r="O1164" s="778"/>
      <c r="P1164" s="779"/>
      <c r="Q1164" s="783"/>
      <c r="R1164" s="787"/>
      <c r="S1164" s="788"/>
      <c r="T1164" s="773"/>
      <c r="U1164" s="791"/>
      <c r="V1164" s="774"/>
    </row>
    <row r="1165" spans="1:22" s="22" customFormat="1" ht="15.75" customHeight="1">
      <c r="A1165" s="635" t="s">
        <v>2196</v>
      </c>
      <c r="B1165" s="766"/>
      <c r="C1165" s="41">
        <v>3</v>
      </c>
      <c r="D1165" s="83" t="s">
        <v>1418</v>
      </c>
      <c r="E1165" s="89" t="s">
        <v>1418</v>
      </c>
      <c r="F1165" s="306" t="s">
        <v>1418</v>
      </c>
      <c r="G1165" s="306" t="s">
        <v>1418</v>
      </c>
      <c r="H1165" s="742" t="s">
        <v>1418</v>
      </c>
      <c r="I1165" s="743"/>
      <c r="J1165" s="90" t="s">
        <v>1418</v>
      </c>
      <c r="K1165" s="88" t="s">
        <v>1418</v>
      </c>
      <c r="L1165" s="453"/>
      <c r="M1165" s="454" t="s">
        <v>1418</v>
      </c>
      <c r="N1165" s="369"/>
      <c r="O1165" s="780"/>
      <c r="P1165" s="781"/>
      <c r="Q1165" s="784"/>
      <c r="R1165" s="789"/>
      <c r="S1165" s="790"/>
      <c r="T1165" s="244"/>
      <c r="U1165" s="244"/>
      <c r="V1165" s="245"/>
    </row>
    <row r="1166" spans="1:22" s="22" customFormat="1" ht="15.75" customHeight="1">
      <c r="A1166" s="635" t="s">
        <v>2197</v>
      </c>
      <c r="B1166" s="766"/>
      <c r="C1166" s="41">
        <v>4</v>
      </c>
      <c r="D1166" s="83" t="s">
        <v>1418</v>
      </c>
      <c r="E1166" s="89" t="s">
        <v>1418</v>
      </c>
      <c r="F1166" s="306" t="s">
        <v>1418</v>
      </c>
      <c r="G1166" s="306" t="s">
        <v>1418</v>
      </c>
      <c r="H1166" s="742" t="s">
        <v>1418</v>
      </c>
      <c r="I1166" s="743"/>
      <c r="J1166" s="90" t="s">
        <v>1418</v>
      </c>
      <c r="K1166" s="88" t="s">
        <v>1418</v>
      </c>
      <c r="L1166" s="453"/>
      <c r="M1166" s="454" t="s">
        <v>1418</v>
      </c>
      <c r="N1166" s="369"/>
      <c r="O1166" s="744" t="s">
        <v>417</v>
      </c>
      <c r="P1166" s="734" t="s">
        <v>418</v>
      </c>
      <c r="Q1166" s="735"/>
      <c r="R1166" s="735"/>
      <c r="S1166" s="736"/>
      <c r="T1166" s="225"/>
      <c r="U1166" s="225"/>
      <c r="V1166" s="246"/>
    </row>
    <row r="1167" spans="1:22" s="22" customFormat="1" ht="17.25" customHeight="1">
      <c r="A1167" s="635" t="s">
        <v>2198</v>
      </c>
      <c r="B1167" s="766"/>
      <c r="C1167" s="41">
        <v>5</v>
      </c>
      <c r="D1167" s="83" t="s">
        <v>1418</v>
      </c>
      <c r="E1167" s="89" t="s">
        <v>1418</v>
      </c>
      <c r="F1167" s="306" t="s">
        <v>1418</v>
      </c>
      <c r="G1167" s="306" t="s">
        <v>1418</v>
      </c>
      <c r="H1167" s="742" t="s">
        <v>1418</v>
      </c>
      <c r="I1167" s="743"/>
      <c r="J1167" s="90" t="s">
        <v>1418</v>
      </c>
      <c r="K1167" s="88" t="s">
        <v>1418</v>
      </c>
      <c r="L1167" s="453"/>
      <c r="M1167" s="454" t="s">
        <v>1418</v>
      </c>
      <c r="N1167" s="369"/>
      <c r="O1167" s="745"/>
      <c r="P1167" s="469" t="s">
        <v>419</v>
      </c>
      <c r="Q1167" s="469" t="s">
        <v>420</v>
      </c>
      <c r="R1167" s="738" t="s">
        <v>421</v>
      </c>
      <c r="S1167" s="738"/>
      <c r="T1167" s="225"/>
      <c r="U1167" s="225"/>
      <c r="V1167" s="246"/>
    </row>
    <row r="1168" spans="1:22" s="22" customFormat="1" ht="16.5" customHeight="1" thickBot="1">
      <c r="A1168" s="635" t="s">
        <v>2199</v>
      </c>
      <c r="B1168" s="766"/>
      <c r="C1168" s="91">
        <v>6</v>
      </c>
      <c r="D1168" s="92" t="s">
        <v>1418</v>
      </c>
      <c r="E1168" s="93" t="s">
        <v>1418</v>
      </c>
      <c r="F1168" s="306" t="s">
        <v>1418</v>
      </c>
      <c r="G1168" s="306" t="s">
        <v>1418</v>
      </c>
      <c r="H1168" s="742" t="s">
        <v>1418</v>
      </c>
      <c r="I1168" s="743"/>
      <c r="J1168" s="90" t="s">
        <v>1418</v>
      </c>
      <c r="K1168" s="88" t="s">
        <v>1418</v>
      </c>
      <c r="L1168" s="453"/>
      <c r="M1168" s="454" t="s">
        <v>1418</v>
      </c>
      <c r="N1168" s="451"/>
      <c r="O1168" s="319" t="s">
        <v>1102</v>
      </c>
      <c r="P1168" s="247">
        <v>4</v>
      </c>
      <c r="Q1168" s="248">
        <v>1396.3430708000001</v>
      </c>
      <c r="R1168" s="792">
        <v>20219.001</v>
      </c>
      <c r="S1168" s="792"/>
      <c r="T1168" s="225"/>
      <c r="U1168" s="225"/>
      <c r="V1168" s="246"/>
    </row>
    <row r="1169" spans="1:22" s="22" customFormat="1" ht="16.5" customHeight="1" thickBot="1">
      <c r="A1169" s="635" t="s">
        <v>2200</v>
      </c>
      <c r="B1169" s="767"/>
      <c r="C1169" s="793" t="s">
        <v>422</v>
      </c>
      <c r="D1169" s="794"/>
      <c r="E1169" s="794"/>
      <c r="F1169" s="502"/>
      <c r="G1169" s="503"/>
      <c r="H1169" s="795" t="s">
        <v>1102</v>
      </c>
      <c r="I1169" s="796"/>
      <c r="J1169" s="416" t="s">
        <v>1102</v>
      </c>
      <c r="K1169" s="249" t="s">
        <v>1102</v>
      </c>
      <c r="L1169" s="492"/>
      <c r="M1169" s="493"/>
      <c r="N1169" s="494"/>
      <c r="O1169" s="797" t="s">
        <v>1418</v>
      </c>
      <c r="P1169" s="797"/>
      <c r="Q1169" s="797"/>
      <c r="R1169" s="797"/>
      <c r="S1169" s="797"/>
      <c r="T1169" s="489"/>
      <c r="U1169" s="490"/>
      <c r="V1169" s="491"/>
    </row>
    <row r="1170" spans="1:22" ht="24.9" customHeight="1"/>
    <row r="1171" spans="1:22" ht="24.9" customHeight="1"/>
    <row r="1172" spans="1:22" s="32" customFormat="1" ht="24" thickBot="1">
      <c r="A1172" s="633">
        <v>43</v>
      </c>
      <c r="B1172" s="761" t="s">
        <v>371</v>
      </c>
      <c r="C1172" s="761"/>
      <c r="D1172" s="761"/>
      <c r="E1172" s="26">
        <v>66</v>
      </c>
      <c r="F1172" s="27" t="s">
        <v>147</v>
      </c>
      <c r="G1172" s="28"/>
      <c r="H1172" s="28"/>
      <c r="I1172" s="27"/>
      <c r="J1172" s="27"/>
      <c r="K1172" s="27"/>
      <c r="L1172" s="27"/>
      <c r="M1172" s="29"/>
      <c r="N1172" s="29"/>
      <c r="O1172" s="28"/>
      <c r="P1172" s="28"/>
      <c r="Q1172" s="30"/>
      <c r="R1172" s="30"/>
      <c r="S1172" s="30"/>
      <c r="T1172" s="30"/>
      <c r="U1172" s="31"/>
    </row>
    <row r="1173" spans="1:22" s="19" customFormat="1" ht="24.75" customHeight="1">
      <c r="A1173" s="630"/>
      <c r="B1173" s="762" t="s">
        <v>372</v>
      </c>
      <c r="C1173" s="466" t="s">
        <v>373</v>
      </c>
      <c r="D1173" s="467" t="s">
        <v>374</v>
      </c>
      <c r="E1173" s="467"/>
      <c r="F1173" s="467" t="s">
        <v>375</v>
      </c>
      <c r="G1173" s="468"/>
      <c r="H1173" s="752" t="s">
        <v>376</v>
      </c>
      <c r="I1173" s="803" t="s">
        <v>377</v>
      </c>
      <c r="J1173" s="752" t="s">
        <v>378</v>
      </c>
      <c r="K1173" s="752" t="s">
        <v>379</v>
      </c>
      <c r="L1173" s="752" t="s">
        <v>380</v>
      </c>
      <c r="M1173" s="752" t="s">
        <v>381</v>
      </c>
      <c r="N1173" s="753" t="s">
        <v>382</v>
      </c>
      <c r="O1173" s="754"/>
      <c r="P1173" s="755" t="s">
        <v>383</v>
      </c>
      <c r="Q1173" s="756"/>
      <c r="R1173" s="746" t="s">
        <v>384</v>
      </c>
      <c r="S1173" s="747"/>
      <c r="T1173" s="798" t="s">
        <v>385</v>
      </c>
      <c r="U1173" s="799"/>
      <c r="V1173" s="800"/>
    </row>
    <row r="1174" spans="1:22" s="19" customFormat="1" ht="73.5" customHeight="1">
      <c r="A1174" s="630"/>
      <c r="B1174" s="763"/>
      <c r="C1174" s="469" t="s">
        <v>386</v>
      </c>
      <c r="D1174" s="470" t="s">
        <v>101</v>
      </c>
      <c r="E1174" s="470" t="s">
        <v>387</v>
      </c>
      <c r="F1174" s="470" t="s">
        <v>388</v>
      </c>
      <c r="G1174" s="471" t="s">
        <v>389</v>
      </c>
      <c r="H1174" s="738"/>
      <c r="I1174" s="804"/>
      <c r="J1174" s="738"/>
      <c r="K1174" s="738"/>
      <c r="L1174" s="738"/>
      <c r="M1174" s="738"/>
      <c r="N1174" s="469" t="s">
        <v>390</v>
      </c>
      <c r="O1174" s="470" t="s">
        <v>391</v>
      </c>
      <c r="P1174" s="801"/>
      <c r="Q1174" s="802"/>
      <c r="R1174" s="748"/>
      <c r="S1174" s="749"/>
      <c r="T1174" s="472" t="s">
        <v>392</v>
      </c>
      <c r="U1174" s="473" t="s">
        <v>393</v>
      </c>
      <c r="V1174" s="474" t="s">
        <v>394</v>
      </c>
    </row>
    <row r="1175" spans="1:22" s="19" customFormat="1" ht="26.25" customHeight="1">
      <c r="A1175" s="630"/>
      <c r="B1175" s="400"/>
      <c r="C1175" s="401">
        <v>3</v>
      </c>
      <c r="D1175" s="401">
        <v>4</v>
      </c>
      <c r="E1175" s="401">
        <v>5</v>
      </c>
      <c r="F1175" s="401">
        <v>6</v>
      </c>
      <c r="G1175" s="401">
        <v>7</v>
      </c>
      <c r="H1175" s="401">
        <v>8</v>
      </c>
      <c r="I1175" s="401">
        <v>9</v>
      </c>
      <c r="J1175" s="401">
        <v>10</v>
      </c>
      <c r="K1175" s="401">
        <v>11</v>
      </c>
      <c r="L1175" s="401">
        <v>12</v>
      </c>
      <c r="M1175" s="401">
        <v>13</v>
      </c>
      <c r="N1175" s="401">
        <v>14</v>
      </c>
      <c r="O1175" s="401">
        <v>15</v>
      </c>
      <c r="P1175" s="402">
        <v>16</v>
      </c>
      <c r="Q1175" s="403">
        <v>17</v>
      </c>
      <c r="R1175" s="402">
        <v>18</v>
      </c>
      <c r="S1175" s="403">
        <v>19</v>
      </c>
      <c r="T1175" s="404">
        <v>20</v>
      </c>
      <c r="U1175" s="210">
        <v>21</v>
      </c>
      <c r="V1175" s="405">
        <v>22</v>
      </c>
    </row>
    <row r="1176" spans="1:22" s="33" customFormat="1" ht="50.1" customHeight="1">
      <c r="A1176" s="634" t="s">
        <v>2201</v>
      </c>
      <c r="B1176" s="406">
        <v>1</v>
      </c>
      <c r="C1176" s="394" t="s">
        <v>696</v>
      </c>
      <c r="D1176" s="394" t="s">
        <v>697</v>
      </c>
      <c r="E1176" s="394" t="s">
        <v>698</v>
      </c>
      <c r="F1176" s="394" t="s">
        <v>57</v>
      </c>
      <c r="G1176" s="386">
        <v>1</v>
      </c>
      <c r="H1176" s="543" t="s">
        <v>396</v>
      </c>
      <c r="I1176" s="392">
        <v>2</v>
      </c>
      <c r="J1176" s="393" t="s">
        <v>274</v>
      </c>
      <c r="K1176" s="430">
        <v>39891</v>
      </c>
      <c r="L1176" s="430">
        <v>40499</v>
      </c>
      <c r="M1176" s="387">
        <v>1142.3900000000001</v>
      </c>
      <c r="N1176" s="428">
        <v>1142.3900000000001</v>
      </c>
      <c r="O1176" s="212">
        <v>1142.3900000000001</v>
      </c>
      <c r="P1176" s="732"/>
      <c r="Q1176" s="733"/>
      <c r="R1176" s="750"/>
      <c r="S1176" s="751"/>
      <c r="T1176" s="389" t="s">
        <v>396</v>
      </c>
      <c r="U1176" s="390">
        <v>4</v>
      </c>
      <c r="V1176" s="391" t="s">
        <v>396</v>
      </c>
    </row>
    <row r="1177" spans="1:22" s="33" customFormat="1" ht="50.1" customHeight="1">
      <c r="A1177" s="634" t="s">
        <v>2202</v>
      </c>
      <c r="B1177" s="406">
        <v>2</v>
      </c>
      <c r="C1177" s="394" t="s">
        <v>470</v>
      </c>
      <c r="D1177" s="394" t="s">
        <v>699</v>
      </c>
      <c r="E1177" s="394" t="s">
        <v>700</v>
      </c>
      <c r="F1177" s="394" t="s">
        <v>48</v>
      </c>
      <c r="G1177" s="386">
        <v>0.75</v>
      </c>
      <c r="H1177" s="543" t="s">
        <v>396</v>
      </c>
      <c r="I1177" s="392">
        <v>2</v>
      </c>
      <c r="J1177" s="393" t="s">
        <v>274</v>
      </c>
      <c r="K1177" s="430">
        <v>38684</v>
      </c>
      <c r="L1177" s="430">
        <v>39690</v>
      </c>
      <c r="M1177" s="387">
        <v>3658.44</v>
      </c>
      <c r="N1177" s="428">
        <v>2743.83</v>
      </c>
      <c r="O1177" s="212">
        <v>2743.83</v>
      </c>
      <c r="P1177" s="732"/>
      <c r="Q1177" s="733"/>
      <c r="R1177" s="750"/>
      <c r="S1177" s="751"/>
      <c r="T1177" s="389" t="s">
        <v>396</v>
      </c>
      <c r="U1177" s="390">
        <v>5</v>
      </c>
      <c r="V1177" s="391" t="s">
        <v>396</v>
      </c>
    </row>
    <row r="1178" spans="1:22" s="33" customFormat="1" ht="50.1" customHeight="1">
      <c r="A1178" s="634" t="s">
        <v>2203</v>
      </c>
      <c r="B1178" s="406">
        <v>3</v>
      </c>
      <c r="C1178" s="394" t="s">
        <v>470</v>
      </c>
      <c r="D1178" s="394" t="s">
        <v>701</v>
      </c>
      <c r="E1178" s="394" t="s">
        <v>702</v>
      </c>
      <c r="F1178" s="394" t="s">
        <v>48</v>
      </c>
      <c r="G1178" s="386">
        <v>0.75</v>
      </c>
      <c r="H1178" s="543" t="s">
        <v>396</v>
      </c>
      <c r="I1178" s="392">
        <v>2</v>
      </c>
      <c r="J1178" s="393" t="s">
        <v>274</v>
      </c>
      <c r="K1178" s="430">
        <v>38650</v>
      </c>
      <c r="L1178" s="430">
        <v>39808</v>
      </c>
      <c r="M1178" s="387">
        <v>3573.36</v>
      </c>
      <c r="N1178" s="428">
        <v>2680.02</v>
      </c>
      <c r="O1178" s="212">
        <v>2680.02</v>
      </c>
      <c r="P1178" s="732"/>
      <c r="Q1178" s="733"/>
      <c r="R1178" s="750"/>
      <c r="S1178" s="751"/>
      <c r="T1178" s="389" t="s">
        <v>396</v>
      </c>
      <c r="U1178" s="390">
        <v>6</v>
      </c>
      <c r="V1178" s="391" t="s">
        <v>396</v>
      </c>
    </row>
    <row r="1179" spans="1:22" s="33" customFormat="1" ht="24.9" customHeight="1">
      <c r="A1179" s="634" t="s">
        <v>2204</v>
      </c>
      <c r="B1179" s="406" t="s">
        <v>1418</v>
      </c>
      <c r="C1179" s="394"/>
      <c r="D1179" s="394"/>
      <c r="E1179" s="394"/>
      <c r="F1179" s="394"/>
      <c r="G1179" s="386"/>
      <c r="H1179" s="543"/>
      <c r="I1179" s="392"/>
      <c r="J1179" s="393" t="s">
        <v>1418</v>
      </c>
      <c r="K1179" s="430"/>
      <c r="L1179" s="430"/>
      <c r="M1179" s="387"/>
      <c r="N1179" s="428" t="s">
        <v>1418</v>
      </c>
      <c r="O1179" s="212" t="s">
        <v>1418</v>
      </c>
      <c r="P1179" s="732"/>
      <c r="Q1179" s="733"/>
      <c r="R1179" s="750"/>
      <c r="S1179" s="751"/>
      <c r="T1179" s="389"/>
      <c r="U1179" s="390"/>
      <c r="V1179" s="391"/>
    </row>
    <row r="1180" spans="1:22" s="33" customFormat="1" ht="24.9" customHeight="1">
      <c r="A1180" s="634" t="s">
        <v>2205</v>
      </c>
      <c r="B1180" s="406" t="s">
        <v>1418</v>
      </c>
      <c r="C1180" s="394"/>
      <c r="D1180" s="394"/>
      <c r="E1180" s="394"/>
      <c r="F1180" s="394"/>
      <c r="G1180" s="386"/>
      <c r="H1180" s="543"/>
      <c r="I1180" s="392"/>
      <c r="J1180" s="393" t="s">
        <v>1418</v>
      </c>
      <c r="K1180" s="430"/>
      <c r="L1180" s="430"/>
      <c r="M1180" s="388"/>
      <c r="N1180" s="428" t="s">
        <v>1418</v>
      </c>
      <c r="O1180" s="212" t="s">
        <v>1418</v>
      </c>
      <c r="P1180" s="732"/>
      <c r="Q1180" s="733"/>
      <c r="R1180" s="750"/>
      <c r="S1180" s="751"/>
      <c r="T1180" s="389"/>
      <c r="U1180" s="390"/>
      <c r="V1180" s="391"/>
    </row>
    <row r="1181" spans="1:22" s="33" customFormat="1" ht="24.9" customHeight="1">
      <c r="A1181" s="634" t="s">
        <v>2206</v>
      </c>
      <c r="B1181" s="406" t="s">
        <v>1418</v>
      </c>
      <c r="C1181" s="394"/>
      <c r="D1181" s="394"/>
      <c r="E1181" s="394"/>
      <c r="F1181" s="394"/>
      <c r="G1181" s="386"/>
      <c r="H1181" s="543"/>
      <c r="I1181" s="392"/>
      <c r="J1181" s="393" t="s">
        <v>1418</v>
      </c>
      <c r="K1181" s="430"/>
      <c r="L1181" s="430"/>
      <c r="M1181" s="388"/>
      <c r="N1181" s="428" t="s">
        <v>1418</v>
      </c>
      <c r="O1181" s="212" t="s">
        <v>1418</v>
      </c>
      <c r="P1181" s="732"/>
      <c r="Q1181" s="733"/>
      <c r="R1181" s="750"/>
      <c r="S1181" s="751"/>
      <c r="T1181" s="389"/>
      <c r="U1181" s="390"/>
      <c r="V1181" s="391"/>
    </row>
    <row r="1182" spans="1:22" s="33" customFormat="1" ht="24.9" customHeight="1" thickBot="1">
      <c r="A1182" s="634" t="s">
        <v>2207</v>
      </c>
      <c r="B1182" s="410" t="s">
        <v>1418</v>
      </c>
      <c r="C1182" s="395"/>
      <c r="D1182" s="395"/>
      <c r="E1182" s="395"/>
      <c r="F1182" s="395"/>
      <c r="G1182" s="396"/>
      <c r="H1182" s="544"/>
      <c r="I1182" s="397"/>
      <c r="J1182" s="398" t="s">
        <v>1418</v>
      </c>
      <c r="K1182" s="431"/>
      <c r="L1182" s="431"/>
      <c r="M1182" s="399"/>
      <c r="N1182" s="428" t="s">
        <v>1418</v>
      </c>
      <c r="O1182" s="212" t="s">
        <v>1418</v>
      </c>
      <c r="P1182" s="732"/>
      <c r="Q1182" s="733"/>
      <c r="R1182" s="750"/>
      <c r="S1182" s="751"/>
      <c r="T1182" s="389"/>
      <c r="U1182" s="390"/>
      <c r="V1182" s="391"/>
    </row>
    <row r="1183" spans="1:22" s="19" customFormat="1" ht="12" customHeight="1">
      <c r="A1183" s="634"/>
      <c r="B1183" s="34"/>
      <c r="C1183" s="35"/>
      <c r="D1183" s="35"/>
      <c r="E1183" s="35"/>
      <c r="F1183" s="35"/>
      <c r="G1183" s="35"/>
      <c r="H1183" s="407"/>
      <c r="I1183" s="35"/>
      <c r="J1183" s="35"/>
      <c r="K1183" s="35"/>
      <c r="L1183" s="35"/>
      <c r="M1183" s="35"/>
      <c r="N1183" s="35"/>
      <c r="O1183" s="211"/>
      <c r="P1183" s="35"/>
      <c r="Q1183" s="35"/>
      <c r="R1183" s="211"/>
      <c r="S1183" s="35"/>
      <c r="T1183" s="35"/>
      <c r="U1183" s="36"/>
      <c r="V1183" s="37"/>
    </row>
    <row r="1184" spans="1:22" s="19" customFormat="1" ht="17.25" customHeight="1" thickBot="1">
      <c r="A1184" s="634" t="s">
        <v>2208</v>
      </c>
      <c r="B1184" s="475"/>
      <c r="C1184" s="476"/>
      <c r="D1184" s="476"/>
      <c r="E1184" s="476"/>
      <c r="F1184" s="476"/>
      <c r="G1184" s="476"/>
      <c r="H1184" s="476"/>
      <c r="I1184" s="476"/>
      <c r="J1184" s="476"/>
      <c r="K1184" s="476"/>
      <c r="L1184" s="476"/>
      <c r="M1184" s="476"/>
      <c r="N1184" s="414" t="s">
        <v>398</v>
      </c>
      <c r="O1184" s="415">
        <v>2188.7466666666664</v>
      </c>
      <c r="P1184" s="423"/>
      <c r="Q1184" s="423"/>
      <c r="R1184" s="424"/>
      <c r="S1184" s="424"/>
      <c r="T1184" s="425"/>
      <c r="U1184" s="426"/>
      <c r="V1184" s="427"/>
    </row>
    <row r="1185" spans="1:22" ht="17.25" customHeight="1">
      <c r="B1185" s="38"/>
      <c r="C1185" s="38"/>
      <c r="D1185" s="38"/>
      <c r="E1185" s="38"/>
      <c r="F1185" s="38"/>
      <c r="G1185" s="39"/>
      <c r="H1185" s="39"/>
      <c r="I1185" s="39"/>
      <c r="J1185" s="39"/>
      <c r="K1185" s="39"/>
      <c r="L1185" s="39"/>
      <c r="M1185" s="39"/>
      <c r="N1185" s="39"/>
      <c r="O1185" s="39"/>
      <c r="P1185" s="39"/>
      <c r="Q1185" s="39"/>
      <c r="R1185" s="39"/>
      <c r="S1185" s="39"/>
      <c r="T1185" s="39"/>
      <c r="U1185" s="39"/>
      <c r="V1185" s="39"/>
    </row>
    <row r="1186" spans="1:22" s="19" customFormat="1" ht="16.5" customHeight="1" thickBot="1">
      <c r="A1186" s="630"/>
      <c r="B1186" s="764" t="s">
        <v>399</v>
      </c>
      <c r="C1186" s="764"/>
      <c r="D1186" s="764"/>
      <c r="E1186" s="764"/>
      <c r="F1186" s="764"/>
      <c r="G1186" s="764"/>
      <c r="H1186" s="764"/>
      <c r="I1186" s="764"/>
      <c r="J1186" s="764"/>
      <c r="K1186" s="764"/>
      <c r="L1186" s="764"/>
      <c r="M1186" s="764"/>
      <c r="N1186" s="764"/>
      <c r="O1186" s="764"/>
      <c r="P1186" s="764"/>
      <c r="Q1186" s="764"/>
      <c r="R1186" s="764"/>
      <c r="S1186" s="764"/>
      <c r="T1186" s="764"/>
      <c r="U1186" s="764"/>
      <c r="V1186" s="764"/>
    </row>
    <row r="1187" spans="1:22" s="22" customFormat="1" ht="22.5" customHeight="1">
      <c r="A1187" s="635" t="s">
        <v>2209</v>
      </c>
      <c r="B1187" s="765" t="s">
        <v>400</v>
      </c>
      <c r="C1187" s="768" t="s">
        <v>401</v>
      </c>
      <c r="D1187" s="769"/>
      <c r="E1187" s="769"/>
      <c r="F1187" s="769"/>
      <c r="G1187" s="769"/>
      <c r="H1187" s="769"/>
      <c r="I1187" s="769"/>
      <c r="J1187" s="769"/>
      <c r="K1187" s="769"/>
      <c r="L1187" s="769"/>
      <c r="M1187" s="747"/>
      <c r="N1187" s="477"/>
      <c r="O1187" s="478"/>
      <c r="P1187" s="768" t="s">
        <v>402</v>
      </c>
      <c r="Q1187" s="769"/>
      <c r="R1187" s="769"/>
      <c r="S1187" s="747"/>
      <c r="T1187" s="746" t="s">
        <v>403</v>
      </c>
      <c r="U1187" s="747"/>
      <c r="V1187" s="775" t="s">
        <v>1102</v>
      </c>
    </row>
    <row r="1188" spans="1:22" s="22" customFormat="1" ht="22.5" customHeight="1">
      <c r="A1188" s="635" t="s">
        <v>2210</v>
      </c>
      <c r="B1188" s="766"/>
      <c r="C1188" s="734" t="s">
        <v>404</v>
      </c>
      <c r="D1188" s="735"/>
      <c r="E1188" s="736"/>
      <c r="F1188" s="481">
        <v>2</v>
      </c>
      <c r="G1188" s="737" t="s">
        <v>405</v>
      </c>
      <c r="H1188" s="738" t="s">
        <v>406</v>
      </c>
      <c r="I1188" s="738"/>
      <c r="J1188" s="734" t="s">
        <v>407</v>
      </c>
      <c r="K1188" s="739"/>
      <c r="L1188" s="482"/>
      <c r="M1188" s="482"/>
      <c r="N1188" s="483"/>
      <c r="O1188" s="484"/>
      <c r="P1188" s="770"/>
      <c r="Q1188" s="771"/>
      <c r="R1188" s="771"/>
      <c r="S1188" s="772"/>
      <c r="T1188" s="748"/>
      <c r="U1188" s="749"/>
      <c r="V1188" s="776"/>
    </row>
    <row r="1189" spans="1:22" s="22" customFormat="1" ht="51.75" customHeight="1" thickBot="1">
      <c r="A1189" s="635" t="s">
        <v>2211</v>
      </c>
      <c r="B1189" s="766"/>
      <c r="C1189" s="735" t="s">
        <v>408</v>
      </c>
      <c r="D1189" s="736"/>
      <c r="E1189" s="485" t="s">
        <v>409</v>
      </c>
      <c r="F1189" s="479" t="s">
        <v>410</v>
      </c>
      <c r="G1189" s="737"/>
      <c r="H1189" s="738"/>
      <c r="I1189" s="738"/>
      <c r="J1189" s="469" t="s">
        <v>411</v>
      </c>
      <c r="K1189" s="480" t="s">
        <v>412</v>
      </c>
      <c r="L1189" s="486" t="s">
        <v>413</v>
      </c>
      <c r="M1189" s="486"/>
      <c r="N1189" s="487" t="s">
        <v>414</v>
      </c>
      <c r="O1189" s="488"/>
      <c r="P1189" s="421" t="s">
        <v>1436</v>
      </c>
      <c r="Q1189" s="312" t="s">
        <v>415</v>
      </c>
      <c r="R1189" s="313"/>
      <c r="S1189" s="94">
        <v>3</v>
      </c>
      <c r="T1189" s="773"/>
      <c r="U1189" s="774"/>
      <c r="V1189" s="777"/>
    </row>
    <row r="1190" spans="1:22" s="22" customFormat="1" ht="15.75" customHeight="1">
      <c r="A1190" s="635" t="s">
        <v>2212</v>
      </c>
      <c r="B1190" s="766"/>
      <c r="C1190" s="41">
        <v>1</v>
      </c>
      <c r="D1190" s="83" t="s">
        <v>273</v>
      </c>
      <c r="E1190" s="89">
        <v>0.1</v>
      </c>
      <c r="F1190" s="306" t="s">
        <v>1438</v>
      </c>
      <c r="G1190" s="306">
        <v>698.17</v>
      </c>
      <c r="H1190" s="742" t="s">
        <v>1143</v>
      </c>
      <c r="I1190" s="743"/>
      <c r="J1190" s="90" t="s">
        <v>1102</v>
      </c>
      <c r="K1190" s="88" t="s">
        <v>1418</v>
      </c>
      <c r="L1190" s="453" t="s">
        <v>34</v>
      </c>
      <c r="M1190" s="454" t="s">
        <v>1439</v>
      </c>
      <c r="N1190" s="369" t="s">
        <v>396</v>
      </c>
      <c r="O1190" s="778" t="s">
        <v>205</v>
      </c>
      <c r="P1190" s="779"/>
      <c r="Q1190" s="782">
        <v>66</v>
      </c>
      <c r="R1190" s="785" t="s">
        <v>1361</v>
      </c>
      <c r="S1190" s="786"/>
      <c r="T1190" s="746" t="s">
        <v>416</v>
      </c>
      <c r="U1190" s="769"/>
      <c r="V1190" s="747"/>
    </row>
    <row r="1191" spans="1:22" s="22" customFormat="1" ht="15.75" customHeight="1" thickBot="1">
      <c r="A1191" s="635" t="s">
        <v>2213</v>
      </c>
      <c r="B1191" s="766"/>
      <c r="C1191" s="41">
        <v>2</v>
      </c>
      <c r="D1191" s="83" t="s">
        <v>274</v>
      </c>
      <c r="E1191" s="89">
        <v>0.9</v>
      </c>
      <c r="F1191" s="306">
        <v>6566.24</v>
      </c>
      <c r="G1191" s="306">
        <v>698.17</v>
      </c>
      <c r="H1191" s="742" t="s">
        <v>1102</v>
      </c>
      <c r="I1191" s="743"/>
      <c r="J1191" s="90" t="s">
        <v>1102</v>
      </c>
      <c r="K1191" s="88" t="s">
        <v>1418</v>
      </c>
      <c r="L1191" s="453" t="s">
        <v>1361</v>
      </c>
      <c r="M1191" s="454" t="s">
        <v>1459</v>
      </c>
      <c r="N1191" s="369" t="s">
        <v>396</v>
      </c>
      <c r="O1191" s="778"/>
      <c r="P1191" s="779"/>
      <c r="Q1191" s="783"/>
      <c r="R1191" s="787"/>
      <c r="S1191" s="788"/>
      <c r="T1191" s="773"/>
      <c r="U1191" s="791"/>
      <c r="V1191" s="774"/>
    </row>
    <row r="1192" spans="1:22" s="22" customFormat="1" ht="15.75" customHeight="1">
      <c r="A1192" s="635" t="s">
        <v>2214</v>
      </c>
      <c r="B1192" s="766"/>
      <c r="C1192" s="41">
        <v>3</v>
      </c>
      <c r="D1192" s="83" t="s">
        <v>1418</v>
      </c>
      <c r="E1192" s="89" t="s">
        <v>1418</v>
      </c>
      <c r="F1192" s="306" t="s">
        <v>1418</v>
      </c>
      <c r="G1192" s="306" t="s">
        <v>1418</v>
      </c>
      <c r="H1192" s="742" t="s">
        <v>1418</v>
      </c>
      <c r="I1192" s="743"/>
      <c r="J1192" s="90" t="s">
        <v>1418</v>
      </c>
      <c r="K1192" s="88" t="s">
        <v>1418</v>
      </c>
      <c r="L1192" s="453"/>
      <c r="M1192" s="454" t="s">
        <v>1418</v>
      </c>
      <c r="N1192" s="369"/>
      <c r="O1192" s="780"/>
      <c r="P1192" s="781"/>
      <c r="Q1192" s="784"/>
      <c r="R1192" s="789"/>
      <c r="S1192" s="790"/>
      <c r="T1192" s="244"/>
      <c r="U1192" s="244"/>
      <c r="V1192" s="245"/>
    </row>
    <row r="1193" spans="1:22" s="22" customFormat="1" ht="15.75" customHeight="1">
      <c r="A1193" s="635" t="s">
        <v>2215</v>
      </c>
      <c r="B1193" s="766"/>
      <c r="C1193" s="41">
        <v>4</v>
      </c>
      <c r="D1193" s="83" t="s">
        <v>1418</v>
      </c>
      <c r="E1193" s="89" t="s">
        <v>1418</v>
      </c>
      <c r="F1193" s="306" t="s">
        <v>1418</v>
      </c>
      <c r="G1193" s="306" t="s">
        <v>1418</v>
      </c>
      <c r="H1193" s="742" t="s">
        <v>1418</v>
      </c>
      <c r="I1193" s="743"/>
      <c r="J1193" s="90" t="s">
        <v>1418</v>
      </c>
      <c r="K1193" s="88" t="s">
        <v>1418</v>
      </c>
      <c r="L1193" s="453"/>
      <c r="M1193" s="454" t="s">
        <v>1418</v>
      </c>
      <c r="N1193" s="369"/>
      <c r="O1193" s="744" t="s">
        <v>417</v>
      </c>
      <c r="P1193" s="734" t="s">
        <v>418</v>
      </c>
      <c r="Q1193" s="735"/>
      <c r="R1193" s="735"/>
      <c r="S1193" s="736"/>
      <c r="T1193" s="225"/>
      <c r="U1193" s="225"/>
      <c r="V1193" s="246"/>
    </row>
    <row r="1194" spans="1:22" s="22" customFormat="1" ht="17.25" customHeight="1">
      <c r="A1194" s="635" t="s">
        <v>2216</v>
      </c>
      <c r="B1194" s="766"/>
      <c r="C1194" s="41">
        <v>5</v>
      </c>
      <c r="D1194" s="83" t="s">
        <v>1418</v>
      </c>
      <c r="E1194" s="89" t="s">
        <v>1418</v>
      </c>
      <c r="F1194" s="306" t="s">
        <v>1418</v>
      </c>
      <c r="G1194" s="306" t="s">
        <v>1418</v>
      </c>
      <c r="H1194" s="742" t="s">
        <v>1418</v>
      </c>
      <c r="I1194" s="743"/>
      <c r="J1194" s="90" t="s">
        <v>1418</v>
      </c>
      <c r="K1194" s="88" t="s">
        <v>1418</v>
      </c>
      <c r="L1194" s="453"/>
      <c r="M1194" s="454" t="s">
        <v>1418</v>
      </c>
      <c r="N1194" s="369"/>
      <c r="O1194" s="745"/>
      <c r="P1194" s="469" t="s">
        <v>419</v>
      </c>
      <c r="Q1194" s="469" t="s">
        <v>420</v>
      </c>
      <c r="R1194" s="738" t="s">
        <v>421</v>
      </c>
      <c r="S1194" s="738"/>
      <c r="T1194" s="225"/>
      <c r="U1194" s="225"/>
      <c r="V1194" s="246"/>
    </row>
    <row r="1195" spans="1:22" s="22" customFormat="1" ht="16.5" customHeight="1" thickBot="1">
      <c r="A1195" s="635" t="s">
        <v>2217</v>
      </c>
      <c r="B1195" s="766"/>
      <c r="C1195" s="91">
        <v>6</v>
      </c>
      <c r="D1195" s="92" t="s">
        <v>1418</v>
      </c>
      <c r="E1195" s="93" t="s">
        <v>1418</v>
      </c>
      <c r="F1195" s="306" t="s">
        <v>1418</v>
      </c>
      <c r="G1195" s="306" t="s">
        <v>1418</v>
      </c>
      <c r="H1195" s="742" t="s">
        <v>1418</v>
      </c>
      <c r="I1195" s="743"/>
      <c r="J1195" s="90" t="s">
        <v>1418</v>
      </c>
      <c r="K1195" s="88" t="s">
        <v>1418</v>
      </c>
      <c r="L1195" s="453"/>
      <c r="M1195" s="454" t="s">
        <v>1418</v>
      </c>
      <c r="N1195" s="451"/>
      <c r="O1195" s="319" t="s">
        <v>1102</v>
      </c>
      <c r="P1195" s="247">
        <v>4</v>
      </c>
      <c r="Q1195" s="248">
        <v>1396.3430708000001</v>
      </c>
      <c r="R1195" s="792">
        <v>6566.24</v>
      </c>
      <c r="S1195" s="792"/>
      <c r="T1195" s="225"/>
      <c r="U1195" s="225"/>
      <c r="V1195" s="246"/>
    </row>
    <row r="1196" spans="1:22" s="22" customFormat="1" ht="16.5" customHeight="1" thickBot="1">
      <c r="A1196" s="635" t="s">
        <v>2218</v>
      </c>
      <c r="B1196" s="767"/>
      <c r="C1196" s="793" t="s">
        <v>422</v>
      </c>
      <c r="D1196" s="794"/>
      <c r="E1196" s="794"/>
      <c r="F1196" s="502"/>
      <c r="G1196" s="503"/>
      <c r="H1196" s="795" t="s">
        <v>1102</v>
      </c>
      <c r="I1196" s="796"/>
      <c r="J1196" s="416" t="s">
        <v>1102</v>
      </c>
      <c r="K1196" s="249" t="s">
        <v>1102</v>
      </c>
      <c r="L1196" s="492"/>
      <c r="M1196" s="493"/>
      <c r="N1196" s="494"/>
      <c r="O1196" s="797" t="s">
        <v>1418</v>
      </c>
      <c r="P1196" s="797"/>
      <c r="Q1196" s="797"/>
      <c r="R1196" s="797"/>
      <c r="S1196" s="797"/>
      <c r="T1196" s="489"/>
      <c r="U1196" s="490"/>
      <c r="V1196" s="491"/>
    </row>
    <row r="1197" spans="1:22" ht="24.9" customHeight="1"/>
    <row r="1198" spans="1:22" ht="24.9" customHeight="1"/>
    <row r="1199" spans="1:22" s="32" customFormat="1" ht="24" thickBot="1">
      <c r="A1199" s="633">
        <v>44</v>
      </c>
      <c r="B1199" s="761" t="s">
        <v>371</v>
      </c>
      <c r="C1199" s="761"/>
      <c r="D1199" s="761"/>
      <c r="E1199" s="26">
        <v>67</v>
      </c>
      <c r="F1199" s="27" t="s">
        <v>148</v>
      </c>
      <c r="G1199" s="28"/>
      <c r="H1199" s="28"/>
      <c r="I1199" s="27"/>
      <c r="J1199" s="27"/>
      <c r="K1199" s="27"/>
      <c r="L1199" s="27"/>
      <c r="M1199" s="29"/>
      <c r="N1199" s="29"/>
      <c r="O1199" s="28"/>
      <c r="P1199" s="28"/>
      <c r="Q1199" s="30"/>
      <c r="R1199" s="30"/>
      <c r="S1199" s="30"/>
      <c r="T1199" s="30"/>
      <c r="U1199" s="31"/>
    </row>
    <row r="1200" spans="1:22" s="19" customFormat="1" ht="24.75" customHeight="1">
      <c r="A1200" s="630"/>
      <c r="B1200" s="762" t="s">
        <v>372</v>
      </c>
      <c r="C1200" s="466" t="s">
        <v>373</v>
      </c>
      <c r="D1200" s="467" t="s">
        <v>374</v>
      </c>
      <c r="E1200" s="467"/>
      <c r="F1200" s="467" t="s">
        <v>375</v>
      </c>
      <c r="G1200" s="468"/>
      <c r="H1200" s="752" t="s">
        <v>376</v>
      </c>
      <c r="I1200" s="803" t="s">
        <v>377</v>
      </c>
      <c r="J1200" s="752" t="s">
        <v>378</v>
      </c>
      <c r="K1200" s="752" t="s">
        <v>379</v>
      </c>
      <c r="L1200" s="752" t="s">
        <v>380</v>
      </c>
      <c r="M1200" s="752" t="s">
        <v>381</v>
      </c>
      <c r="N1200" s="753" t="s">
        <v>382</v>
      </c>
      <c r="O1200" s="754"/>
      <c r="P1200" s="755" t="s">
        <v>383</v>
      </c>
      <c r="Q1200" s="756"/>
      <c r="R1200" s="746" t="s">
        <v>384</v>
      </c>
      <c r="S1200" s="747"/>
      <c r="T1200" s="798" t="s">
        <v>385</v>
      </c>
      <c r="U1200" s="799"/>
      <c r="V1200" s="800"/>
    </row>
    <row r="1201" spans="1:22" s="19" customFormat="1" ht="73.5" customHeight="1">
      <c r="A1201" s="630"/>
      <c r="B1201" s="763"/>
      <c r="C1201" s="469" t="s">
        <v>386</v>
      </c>
      <c r="D1201" s="470" t="s">
        <v>101</v>
      </c>
      <c r="E1201" s="470" t="s">
        <v>387</v>
      </c>
      <c r="F1201" s="470" t="s">
        <v>388</v>
      </c>
      <c r="G1201" s="471" t="s">
        <v>389</v>
      </c>
      <c r="H1201" s="738"/>
      <c r="I1201" s="804"/>
      <c r="J1201" s="738"/>
      <c r="K1201" s="738"/>
      <c r="L1201" s="738"/>
      <c r="M1201" s="738"/>
      <c r="N1201" s="469" t="s">
        <v>390</v>
      </c>
      <c r="O1201" s="470" t="s">
        <v>391</v>
      </c>
      <c r="P1201" s="801"/>
      <c r="Q1201" s="802"/>
      <c r="R1201" s="748"/>
      <c r="S1201" s="749"/>
      <c r="T1201" s="472" t="s">
        <v>392</v>
      </c>
      <c r="U1201" s="473" t="s">
        <v>393</v>
      </c>
      <c r="V1201" s="474" t="s">
        <v>394</v>
      </c>
    </row>
    <row r="1202" spans="1:22" s="19" customFormat="1" ht="26.25" customHeight="1">
      <c r="A1202" s="630"/>
      <c r="B1202" s="400"/>
      <c r="C1202" s="401">
        <v>3</v>
      </c>
      <c r="D1202" s="401">
        <v>4</v>
      </c>
      <c r="E1202" s="401">
        <v>5</v>
      </c>
      <c r="F1202" s="401">
        <v>6</v>
      </c>
      <c r="G1202" s="401">
        <v>7</v>
      </c>
      <c r="H1202" s="401">
        <v>8</v>
      </c>
      <c r="I1202" s="401">
        <v>9</v>
      </c>
      <c r="J1202" s="401">
        <v>10</v>
      </c>
      <c r="K1202" s="401">
        <v>11</v>
      </c>
      <c r="L1202" s="401">
        <v>12</v>
      </c>
      <c r="M1202" s="401">
        <v>13</v>
      </c>
      <c r="N1202" s="401">
        <v>14</v>
      </c>
      <c r="O1202" s="401">
        <v>15</v>
      </c>
      <c r="P1202" s="402">
        <v>16</v>
      </c>
      <c r="Q1202" s="403">
        <v>17</v>
      </c>
      <c r="R1202" s="402">
        <v>18</v>
      </c>
      <c r="S1202" s="403">
        <v>19</v>
      </c>
      <c r="T1202" s="404">
        <v>20</v>
      </c>
      <c r="U1202" s="210">
        <v>21</v>
      </c>
      <c r="V1202" s="405">
        <v>22</v>
      </c>
    </row>
    <row r="1203" spans="1:22" s="33" customFormat="1" ht="50.1" customHeight="1">
      <c r="A1203" s="634" t="s">
        <v>2219</v>
      </c>
      <c r="B1203" s="406">
        <v>1</v>
      </c>
      <c r="C1203" s="394" t="s">
        <v>703</v>
      </c>
      <c r="D1203" s="394" t="s">
        <v>704</v>
      </c>
      <c r="E1203" s="394" t="s">
        <v>705</v>
      </c>
      <c r="F1203" s="394" t="s">
        <v>57</v>
      </c>
      <c r="G1203" s="386">
        <v>1</v>
      </c>
      <c r="H1203" s="543" t="s">
        <v>396</v>
      </c>
      <c r="I1203" s="392" t="s">
        <v>57</v>
      </c>
      <c r="J1203" s="393" t="s">
        <v>148</v>
      </c>
      <c r="K1203" s="430">
        <v>38261</v>
      </c>
      <c r="L1203" s="430">
        <v>38656</v>
      </c>
      <c r="M1203" s="387">
        <v>1625.16</v>
      </c>
      <c r="N1203" s="428">
        <v>1625.16</v>
      </c>
      <c r="O1203" s="212">
        <v>1625.16</v>
      </c>
      <c r="P1203" s="732"/>
      <c r="Q1203" s="733"/>
      <c r="R1203" s="750"/>
      <c r="S1203" s="751"/>
      <c r="T1203" s="389" t="s">
        <v>396</v>
      </c>
      <c r="U1203" s="390">
        <v>31</v>
      </c>
      <c r="V1203" s="391" t="s">
        <v>396</v>
      </c>
    </row>
    <row r="1204" spans="1:22" s="33" customFormat="1" ht="24.9" customHeight="1">
      <c r="A1204" s="634" t="s">
        <v>2220</v>
      </c>
      <c r="B1204" s="406" t="s">
        <v>1418</v>
      </c>
      <c r="C1204" s="394"/>
      <c r="D1204" s="394"/>
      <c r="E1204" s="394"/>
      <c r="F1204" s="394"/>
      <c r="G1204" s="386"/>
      <c r="H1204" s="543"/>
      <c r="I1204" s="392"/>
      <c r="J1204" s="393" t="s">
        <v>1418</v>
      </c>
      <c r="K1204" s="430"/>
      <c r="L1204" s="430"/>
      <c r="M1204" s="387"/>
      <c r="N1204" s="428" t="s">
        <v>1418</v>
      </c>
      <c r="O1204" s="212" t="s">
        <v>1418</v>
      </c>
      <c r="P1204" s="732"/>
      <c r="Q1204" s="733"/>
      <c r="R1204" s="750"/>
      <c r="S1204" s="751"/>
      <c r="T1204" s="389"/>
      <c r="U1204" s="390"/>
      <c r="V1204" s="391"/>
    </row>
    <row r="1205" spans="1:22" s="33" customFormat="1" ht="24.9" customHeight="1">
      <c r="A1205" s="634" t="s">
        <v>2221</v>
      </c>
      <c r="B1205" s="406" t="s">
        <v>1418</v>
      </c>
      <c r="C1205" s="394"/>
      <c r="D1205" s="394"/>
      <c r="E1205" s="394"/>
      <c r="F1205" s="394"/>
      <c r="G1205" s="386"/>
      <c r="H1205" s="543"/>
      <c r="I1205" s="392"/>
      <c r="J1205" s="393" t="s">
        <v>1418</v>
      </c>
      <c r="K1205" s="430"/>
      <c r="L1205" s="430"/>
      <c r="M1205" s="387"/>
      <c r="N1205" s="428" t="s">
        <v>1418</v>
      </c>
      <c r="O1205" s="212" t="s">
        <v>1418</v>
      </c>
      <c r="P1205" s="732"/>
      <c r="Q1205" s="733"/>
      <c r="R1205" s="750"/>
      <c r="S1205" s="751"/>
      <c r="T1205" s="389"/>
      <c r="U1205" s="390"/>
      <c r="V1205" s="391"/>
    </row>
    <row r="1206" spans="1:22" s="33" customFormat="1" ht="24.9" customHeight="1">
      <c r="A1206" s="634" t="s">
        <v>2222</v>
      </c>
      <c r="B1206" s="406" t="s">
        <v>1418</v>
      </c>
      <c r="C1206" s="394"/>
      <c r="D1206" s="394"/>
      <c r="E1206" s="394"/>
      <c r="F1206" s="394"/>
      <c r="G1206" s="386"/>
      <c r="H1206" s="543"/>
      <c r="I1206" s="392"/>
      <c r="J1206" s="393" t="s">
        <v>1418</v>
      </c>
      <c r="K1206" s="430"/>
      <c r="L1206" s="430"/>
      <c r="M1206" s="387"/>
      <c r="N1206" s="428" t="s">
        <v>1418</v>
      </c>
      <c r="O1206" s="212" t="s">
        <v>1418</v>
      </c>
      <c r="P1206" s="732"/>
      <c r="Q1206" s="733"/>
      <c r="R1206" s="750"/>
      <c r="S1206" s="751"/>
      <c r="T1206" s="389"/>
      <c r="U1206" s="390"/>
      <c r="V1206" s="391"/>
    </row>
    <row r="1207" spans="1:22" s="33" customFormat="1" ht="24.9" customHeight="1">
      <c r="A1207" s="634" t="s">
        <v>2223</v>
      </c>
      <c r="B1207" s="406" t="s">
        <v>1418</v>
      </c>
      <c r="C1207" s="394"/>
      <c r="D1207" s="394"/>
      <c r="E1207" s="394"/>
      <c r="F1207" s="394"/>
      <c r="G1207" s="386"/>
      <c r="H1207" s="543"/>
      <c r="I1207" s="392"/>
      <c r="J1207" s="393" t="s">
        <v>1418</v>
      </c>
      <c r="K1207" s="430"/>
      <c r="L1207" s="430"/>
      <c r="M1207" s="387"/>
      <c r="N1207" s="428" t="s">
        <v>1418</v>
      </c>
      <c r="O1207" s="212" t="s">
        <v>1418</v>
      </c>
      <c r="P1207" s="732"/>
      <c r="Q1207" s="733"/>
      <c r="R1207" s="750"/>
      <c r="S1207" s="751"/>
      <c r="T1207" s="389"/>
      <c r="U1207" s="390"/>
      <c r="V1207" s="391"/>
    </row>
    <row r="1208" spans="1:22" s="33" customFormat="1" ht="24.9" customHeight="1">
      <c r="A1208" s="634" t="s">
        <v>2224</v>
      </c>
      <c r="B1208" s="406" t="s">
        <v>1418</v>
      </c>
      <c r="C1208" s="394"/>
      <c r="D1208" s="394"/>
      <c r="E1208" s="394"/>
      <c r="F1208" s="394"/>
      <c r="G1208" s="386"/>
      <c r="H1208" s="543"/>
      <c r="I1208" s="392"/>
      <c r="J1208" s="393" t="s">
        <v>1418</v>
      </c>
      <c r="K1208" s="430"/>
      <c r="L1208" s="430"/>
      <c r="M1208" s="387"/>
      <c r="N1208" s="428" t="s">
        <v>1418</v>
      </c>
      <c r="O1208" s="212" t="s">
        <v>1418</v>
      </c>
      <c r="P1208" s="732"/>
      <c r="Q1208" s="733"/>
      <c r="R1208" s="750"/>
      <c r="S1208" s="751"/>
      <c r="T1208" s="389"/>
      <c r="U1208" s="390"/>
      <c r="V1208" s="391"/>
    </row>
    <row r="1209" spans="1:22" s="33" customFormat="1" ht="24.9" customHeight="1">
      <c r="A1209" s="634" t="s">
        <v>2225</v>
      </c>
      <c r="B1209" s="406" t="s">
        <v>1418</v>
      </c>
      <c r="C1209" s="394"/>
      <c r="D1209" s="394"/>
      <c r="E1209" s="394"/>
      <c r="F1209" s="394"/>
      <c r="G1209" s="386"/>
      <c r="H1209" s="543"/>
      <c r="I1209" s="392"/>
      <c r="J1209" s="393" t="s">
        <v>1418</v>
      </c>
      <c r="K1209" s="430"/>
      <c r="L1209" s="430"/>
      <c r="M1209" s="388"/>
      <c r="N1209" s="428" t="s">
        <v>1418</v>
      </c>
      <c r="O1209" s="212" t="s">
        <v>1418</v>
      </c>
      <c r="P1209" s="732"/>
      <c r="Q1209" s="733"/>
      <c r="R1209" s="750"/>
      <c r="S1209" s="751"/>
      <c r="T1209" s="389"/>
      <c r="U1209" s="390"/>
      <c r="V1209" s="391"/>
    </row>
    <row r="1210" spans="1:22" s="33" customFormat="1" ht="24.9" customHeight="1">
      <c r="A1210" s="634" t="s">
        <v>2226</v>
      </c>
      <c r="B1210" s="406" t="s">
        <v>1418</v>
      </c>
      <c r="C1210" s="394"/>
      <c r="D1210" s="394"/>
      <c r="E1210" s="394"/>
      <c r="F1210" s="394"/>
      <c r="G1210" s="386"/>
      <c r="H1210" s="543"/>
      <c r="I1210" s="392"/>
      <c r="J1210" s="393" t="s">
        <v>1418</v>
      </c>
      <c r="K1210" s="430"/>
      <c r="L1210" s="430"/>
      <c r="M1210" s="388"/>
      <c r="N1210" s="428" t="s">
        <v>1418</v>
      </c>
      <c r="O1210" s="212" t="s">
        <v>1418</v>
      </c>
      <c r="P1210" s="732"/>
      <c r="Q1210" s="733"/>
      <c r="R1210" s="750"/>
      <c r="S1210" s="751"/>
      <c r="T1210" s="389"/>
      <c r="U1210" s="390"/>
      <c r="V1210" s="391"/>
    </row>
    <row r="1211" spans="1:22" s="33" customFormat="1" ht="24.9" customHeight="1" thickBot="1">
      <c r="A1211" s="634" t="s">
        <v>2227</v>
      </c>
      <c r="B1211" s="410" t="s">
        <v>1418</v>
      </c>
      <c r="C1211" s="395"/>
      <c r="D1211" s="395"/>
      <c r="E1211" s="395"/>
      <c r="F1211" s="395"/>
      <c r="G1211" s="396"/>
      <c r="H1211" s="544"/>
      <c r="I1211" s="397"/>
      <c r="J1211" s="398" t="s">
        <v>1418</v>
      </c>
      <c r="K1211" s="431"/>
      <c r="L1211" s="431"/>
      <c r="M1211" s="399"/>
      <c r="N1211" s="428" t="s">
        <v>1418</v>
      </c>
      <c r="O1211" s="212" t="s">
        <v>1418</v>
      </c>
      <c r="P1211" s="732"/>
      <c r="Q1211" s="733"/>
      <c r="R1211" s="750"/>
      <c r="S1211" s="751"/>
      <c r="T1211" s="389"/>
      <c r="U1211" s="390"/>
      <c r="V1211" s="391"/>
    </row>
    <row r="1212" spans="1:22" s="19" customFormat="1" ht="12" customHeight="1">
      <c r="A1212" s="634"/>
      <c r="B1212" s="34"/>
      <c r="C1212" s="35"/>
      <c r="D1212" s="35"/>
      <c r="E1212" s="35"/>
      <c r="F1212" s="35"/>
      <c r="G1212" s="35"/>
      <c r="H1212" s="407"/>
      <c r="I1212" s="35"/>
      <c r="J1212" s="35"/>
      <c r="K1212" s="35"/>
      <c r="L1212" s="35"/>
      <c r="M1212" s="35"/>
      <c r="N1212" s="35"/>
      <c r="O1212" s="211"/>
      <c r="P1212" s="35"/>
      <c r="Q1212" s="35"/>
      <c r="R1212" s="211"/>
      <c r="S1212" s="35"/>
      <c r="T1212" s="35"/>
      <c r="U1212" s="36"/>
      <c r="V1212" s="37"/>
    </row>
    <row r="1213" spans="1:22" s="19" customFormat="1" ht="17.25" customHeight="1" thickBot="1">
      <c r="A1213" s="634" t="s">
        <v>2228</v>
      </c>
      <c r="B1213" s="475"/>
      <c r="C1213" s="476"/>
      <c r="D1213" s="476"/>
      <c r="E1213" s="476"/>
      <c r="F1213" s="476"/>
      <c r="G1213" s="476"/>
      <c r="H1213" s="476"/>
      <c r="I1213" s="476"/>
      <c r="J1213" s="476"/>
      <c r="K1213" s="476"/>
      <c r="L1213" s="476"/>
      <c r="M1213" s="476"/>
      <c r="N1213" s="414" t="s">
        <v>398</v>
      </c>
      <c r="O1213" s="415">
        <v>1625.16</v>
      </c>
      <c r="P1213" s="423"/>
      <c r="Q1213" s="423"/>
      <c r="R1213" s="424"/>
      <c r="S1213" s="424"/>
      <c r="T1213" s="425"/>
      <c r="U1213" s="426"/>
      <c r="V1213" s="427"/>
    </row>
    <row r="1214" spans="1:22" ht="17.25" customHeight="1">
      <c r="B1214" s="38"/>
      <c r="C1214" s="38"/>
      <c r="D1214" s="38"/>
      <c r="E1214" s="38"/>
      <c r="F1214" s="38"/>
      <c r="G1214" s="39"/>
      <c r="H1214" s="39"/>
      <c r="I1214" s="39"/>
      <c r="J1214" s="39"/>
      <c r="K1214" s="39"/>
      <c r="L1214" s="39"/>
      <c r="M1214" s="39"/>
      <c r="N1214" s="39"/>
      <c r="O1214" s="39"/>
      <c r="P1214" s="39"/>
      <c r="Q1214" s="39"/>
      <c r="R1214" s="39"/>
      <c r="S1214" s="39"/>
      <c r="T1214" s="39"/>
      <c r="U1214" s="39"/>
      <c r="V1214" s="39"/>
    </row>
    <row r="1215" spans="1:22" s="19" customFormat="1" ht="16.5" customHeight="1" thickBot="1">
      <c r="A1215" s="630"/>
      <c r="B1215" s="764" t="s">
        <v>399</v>
      </c>
      <c r="C1215" s="764"/>
      <c r="D1215" s="764"/>
      <c r="E1215" s="764"/>
      <c r="F1215" s="764"/>
      <c r="G1215" s="764"/>
      <c r="H1215" s="764"/>
      <c r="I1215" s="764"/>
      <c r="J1215" s="764"/>
      <c r="K1215" s="764"/>
      <c r="L1215" s="764"/>
      <c r="M1215" s="764"/>
      <c r="N1215" s="764"/>
      <c r="O1215" s="764"/>
      <c r="P1215" s="764"/>
      <c r="Q1215" s="764"/>
      <c r="R1215" s="764"/>
      <c r="S1215" s="764"/>
      <c r="T1215" s="764"/>
      <c r="U1215" s="764"/>
      <c r="V1215" s="764"/>
    </row>
    <row r="1216" spans="1:22" s="22" customFormat="1" ht="22.5" customHeight="1">
      <c r="A1216" s="635" t="s">
        <v>2229</v>
      </c>
      <c r="B1216" s="765" t="s">
        <v>400</v>
      </c>
      <c r="C1216" s="768" t="s">
        <v>401</v>
      </c>
      <c r="D1216" s="769"/>
      <c r="E1216" s="769"/>
      <c r="F1216" s="769"/>
      <c r="G1216" s="769"/>
      <c r="H1216" s="769"/>
      <c r="I1216" s="769"/>
      <c r="J1216" s="769"/>
      <c r="K1216" s="769"/>
      <c r="L1216" s="769"/>
      <c r="M1216" s="747"/>
      <c r="N1216" s="477"/>
      <c r="O1216" s="478"/>
      <c r="P1216" s="768" t="s">
        <v>402</v>
      </c>
      <c r="Q1216" s="769"/>
      <c r="R1216" s="769"/>
      <c r="S1216" s="747"/>
      <c r="T1216" s="746" t="s">
        <v>403</v>
      </c>
      <c r="U1216" s="747"/>
      <c r="V1216" s="775" t="s">
        <v>1102</v>
      </c>
    </row>
    <row r="1217" spans="1:22" s="22" customFormat="1" ht="22.5" customHeight="1">
      <c r="A1217" s="635" t="s">
        <v>2230</v>
      </c>
      <c r="B1217" s="766"/>
      <c r="C1217" s="734" t="s">
        <v>404</v>
      </c>
      <c r="D1217" s="735"/>
      <c r="E1217" s="736"/>
      <c r="F1217" s="481">
        <v>1</v>
      </c>
      <c r="G1217" s="737" t="s">
        <v>405</v>
      </c>
      <c r="H1217" s="738" t="s">
        <v>406</v>
      </c>
      <c r="I1217" s="738"/>
      <c r="J1217" s="734" t="s">
        <v>407</v>
      </c>
      <c r="K1217" s="739"/>
      <c r="L1217" s="482"/>
      <c r="M1217" s="482"/>
      <c r="N1217" s="483"/>
      <c r="O1217" s="484"/>
      <c r="P1217" s="770"/>
      <c r="Q1217" s="771"/>
      <c r="R1217" s="771"/>
      <c r="S1217" s="772"/>
      <c r="T1217" s="748"/>
      <c r="U1217" s="749"/>
      <c r="V1217" s="776"/>
    </row>
    <row r="1218" spans="1:22" s="22" customFormat="1" ht="51.75" customHeight="1" thickBot="1">
      <c r="A1218" s="635" t="s">
        <v>2231</v>
      </c>
      <c r="B1218" s="766"/>
      <c r="C1218" s="735" t="s">
        <v>408</v>
      </c>
      <c r="D1218" s="736"/>
      <c r="E1218" s="485" t="s">
        <v>409</v>
      </c>
      <c r="F1218" s="479" t="s">
        <v>410</v>
      </c>
      <c r="G1218" s="737"/>
      <c r="H1218" s="738"/>
      <c r="I1218" s="738"/>
      <c r="J1218" s="469" t="s">
        <v>411</v>
      </c>
      <c r="K1218" s="480" t="s">
        <v>412</v>
      </c>
      <c r="L1218" s="486" t="s">
        <v>413</v>
      </c>
      <c r="M1218" s="486"/>
      <c r="N1218" s="487" t="s">
        <v>414</v>
      </c>
      <c r="O1218" s="488"/>
      <c r="P1218" s="421" t="s">
        <v>1436</v>
      </c>
      <c r="Q1218" s="312" t="s">
        <v>415</v>
      </c>
      <c r="R1218" s="313"/>
      <c r="S1218" s="94">
        <v>1</v>
      </c>
      <c r="T1218" s="773"/>
      <c r="U1218" s="774"/>
      <c r="V1218" s="777"/>
    </row>
    <row r="1219" spans="1:22" s="22" customFormat="1" ht="15.75" customHeight="1">
      <c r="A1219" s="635" t="s">
        <v>2232</v>
      </c>
      <c r="B1219" s="766"/>
      <c r="C1219" s="41">
        <v>1</v>
      </c>
      <c r="D1219" s="83" t="s">
        <v>1418</v>
      </c>
      <c r="E1219" s="89" t="s">
        <v>1418</v>
      </c>
      <c r="F1219" s="306" t="s">
        <v>1418</v>
      </c>
      <c r="G1219" s="306" t="s">
        <v>1418</v>
      </c>
      <c r="H1219" s="742" t="s">
        <v>1418</v>
      </c>
      <c r="I1219" s="743"/>
      <c r="J1219" s="90" t="s">
        <v>1418</v>
      </c>
      <c r="K1219" s="88" t="s">
        <v>1418</v>
      </c>
      <c r="L1219" s="453" t="s">
        <v>1361</v>
      </c>
      <c r="M1219" s="454" t="s">
        <v>1459</v>
      </c>
      <c r="N1219" s="369" t="s">
        <v>396</v>
      </c>
      <c r="O1219" s="778" t="s">
        <v>205</v>
      </c>
      <c r="P1219" s="779"/>
      <c r="Q1219" s="782">
        <v>67</v>
      </c>
      <c r="R1219" s="785" t="s">
        <v>1361</v>
      </c>
      <c r="S1219" s="786"/>
      <c r="T1219" s="746" t="s">
        <v>416</v>
      </c>
      <c r="U1219" s="769"/>
      <c r="V1219" s="747"/>
    </row>
    <row r="1220" spans="1:22" s="22" customFormat="1" ht="15.75" customHeight="1" thickBot="1">
      <c r="A1220" s="635" t="s">
        <v>2233</v>
      </c>
      <c r="B1220" s="766"/>
      <c r="C1220" s="41">
        <v>2</v>
      </c>
      <c r="D1220" s="83" t="s">
        <v>1418</v>
      </c>
      <c r="E1220" s="89" t="s">
        <v>1418</v>
      </c>
      <c r="F1220" s="306" t="s">
        <v>1418</v>
      </c>
      <c r="G1220" s="306" t="s">
        <v>1418</v>
      </c>
      <c r="H1220" s="742" t="s">
        <v>1418</v>
      </c>
      <c r="I1220" s="743"/>
      <c r="J1220" s="90" t="s">
        <v>1418</v>
      </c>
      <c r="K1220" s="88" t="s">
        <v>1418</v>
      </c>
      <c r="L1220" s="453"/>
      <c r="M1220" s="454" t="s">
        <v>1418</v>
      </c>
      <c r="N1220" s="369" t="s">
        <v>396</v>
      </c>
      <c r="O1220" s="778"/>
      <c r="P1220" s="779"/>
      <c r="Q1220" s="783"/>
      <c r="R1220" s="787"/>
      <c r="S1220" s="788"/>
      <c r="T1220" s="773"/>
      <c r="U1220" s="791"/>
      <c r="V1220" s="774"/>
    </row>
    <row r="1221" spans="1:22" s="22" customFormat="1" ht="15.75" customHeight="1">
      <c r="A1221" s="635" t="s">
        <v>2234</v>
      </c>
      <c r="B1221" s="766"/>
      <c r="C1221" s="41">
        <v>3</v>
      </c>
      <c r="D1221" s="83" t="s">
        <v>1418</v>
      </c>
      <c r="E1221" s="89" t="s">
        <v>1418</v>
      </c>
      <c r="F1221" s="306" t="s">
        <v>1418</v>
      </c>
      <c r="G1221" s="306" t="s">
        <v>1418</v>
      </c>
      <c r="H1221" s="742" t="s">
        <v>1418</v>
      </c>
      <c r="I1221" s="743"/>
      <c r="J1221" s="90" t="s">
        <v>1418</v>
      </c>
      <c r="K1221" s="88" t="s">
        <v>1418</v>
      </c>
      <c r="L1221" s="453"/>
      <c r="M1221" s="454" t="s">
        <v>1418</v>
      </c>
      <c r="N1221" s="369"/>
      <c r="O1221" s="780"/>
      <c r="P1221" s="781"/>
      <c r="Q1221" s="784"/>
      <c r="R1221" s="789"/>
      <c r="S1221" s="790"/>
      <c r="T1221" s="244"/>
      <c r="U1221" s="244"/>
      <c r="V1221" s="245"/>
    </row>
    <row r="1222" spans="1:22" s="22" customFormat="1" ht="15.75" customHeight="1">
      <c r="A1222" s="635" t="s">
        <v>2235</v>
      </c>
      <c r="B1222" s="766"/>
      <c r="C1222" s="41">
        <v>4</v>
      </c>
      <c r="D1222" s="83" t="s">
        <v>1418</v>
      </c>
      <c r="E1222" s="89" t="s">
        <v>1418</v>
      </c>
      <c r="F1222" s="306" t="s">
        <v>1418</v>
      </c>
      <c r="G1222" s="306" t="s">
        <v>1418</v>
      </c>
      <c r="H1222" s="742" t="s">
        <v>1418</v>
      </c>
      <c r="I1222" s="743"/>
      <c r="J1222" s="90" t="s">
        <v>1418</v>
      </c>
      <c r="K1222" s="88" t="s">
        <v>1418</v>
      </c>
      <c r="L1222" s="453"/>
      <c r="M1222" s="454" t="s">
        <v>1418</v>
      </c>
      <c r="N1222" s="369"/>
      <c r="O1222" s="744" t="s">
        <v>417</v>
      </c>
      <c r="P1222" s="734" t="s">
        <v>418</v>
      </c>
      <c r="Q1222" s="735"/>
      <c r="R1222" s="735"/>
      <c r="S1222" s="736"/>
      <c r="T1222" s="225"/>
      <c r="U1222" s="225"/>
      <c r="V1222" s="246"/>
    </row>
    <row r="1223" spans="1:22" s="22" customFormat="1" ht="17.25" customHeight="1">
      <c r="A1223" s="635" t="s">
        <v>2236</v>
      </c>
      <c r="B1223" s="766"/>
      <c r="C1223" s="41">
        <v>5</v>
      </c>
      <c r="D1223" s="83" t="s">
        <v>1418</v>
      </c>
      <c r="E1223" s="89" t="s">
        <v>1418</v>
      </c>
      <c r="F1223" s="306" t="s">
        <v>1418</v>
      </c>
      <c r="G1223" s="306" t="s">
        <v>1418</v>
      </c>
      <c r="H1223" s="742" t="s">
        <v>1418</v>
      </c>
      <c r="I1223" s="743"/>
      <c r="J1223" s="90" t="s">
        <v>1418</v>
      </c>
      <c r="K1223" s="88" t="s">
        <v>1418</v>
      </c>
      <c r="L1223" s="453"/>
      <c r="M1223" s="454" t="s">
        <v>1418</v>
      </c>
      <c r="N1223" s="369"/>
      <c r="O1223" s="745"/>
      <c r="P1223" s="469" t="s">
        <v>419</v>
      </c>
      <c r="Q1223" s="469" t="s">
        <v>420</v>
      </c>
      <c r="R1223" s="738" t="s">
        <v>421</v>
      </c>
      <c r="S1223" s="738"/>
      <c r="T1223" s="225"/>
      <c r="U1223" s="225"/>
      <c r="V1223" s="246"/>
    </row>
    <row r="1224" spans="1:22" s="22" customFormat="1" ht="16.5" customHeight="1" thickBot="1">
      <c r="A1224" s="635" t="s">
        <v>2237</v>
      </c>
      <c r="B1224" s="766"/>
      <c r="C1224" s="91">
        <v>6</v>
      </c>
      <c r="D1224" s="92" t="s">
        <v>1418</v>
      </c>
      <c r="E1224" s="93" t="s">
        <v>1418</v>
      </c>
      <c r="F1224" s="306" t="s">
        <v>1418</v>
      </c>
      <c r="G1224" s="306" t="s">
        <v>1418</v>
      </c>
      <c r="H1224" s="742" t="s">
        <v>1418</v>
      </c>
      <c r="I1224" s="743"/>
      <c r="J1224" s="90" t="s">
        <v>1418</v>
      </c>
      <c r="K1224" s="88" t="s">
        <v>1418</v>
      </c>
      <c r="L1224" s="453"/>
      <c r="M1224" s="454" t="s">
        <v>1418</v>
      </c>
      <c r="N1224" s="451"/>
      <c r="O1224" s="319" t="s">
        <v>1102</v>
      </c>
      <c r="P1224" s="247">
        <v>4</v>
      </c>
      <c r="Q1224" s="248">
        <v>1396.3430708000001</v>
      </c>
      <c r="R1224" s="792">
        <v>1625.16</v>
      </c>
      <c r="S1224" s="792"/>
      <c r="T1224" s="225"/>
      <c r="U1224" s="225"/>
      <c r="V1224" s="246"/>
    </row>
    <row r="1225" spans="1:22" s="22" customFormat="1" ht="16.5" customHeight="1" thickBot="1">
      <c r="A1225" s="635" t="s">
        <v>2238</v>
      </c>
      <c r="B1225" s="767"/>
      <c r="C1225" s="793" t="s">
        <v>422</v>
      </c>
      <c r="D1225" s="794"/>
      <c r="E1225" s="794"/>
      <c r="F1225" s="502"/>
      <c r="G1225" s="503"/>
      <c r="H1225" s="795" t="s">
        <v>1418</v>
      </c>
      <c r="I1225" s="796"/>
      <c r="J1225" s="416" t="s">
        <v>1418</v>
      </c>
      <c r="K1225" s="249" t="s">
        <v>1102</v>
      </c>
      <c r="L1225" s="492"/>
      <c r="M1225" s="493"/>
      <c r="N1225" s="494"/>
      <c r="O1225" s="797" t="s">
        <v>1418</v>
      </c>
      <c r="P1225" s="797"/>
      <c r="Q1225" s="797"/>
      <c r="R1225" s="797"/>
      <c r="S1225" s="797"/>
      <c r="T1225" s="489"/>
      <c r="U1225" s="490"/>
      <c r="V1225" s="491"/>
    </row>
    <row r="1226" spans="1:22" ht="24.9" customHeight="1"/>
    <row r="1227" spans="1:22" ht="24.9" customHeight="1"/>
    <row r="1228" spans="1:22" s="32" customFormat="1" ht="24" thickBot="1">
      <c r="A1228" s="633">
        <v>45</v>
      </c>
      <c r="B1228" s="761" t="s">
        <v>371</v>
      </c>
      <c r="C1228" s="761"/>
      <c r="D1228" s="761"/>
      <c r="E1228" s="26">
        <v>68</v>
      </c>
      <c r="F1228" s="27" t="s">
        <v>149</v>
      </c>
      <c r="G1228" s="28"/>
      <c r="H1228" s="28"/>
      <c r="I1228" s="27"/>
      <c r="J1228" s="27"/>
      <c r="K1228" s="27"/>
      <c r="L1228" s="27"/>
      <c r="M1228" s="29"/>
      <c r="N1228" s="29"/>
      <c r="O1228" s="28"/>
      <c r="P1228" s="28"/>
      <c r="Q1228" s="30"/>
      <c r="R1228" s="30"/>
      <c r="S1228" s="30"/>
      <c r="T1228" s="30"/>
      <c r="U1228" s="31"/>
    </row>
    <row r="1229" spans="1:22" s="19" customFormat="1" ht="24.75" customHeight="1">
      <c r="A1229" s="630"/>
      <c r="B1229" s="762" t="s">
        <v>372</v>
      </c>
      <c r="C1229" s="466" t="s">
        <v>373</v>
      </c>
      <c r="D1229" s="467" t="s">
        <v>374</v>
      </c>
      <c r="E1229" s="467"/>
      <c r="F1229" s="467" t="s">
        <v>375</v>
      </c>
      <c r="G1229" s="468"/>
      <c r="H1229" s="752" t="s">
        <v>376</v>
      </c>
      <c r="I1229" s="803" t="s">
        <v>377</v>
      </c>
      <c r="J1229" s="752" t="s">
        <v>378</v>
      </c>
      <c r="K1229" s="752" t="s">
        <v>379</v>
      </c>
      <c r="L1229" s="752" t="s">
        <v>380</v>
      </c>
      <c r="M1229" s="752" t="s">
        <v>381</v>
      </c>
      <c r="N1229" s="753" t="s">
        <v>382</v>
      </c>
      <c r="O1229" s="754"/>
      <c r="P1229" s="755" t="s">
        <v>383</v>
      </c>
      <c r="Q1229" s="756"/>
      <c r="R1229" s="746" t="s">
        <v>384</v>
      </c>
      <c r="S1229" s="747"/>
      <c r="T1229" s="798" t="s">
        <v>385</v>
      </c>
      <c r="U1229" s="799"/>
      <c r="V1229" s="800"/>
    </row>
    <row r="1230" spans="1:22" s="19" customFormat="1" ht="73.5" customHeight="1">
      <c r="A1230" s="630"/>
      <c r="B1230" s="763"/>
      <c r="C1230" s="469" t="s">
        <v>386</v>
      </c>
      <c r="D1230" s="470" t="s">
        <v>101</v>
      </c>
      <c r="E1230" s="470" t="s">
        <v>387</v>
      </c>
      <c r="F1230" s="470" t="s">
        <v>388</v>
      </c>
      <c r="G1230" s="471" t="s">
        <v>389</v>
      </c>
      <c r="H1230" s="738"/>
      <c r="I1230" s="804"/>
      <c r="J1230" s="738"/>
      <c r="K1230" s="738"/>
      <c r="L1230" s="738"/>
      <c r="M1230" s="738"/>
      <c r="N1230" s="469" t="s">
        <v>390</v>
      </c>
      <c r="O1230" s="470" t="s">
        <v>391</v>
      </c>
      <c r="P1230" s="801"/>
      <c r="Q1230" s="802"/>
      <c r="R1230" s="748"/>
      <c r="S1230" s="749"/>
      <c r="T1230" s="472" t="s">
        <v>392</v>
      </c>
      <c r="U1230" s="473" t="s">
        <v>393</v>
      </c>
      <c r="V1230" s="474" t="s">
        <v>394</v>
      </c>
    </row>
    <row r="1231" spans="1:22" s="19" customFormat="1" ht="26.25" customHeight="1">
      <c r="A1231" s="630"/>
      <c r="B1231" s="400"/>
      <c r="C1231" s="401">
        <v>3</v>
      </c>
      <c r="D1231" s="401">
        <v>4</v>
      </c>
      <c r="E1231" s="401">
        <v>5</v>
      </c>
      <c r="F1231" s="401">
        <v>6</v>
      </c>
      <c r="G1231" s="401">
        <v>7</v>
      </c>
      <c r="H1231" s="401">
        <v>8</v>
      </c>
      <c r="I1231" s="401">
        <v>9</v>
      </c>
      <c r="J1231" s="401">
        <v>10</v>
      </c>
      <c r="K1231" s="401">
        <v>11</v>
      </c>
      <c r="L1231" s="401">
        <v>12</v>
      </c>
      <c r="M1231" s="401">
        <v>13</v>
      </c>
      <c r="N1231" s="401">
        <v>14</v>
      </c>
      <c r="O1231" s="401">
        <v>15</v>
      </c>
      <c r="P1231" s="402">
        <v>16</v>
      </c>
      <c r="Q1231" s="403">
        <v>17</v>
      </c>
      <c r="R1231" s="402">
        <v>18</v>
      </c>
      <c r="S1231" s="403">
        <v>19</v>
      </c>
      <c r="T1231" s="404">
        <v>20</v>
      </c>
      <c r="U1231" s="210">
        <v>21</v>
      </c>
      <c r="V1231" s="405">
        <v>22</v>
      </c>
    </row>
    <row r="1232" spans="1:22" s="33" customFormat="1" ht="50.1" customHeight="1">
      <c r="A1232" s="634" t="s">
        <v>2239</v>
      </c>
      <c r="B1232" s="406">
        <v>1</v>
      </c>
      <c r="C1232" s="394" t="s">
        <v>706</v>
      </c>
      <c r="D1232" s="394" t="s">
        <v>707</v>
      </c>
      <c r="E1232" s="394" t="s">
        <v>708</v>
      </c>
      <c r="F1232" s="394" t="s">
        <v>48</v>
      </c>
      <c r="G1232" s="386">
        <v>0.4</v>
      </c>
      <c r="H1232" s="543" t="s">
        <v>396</v>
      </c>
      <c r="I1232" s="392">
        <v>1</v>
      </c>
      <c r="J1232" s="393" t="s">
        <v>275</v>
      </c>
      <c r="K1232" s="430">
        <v>40974</v>
      </c>
      <c r="L1232" s="430">
        <v>41583</v>
      </c>
      <c r="M1232" s="387">
        <v>3217.58</v>
      </c>
      <c r="N1232" s="428">
        <v>1287.0320000000002</v>
      </c>
      <c r="O1232" s="212">
        <v>1287.0319999999999</v>
      </c>
      <c r="P1232" s="732"/>
      <c r="Q1232" s="733"/>
      <c r="R1232" s="750"/>
      <c r="S1232" s="751"/>
      <c r="T1232" s="389" t="s">
        <v>396</v>
      </c>
      <c r="U1232" s="390">
        <v>24</v>
      </c>
      <c r="V1232" s="391" t="s">
        <v>396</v>
      </c>
    </row>
    <row r="1233" spans="1:22" s="33" customFormat="1" ht="50.1" customHeight="1">
      <c r="A1233" s="634" t="s">
        <v>2240</v>
      </c>
      <c r="B1233" s="406">
        <v>2</v>
      </c>
      <c r="C1233" s="394" t="s">
        <v>474</v>
      </c>
      <c r="D1233" s="394" t="s">
        <v>709</v>
      </c>
      <c r="E1233" s="394" t="s">
        <v>710</v>
      </c>
      <c r="F1233" s="394" t="s">
        <v>48</v>
      </c>
      <c r="G1233" s="386">
        <v>0.3</v>
      </c>
      <c r="H1233" s="543" t="s">
        <v>396</v>
      </c>
      <c r="I1233" s="392">
        <v>2</v>
      </c>
      <c r="J1233" s="393" t="s">
        <v>276</v>
      </c>
      <c r="K1233" s="430">
        <v>36644</v>
      </c>
      <c r="L1233" s="430">
        <v>37181</v>
      </c>
      <c r="M1233" s="387">
        <v>5791.92</v>
      </c>
      <c r="N1233" s="428">
        <v>1737.576</v>
      </c>
      <c r="O1233" s="212">
        <v>1737.576</v>
      </c>
      <c r="P1233" s="732"/>
      <c r="Q1233" s="733"/>
      <c r="R1233" s="750"/>
      <c r="S1233" s="751"/>
      <c r="T1233" s="389" t="s">
        <v>396</v>
      </c>
      <c r="U1233" s="390">
        <v>90</v>
      </c>
      <c r="V1233" s="391" t="s">
        <v>396</v>
      </c>
    </row>
    <row r="1234" spans="1:22" s="33" customFormat="1" ht="50.1" customHeight="1">
      <c r="A1234" s="634" t="s">
        <v>2241</v>
      </c>
      <c r="B1234" s="406">
        <v>3</v>
      </c>
      <c r="C1234" s="394" t="s">
        <v>711</v>
      </c>
      <c r="D1234" s="394" t="s">
        <v>712</v>
      </c>
      <c r="E1234" s="394" t="s">
        <v>713</v>
      </c>
      <c r="F1234" s="394" t="s">
        <v>57</v>
      </c>
      <c r="G1234" s="386">
        <v>1</v>
      </c>
      <c r="H1234" s="543" t="s">
        <v>396</v>
      </c>
      <c r="I1234" s="392">
        <v>1</v>
      </c>
      <c r="J1234" s="393" t="s">
        <v>275</v>
      </c>
      <c r="K1234" s="430">
        <v>42767</v>
      </c>
      <c r="L1234" s="430">
        <v>43100</v>
      </c>
      <c r="M1234" s="387">
        <v>1084.42</v>
      </c>
      <c r="N1234" s="428">
        <v>1084.42</v>
      </c>
      <c r="O1234" s="212">
        <v>1084.42</v>
      </c>
      <c r="P1234" s="732"/>
      <c r="Q1234" s="733"/>
      <c r="R1234" s="750"/>
      <c r="S1234" s="751"/>
      <c r="T1234" s="389" t="s">
        <v>396</v>
      </c>
      <c r="U1234" s="390">
        <v>2</v>
      </c>
      <c r="V1234" s="391" t="s">
        <v>396</v>
      </c>
    </row>
    <row r="1235" spans="1:22" s="33" customFormat="1" ht="50.1" customHeight="1">
      <c r="A1235" s="634" t="s">
        <v>2242</v>
      </c>
      <c r="B1235" s="406">
        <v>4</v>
      </c>
      <c r="C1235" s="394" t="s">
        <v>470</v>
      </c>
      <c r="D1235" s="394" t="s">
        <v>714</v>
      </c>
      <c r="E1235" s="394" t="s">
        <v>715</v>
      </c>
      <c r="F1235" s="394" t="s">
        <v>48</v>
      </c>
      <c r="G1235" s="386">
        <v>0.75</v>
      </c>
      <c r="H1235" s="543" t="s">
        <v>396</v>
      </c>
      <c r="I1235" s="392">
        <v>2</v>
      </c>
      <c r="J1235" s="393" t="s">
        <v>276</v>
      </c>
      <c r="K1235" s="430">
        <v>38327</v>
      </c>
      <c r="L1235" s="430">
        <v>40451</v>
      </c>
      <c r="M1235" s="387">
        <v>11523.67</v>
      </c>
      <c r="N1235" s="428">
        <v>8642.7525000000005</v>
      </c>
      <c r="O1235" s="212">
        <v>8642.7525000000005</v>
      </c>
      <c r="P1235" s="732"/>
      <c r="Q1235" s="733"/>
      <c r="R1235" s="750"/>
      <c r="S1235" s="751"/>
      <c r="T1235" s="389" t="s">
        <v>396</v>
      </c>
      <c r="U1235" s="390">
        <v>19</v>
      </c>
      <c r="V1235" s="391" t="s">
        <v>396</v>
      </c>
    </row>
    <row r="1236" spans="1:22" s="33" customFormat="1" ht="24.9" customHeight="1" thickBot="1">
      <c r="A1236" s="634" t="s">
        <v>2243</v>
      </c>
      <c r="B1236" s="410" t="s">
        <v>1418</v>
      </c>
      <c r="C1236" s="395"/>
      <c r="D1236" s="395"/>
      <c r="E1236" s="395"/>
      <c r="F1236" s="395"/>
      <c r="G1236" s="396"/>
      <c r="H1236" s="544"/>
      <c r="I1236" s="397"/>
      <c r="J1236" s="398" t="s">
        <v>1418</v>
      </c>
      <c r="K1236" s="431"/>
      <c r="L1236" s="431"/>
      <c r="M1236" s="399"/>
      <c r="N1236" s="428" t="s">
        <v>1418</v>
      </c>
      <c r="O1236" s="212" t="s">
        <v>1418</v>
      </c>
      <c r="P1236" s="732"/>
      <c r="Q1236" s="733"/>
      <c r="R1236" s="750"/>
      <c r="S1236" s="751"/>
      <c r="T1236" s="389"/>
      <c r="U1236" s="390"/>
      <c r="V1236" s="391"/>
    </row>
    <row r="1237" spans="1:22" s="19" customFormat="1" ht="12" customHeight="1">
      <c r="A1237" s="634"/>
      <c r="B1237" s="34"/>
      <c r="C1237" s="35"/>
      <c r="D1237" s="35"/>
      <c r="E1237" s="35"/>
      <c r="F1237" s="35"/>
      <c r="G1237" s="35"/>
      <c r="H1237" s="407"/>
      <c r="I1237" s="35"/>
      <c r="J1237" s="35"/>
      <c r="K1237" s="35"/>
      <c r="L1237" s="35"/>
      <c r="M1237" s="35"/>
      <c r="N1237" s="35"/>
      <c r="O1237" s="211"/>
      <c r="P1237" s="35"/>
      <c r="Q1237" s="35"/>
      <c r="R1237" s="211"/>
      <c r="S1237" s="35"/>
      <c r="T1237" s="35"/>
      <c r="U1237" s="36"/>
      <c r="V1237" s="37"/>
    </row>
    <row r="1238" spans="1:22" s="19" customFormat="1" ht="17.25" customHeight="1" thickBot="1">
      <c r="A1238" s="634" t="s">
        <v>2244</v>
      </c>
      <c r="B1238" s="475"/>
      <c r="C1238" s="476"/>
      <c r="D1238" s="476"/>
      <c r="E1238" s="476"/>
      <c r="F1238" s="476"/>
      <c r="G1238" s="476"/>
      <c r="H1238" s="476"/>
      <c r="I1238" s="476"/>
      <c r="J1238" s="476"/>
      <c r="K1238" s="476"/>
      <c r="L1238" s="476"/>
      <c r="M1238" s="476"/>
      <c r="N1238" s="414" t="s">
        <v>398</v>
      </c>
      <c r="O1238" s="415">
        <v>3187.9451250000002</v>
      </c>
      <c r="P1238" s="423"/>
      <c r="Q1238" s="423"/>
      <c r="R1238" s="424"/>
      <c r="S1238" s="424"/>
      <c r="T1238" s="425"/>
      <c r="U1238" s="426"/>
      <c r="V1238" s="427"/>
    </row>
    <row r="1239" spans="1:22" ht="17.25" customHeight="1">
      <c r="B1239" s="38"/>
      <c r="C1239" s="38"/>
      <c r="D1239" s="38"/>
      <c r="E1239" s="38"/>
      <c r="F1239" s="38"/>
      <c r="G1239" s="39"/>
      <c r="H1239" s="39"/>
      <c r="I1239" s="39"/>
      <c r="J1239" s="39"/>
      <c r="K1239" s="39"/>
      <c r="L1239" s="39"/>
      <c r="M1239" s="39"/>
      <c r="N1239" s="39"/>
      <c r="O1239" s="39"/>
      <c r="P1239" s="39"/>
      <c r="Q1239" s="39"/>
      <c r="R1239" s="39"/>
      <c r="S1239" s="39"/>
      <c r="T1239" s="39"/>
      <c r="U1239" s="39"/>
      <c r="V1239" s="39"/>
    </row>
    <row r="1240" spans="1:22" s="19" customFormat="1" ht="16.5" customHeight="1" thickBot="1">
      <c r="A1240" s="630"/>
      <c r="B1240" s="764" t="s">
        <v>399</v>
      </c>
      <c r="C1240" s="764"/>
      <c r="D1240" s="764"/>
      <c r="E1240" s="764"/>
      <c r="F1240" s="764"/>
      <c r="G1240" s="764"/>
      <c r="H1240" s="764"/>
      <c r="I1240" s="764"/>
      <c r="J1240" s="764"/>
      <c r="K1240" s="764"/>
      <c r="L1240" s="764"/>
      <c r="M1240" s="764"/>
      <c r="N1240" s="764"/>
      <c r="O1240" s="764"/>
      <c r="P1240" s="764"/>
      <c r="Q1240" s="764"/>
      <c r="R1240" s="764"/>
      <c r="S1240" s="764"/>
      <c r="T1240" s="764"/>
      <c r="U1240" s="764"/>
      <c r="V1240" s="764"/>
    </row>
    <row r="1241" spans="1:22" s="22" customFormat="1" ht="22.5" customHeight="1">
      <c r="A1241" s="635" t="s">
        <v>2245</v>
      </c>
      <c r="B1241" s="765" t="s">
        <v>400</v>
      </c>
      <c r="C1241" s="768" t="s">
        <v>401</v>
      </c>
      <c r="D1241" s="769"/>
      <c r="E1241" s="769"/>
      <c r="F1241" s="769"/>
      <c r="G1241" s="769"/>
      <c r="H1241" s="769"/>
      <c r="I1241" s="769"/>
      <c r="J1241" s="769"/>
      <c r="K1241" s="769"/>
      <c r="L1241" s="769"/>
      <c r="M1241" s="747"/>
      <c r="N1241" s="477"/>
      <c r="O1241" s="478"/>
      <c r="P1241" s="768" t="s">
        <v>402</v>
      </c>
      <c r="Q1241" s="769"/>
      <c r="R1241" s="769"/>
      <c r="S1241" s="747"/>
      <c r="T1241" s="746" t="s">
        <v>403</v>
      </c>
      <c r="U1241" s="747"/>
      <c r="V1241" s="775" t="s">
        <v>1102</v>
      </c>
    </row>
    <row r="1242" spans="1:22" s="22" customFormat="1" ht="22.5" customHeight="1">
      <c r="A1242" s="635" t="s">
        <v>2246</v>
      </c>
      <c r="B1242" s="766"/>
      <c r="C1242" s="734" t="s">
        <v>404</v>
      </c>
      <c r="D1242" s="735"/>
      <c r="E1242" s="736"/>
      <c r="F1242" s="481">
        <v>2</v>
      </c>
      <c r="G1242" s="737" t="s">
        <v>405</v>
      </c>
      <c r="H1242" s="738" t="s">
        <v>406</v>
      </c>
      <c r="I1242" s="738"/>
      <c r="J1242" s="734" t="s">
        <v>407</v>
      </c>
      <c r="K1242" s="739"/>
      <c r="L1242" s="482"/>
      <c r="M1242" s="482"/>
      <c r="N1242" s="483"/>
      <c r="O1242" s="484"/>
      <c r="P1242" s="770"/>
      <c r="Q1242" s="771"/>
      <c r="R1242" s="771"/>
      <c r="S1242" s="772"/>
      <c r="T1242" s="748"/>
      <c r="U1242" s="749"/>
      <c r="V1242" s="776"/>
    </row>
    <row r="1243" spans="1:22" s="22" customFormat="1" ht="51.75" customHeight="1" thickBot="1">
      <c r="A1243" s="635" t="s">
        <v>2247</v>
      </c>
      <c r="B1243" s="766"/>
      <c r="C1243" s="735" t="s">
        <v>408</v>
      </c>
      <c r="D1243" s="736"/>
      <c r="E1243" s="485" t="s">
        <v>409</v>
      </c>
      <c r="F1243" s="479" t="s">
        <v>410</v>
      </c>
      <c r="G1243" s="737"/>
      <c r="H1243" s="738"/>
      <c r="I1243" s="738"/>
      <c r="J1243" s="469" t="s">
        <v>411</v>
      </c>
      <c r="K1243" s="480" t="s">
        <v>412</v>
      </c>
      <c r="L1243" s="486" t="s">
        <v>413</v>
      </c>
      <c r="M1243" s="486"/>
      <c r="N1243" s="487" t="s">
        <v>414</v>
      </c>
      <c r="O1243" s="488"/>
      <c r="P1243" s="421" t="s">
        <v>1436</v>
      </c>
      <c r="Q1243" s="312" t="s">
        <v>415</v>
      </c>
      <c r="R1243" s="313"/>
      <c r="S1243" s="94">
        <v>4</v>
      </c>
      <c r="T1243" s="773"/>
      <c r="U1243" s="774"/>
      <c r="V1243" s="777"/>
    </row>
    <row r="1244" spans="1:22" s="22" customFormat="1" ht="15.75" customHeight="1">
      <c r="A1244" s="635" t="s">
        <v>2248</v>
      </c>
      <c r="B1244" s="766"/>
      <c r="C1244" s="41">
        <v>1</v>
      </c>
      <c r="D1244" s="83" t="s">
        <v>275</v>
      </c>
      <c r="E1244" s="89">
        <v>0.5</v>
      </c>
      <c r="F1244" s="306">
        <v>2371.4520000000002</v>
      </c>
      <c r="G1244" s="306">
        <v>698.17</v>
      </c>
      <c r="H1244" s="742" t="s">
        <v>1102</v>
      </c>
      <c r="I1244" s="743"/>
      <c r="J1244" s="90" t="s">
        <v>1102</v>
      </c>
      <c r="K1244" s="88" t="s">
        <v>1418</v>
      </c>
      <c r="L1244" s="453" t="s">
        <v>1361</v>
      </c>
      <c r="M1244" s="454" t="s">
        <v>1459</v>
      </c>
      <c r="N1244" s="369" t="s">
        <v>396</v>
      </c>
      <c r="O1244" s="778" t="s">
        <v>205</v>
      </c>
      <c r="P1244" s="779"/>
      <c r="Q1244" s="782">
        <v>68</v>
      </c>
      <c r="R1244" s="785" t="s">
        <v>1361</v>
      </c>
      <c r="S1244" s="786"/>
      <c r="T1244" s="746" t="s">
        <v>416</v>
      </c>
      <c r="U1244" s="769"/>
      <c r="V1244" s="747"/>
    </row>
    <row r="1245" spans="1:22" s="22" customFormat="1" ht="15.75" customHeight="1" thickBot="1">
      <c r="A1245" s="635" t="s">
        <v>2249</v>
      </c>
      <c r="B1245" s="766"/>
      <c r="C1245" s="41">
        <v>2</v>
      </c>
      <c r="D1245" s="83" t="s">
        <v>276</v>
      </c>
      <c r="E1245" s="89">
        <v>0.5</v>
      </c>
      <c r="F1245" s="306">
        <v>10380.3285</v>
      </c>
      <c r="G1245" s="306">
        <v>698.17</v>
      </c>
      <c r="H1245" s="742" t="s">
        <v>1102</v>
      </c>
      <c r="I1245" s="743"/>
      <c r="J1245" s="90" t="s">
        <v>1102</v>
      </c>
      <c r="K1245" s="88" t="s">
        <v>1418</v>
      </c>
      <c r="L1245" s="453" t="s">
        <v>34</v>
      </c>
      <c r="M1245" s="454" t="s">
        <v>1439</v>
      </c>
      <c r="N1245" s="369" t="s">
        <v>396</v>
      </c>
      <c r="O1245" s="778"/>
      <c r="P1245" s="779"/>
      <c r="Q1245" s="783"/>
      <c r="R1245" s="787"/>
      <c r="S1245" s="788"/>
      <c r="T1245" s="773"/>
      <c r="U1245" s="791"/>
      <c r="V1245" s="774"/>
    </row>
    <row r="1246" spans="1:22" s="22" customFormat="1" ht="15.75" customHeight="1">
      <c r="A1246" s="635" t="s">
        <v>2250</v>
      </c>
      <c r="B1246" s="766"/>
      <c r="C1246" s="41">
        <v>3</v>
      </c>
      <c r="D1246" s="83" t="s">
        <v>1418</v>
      </c>
      <c r="E1246" s="89" t="s">
        <v>1418</v>
      </c>
      <c r="F1246" s="306" t="s">
        <v>1418</v>
      </c>
      <c r="G1246" s="306" t="s">
        <v>1418</v>
      </c>
      <c r="H1246" s="742" t="s">
        <v>1418</v>
      </c>
      <c r="I1246" s="743"/>
      <c r="J1246" s="90" t="s">
        <v>1418</v>
      </c>
      <c r="K1246" s="88" t="s">
        <v>1418</v>
      </c>
      <c r="L1246" s="453"/>
      <c r="M1246" s="454" t="s">
        <v>1418</v>
      </c>
      <c r="N1246" s="369"/>
      <c r="O1246" s="780"/>
      <c r="P1246" s="781"/>
      <c r="Q1246" s="784"/>
      <c r="R1246" s="789"/>
      <c r="S1246" s="790"/>
      <c r="T1246" s="244"/>
      <c r="U1246" s="244"/>
      <c r="V1246" s="245"/>
    </row>
    <row r="1247" spans="1:22" s="22" customFormat="1" ht="15.75" customHeight="1">
      <c r="A1247" s="635" t="s">
        <v>2251</v>
      </c>
      <c r="B1247" s="766"/>
      <c r="C1247" s="41">
        <v>4</v>
      </c>
      <c r="D1247" s="83" t="s">
        <v>1418</v>
      </c>
      <c r="E1247" s="89" t="s">
        <v>1418</v>
      </c>
      <c r="F1247" s="306" t="s">
        <v>1418</v>
      </c>
      <c r="G1247" s="306" t="s">
        <v>1418</v>
      </c>
      <c r="H1247" s="742" t="s">
        <v>1418</v>
      </c>
      <c r="I1247" s="743"/>
      <c r="J1247" s="90" t="s">
        <v>1418</v>
      </c>
      <c r="K1247" s="88" t="s">
        <v>1418</v>
      </c>
      <c r="L1247" s="453"/>
      <c r="M1247" s="454" t="s">
        <v>1418</v>
      </c>
      <c r="N1247" s="369"/>
      <c r="O1247" s="744" t="s">
        <v>417</v>
      </c>
      <c r="P1247" s="734" t="s">
        <v>418</v>
      </c>
      <c r="Q1247" s="735"/>
      <c r="R1247" s="735"/>
      <c r="S1247" s="736"/>
      <c r="T1247" s="225"/>
      <c r="U1247" s="225"/>
      <c r="V1247" s="246"/>
    </row>
    <row r="1248" spans="1:22" s="22" customFormat="1" ht="17.25" customHeight="1">
      <c r="A1248" s="635" t="s">
        <v>2252</v>
      </c>
      <c r="B1248" s="766"/>
      <c r="C1248" s="41">
        <v>5</v>
      </c>
      <c r="D1248" s="83" t="s">
        <v>1418</v>
      </c>
      <c r="E1248" s="89" t="s">
        <v>1418</v>
      </c>
      <c r="F1248" s="306" t="s">
        <v>1418</v>
      </c>
      <c r="G1248" s="306" t="s">
        <v>1418</v>
      </c>
      <c r="H1248" s="742" t="s">
        <v>1418</v>
      </c>
      <c r="I1248" s="743"/>
      <c r="J1248" s="90" t="s">
        <v>1418</v>
      </c>
      <c r="K1248" s="88" t="s">
        <v>1418</v>
      </c>
      <c r="L1248" s="453"/>
      <c r="M1248" s="454" t="s">
        <v>1418</v>
      </c>
      <c r="N1248" s="369"/>
      <c r="O1248" s="745"/>
      <c r="P1248" s="469" t="s">
        <v>419</v>
      </c>
      <c r="Q1248" s="469" t="s">
        <v>420</v>
      </c>
      <c r="R1248" s="738" t="s">
        <v>421</v>
      </c>
      <c r="S1248" s="738"/>
      <c r="T1248" s="225"/>
      <c r="U1248" s="225"/>
      <c r="V1248" s="246"/>
    </row>
    <row r="1249" spans="1:22" s="22" customFormat="1" ht="16.5" customHeight="1" thickBot="1">
      <c r="A1249" s="635" t="s">
        <v>2253</v>
      </c>
      <c r="B1249" s="766"/>
      <c r="C1249" s="91">
        <v>6</v>
      </c>
      <c r="D1249" s="92" t="s">
        <v>1418</v>
      </c>
      <c r="E1249" s="93" t="s">
        <v>1418</v>
      </c>
      <c r="F1249" s="306" t="s">
        <v>1418</v>
      </c>
      <c r="G1249" s="306" t="s">
        <v>1418</v>
      </c>
      <c r="H1249" s="742" t="s">
        <v>1418</v>
      </c>
      <c r="I1249" s="743"/>
      <c r="J1249" s="90" t="s">
        <v>1418</v>
      </c>
      <c r="K1249" s="88" t="s">
        <v>1418</v>
      </c>
      <c r="L1249" s="453"/>
      <c r="M1249" s="454" t="s">
        <v>1418</v>
      </c>
      <c r="N1249" s="451"/>
      <c r="O1249" s="319" t="s">
        <v>1102</v>
      </c>
      <c r="P1249" s="247">
        <v>4</v>
      </c>
      <c r="Q1249" s="248">
        <v>1396.3430708000001</v>
      </c>
      <c r="R1249" s="792">
        <v>12751.780500000001</v>
      </c>
      <c r="S1249" s="792"/>
      <c r="T1249" s="225"/>
      <c r="U1249" s="225"/>
      <c r="V1249" s="246"/>
    </row>
    <row r="1250" spans="1:22" s="22" customFormat="1" ht="16.5" customHeight="1" thickBot="1">
      <c r="A1250" s="635" t="s">
        <v>2254</v>
      </c>
      <c r="B1250" s="767"/>
      <c r="C1250" s="793" t="s">
        <v>422</v>
      </c>
      <c r="D1250" s="794"/>
      <c r="E1250" s="794"/>
      <c r="F1250" s="502"/>
      <c r="G1250" s="503"/>
      <c r="H1250" s="795" t="s">
        <v>1102</v>
      </c>
      <c r="I1250" s="796"/>
      <c r="J1250" s="416" t="s">
        <v>1102</v>
      </c>
      <c r="K1250" s="249" t="s">
        <v>1102</v>
      </c>
      <c r="L1250" s="492"/>
      <c r="M1250" s="493"/>
      <c r="N1250" s="494"/>
      <c r="O1250" s="797" t="s">
        <v>1418</v>
      </c>
      <c r="P1250" s="797"/>
      <c r="Q1250" s="797"/>
      <c r="R1250" s="797"/>
      <c r="S1250" s="797"/>
      <c r="T1250" s="489"/>
      <c r="U1250" s="490"/>
      <c r="V1250" s="491"/>
    </row>
    <row r="1251" spans="1:22" ht="24.9" customHeight="1"/>
    <row r="1252" spans="1:22" ht="24.9" customHeight="1"/>
    <row r="1253" spans="1:22" s="32" customFormat="1" ht="24" thickBot="1">
      <c r="A1253" s="633">
        <v>46</v>
      </c>
      <c r="B1253" s="761" t="s">
        <v>371</v>
      </c>
      <c r="C1253" s="761"/>
      <c r="D1253" s="761"/>
      <c r="E1253" s="26">
        <v>69</v>
      </c>
      <c r="F1253" s="27" t="s">
        <v>150</v>
      </c>
      <c r="G1253" s="28"/>
      <c r="H1253" s="28"/>
      <c r="I1253" s="27"/>
      <c r="J1253" s="27"/>
      <c r="K1253" s="27"/>
      <c r="L1253" s="27"/>
      <c r="M1253" s="29"/>
      <c r="N1253" s="29"/>
      <c r="O1253" s="28"/>
      <c r="P1253" s="28"/>
      <c r="Q1253" s="30"/>
      <c r="R1253" s="30"/>
      <c r="S1253" s="30"/>
      <c r="T1253" s="30"/>
      <c r="U1253" s="31"/>
    </row>
    <row r="1254" spans="1:22" s="19" customFormat="1" ht="24.75" customHeight="1">
      <c r="A1254" s="630"/>
      <c r="B1254" s="762" t="s">
        <v>372</v>
      </c>
      <c r="C1254" s="466" t="s">
        <v>373</v>
      </c>
      <c r="D1254" s="467" t="s">
        <v>374</v>
      </c>
      <c r="E1254" s="467"/>
      <c r="F1254" s="467" t="s">
        <v>375</v>
      </c>
      <c r="G1254" s="468"/>
      <c r="H1254" s="752" t="s">
        <v>376</v>
      </c>
      <c r="I1254" s="803" t="s">
        <v>377</v>
      </c>
      <c r="J1254" s="752" t="s">
        <v>378</v>
      </c>
      <c r="K1254" s="752" t="s">
        <v>379</v>
      </c>
      <c r="L1254" s="752" t="s">
        <v>380</v>
      </c>
      <c r="M1254" s="752" t="s">
        <v>381</v>
      </c>
      <c r="N1254" s="753" t="s">
        <v>382</v>
      </c>
      <c r="O1254" s="754"/>
      <c r="P1254" s="755" t="s">
        <v>383</v>
      </c>
      <c r="Q1254" s="756"/>
      <c r="R1254" s="746" t="s">
        <v>384</v>
      </c>
      <c r="S1254" s="747"/>
      <c r="T1254" s="798" t="s">
        <v>385</v>
      </c>
      <c r="U1254" s="799"/>
      <c r="V1254" s="800"/>
    </row>
    <row r="1255" spans="1:22" s="19" customFormat="1" ht="73.5" customHeight="1">
      <c r="A1255" s="630"/>
      <c r="B1255" s="763"/>
      <c r="C1255" s="469" t="s">
        <v>386</v>
      </c>
      <c r="D1255" s="470" t="s">
        <v>101</v>
      </c>
      <c r="E1255" s="470" t="s">
        <v>387</v>
      </c>
      <c r="F1255" s="470" t="s">
        <v>388</v>
      </c>
      <c r="G1255" s="471" t="s">
        <v>389</v>
      </c>
      <c r="H1255" s="738"/>
      <c r="I1255" s="804"/>
      <c r="J1255" s="738"/>
      <c r="K1255" s="738"/>
      <c r="L1255" s="738"/>
      <c r="M1255" s="738"/>
      <c r="N1255" s="469" t="s">
        <v>390</v>
      </c>
      <c r="O1255" s="470" t="s">
        <v>391</v>
      </c>
      <c r="P1255" s="801"/>
      <c r="Q1255" s="802"/>
      <c r="R1255" s="748"/>
      <c r="S1255" s="749"/>
      <c r="T1255" s="472" t="s">
        <v>392</v>
      </c>
      <c r="U1255" s="473" t="s">
        <v>393</v>
      </c>
      <c r="V1255" s="474" t="s">
        <v>394</v>
      </c>
    </row>
    <row r="1256" spans="1:22" s="19" customFormat="1" ht="26.25" customHeight="1">
      <c r="A1256" s="630"/>
      <c r="B1256" s="400"/>
      <c r="C1256" s="401">
        <v>3</v>
      </c>
      <c r="D1256" s="401">
        <v>4</v>
      </c>
      <c r="E1256" s="401">
        <v>5</v>
      </c>
      <c r="F1256" s="401">
        <v>6</v>
      </c>
      <c r="G1256" s="401">
        <v>7</v>
      </c>
      <c r="H1256" s="401">
        <v>8</v>
      </c>
      <c r="I1256" s="401">
        <v>9</v>
      </c>
      <c r="J1256" s="401">
        <v>10</v>
      </c>
      <c r="K1256" s="401">
        <v>11</v>
      </c>
      <c r="L1256" s="401">
        <v>12</v>
      </c>
      <c r="M1256" s="401">
        <v>13</v>
      </c>
      <c r="N1256" s="401">
        <v>14</v>
      </c>
      <c r="O1256" s="401">
        <v>15</v>
      </c>
      <c r="P1256" s="402">
        <v>16</v>
      </c>
      <c r="Q1256" s="403">
        <v>17</v>
      </c>
      <c r="R1256" s="402">
        <v>18</v>
      </c>
      <c r="S1256" s="403">
        <v>19</v>
      </c>
      <c r="T1256" s="404">
        <v>20</v>
      </c>
      <c r="U1256" s="210">
        <v>21</v>
      </c>
      <c r="V1256" s="405">
        <v>22</v>
      </c>
    </row>
    <row r="1257" spans="1:22" s="33" customFormat="1" ht="50.1" customHeight="1">
      <c r="A1257" s="634" t="s">
        <v>2255</v>
      </c>
      <c r="B1257" s="406">
        <v>1</v>
      </c>
      <c r="C1257" s="394" t="s">
        <v>716</v>
      </c>
      <c r="D1257" s="394" t="s">
        <v>717</v>
      </c>
      <c r="E1257" s="394" t="s">
        <v>718</v>
      </c>
      <c r="F1257" s="394" t="s">
        <v>48</v>
      </c>
      <c r="G1257" s="386">
        <v>0.7</v>
      </c>
      <c r="H1257" s="543" t="s">
        <v>396</v>
      </c>
      <c r="I1257" s="392">
        <v>2</v>
      </c>
      <c r="J1257" s="393" t="s">
        <v>278</v>
      </c>
      <c r="K1257" s="430">
        <v>42699</v>
      </c>
      <c r="L1257" s="430">
        <v>44414</v>
      </c>
      <c r="M1257" s="387">
        <v>9412.59</v>
      </c>
      <c r="N1257" s="428">
        <v>6588.8130000000001</v>
      </c>
      <c r="O1257" s="212">
        <v>6588.8130000000001</v>
      </c>
      <c r="P1257" s="732"/>
      <c r="Q1257" s="733"/>
      <c r="R1257" s="750"/>
      <c r="S1257" s="751"/>
      <c r="T1257" s="389" t="s">
        <v>396</v>
      </c>
      <c r="U1257" s="390">
        <v>190</v>
      </c>
      <c r="V1257" s="391" t="s">
        <v>396</v>
      </c>
    </row>
    <row r="1258" spans="1:22" s="33" customFormat="1" ht="50.1" customHeight="1">
      <c r="A1258" s="634" t="s">
        <v>2256</v>
      </c>
      <c r="B1258" s="406">
        <v>2</v>
      </c>
      <c r="C1258" s="394" t="s">
        <v>719</v>
      </c>
      <c r="D1258" s="394">
        <v>2253</v>
      </c>
      <c r="E1258" s="394" t="s">
        <v>720</v>
      </c>
      <c r="F1258" s="394" t="s">
        <v>48</v>
      </c>
      <c r="G1258" s="386">
        <v>0.3</v>
      </c>
      <c r="H1258" s="543" t="s">
        <v>396</v>
      </c>
      <c r="I1258" s="392">
        <v>2</v>
      </c>
      <c r="J1258" s="393" t="s">
        <v>278</v>
      </c>
      <c r="K1258" s="430">
        <v>43486</v>
      </c>
      <c r="L1258" s="430">
        <v>44664</v>
      </c>
      <c r="M1258" s="387">
        <v>2372.11</v>
      </c>
      <c r="N1258" s="428">
        <v>711.63300000000004</v>
      </c>
      <c r="O1258" s="212">
        <v>711.63300000000004</v>
      </c>
      <c r="P1258" s="732"/>
      <c r="Q1258" s="733"/>
      <c r="R1258" s="750"/>
      <c r="S1258" s="751"/>
      <c r="T1258" s="389" t="s">
        <v>396</v>
      </c>
      <c r="U1258" s="390">
        <v>281</v>
      </c>
      <c r="V1258" s="391" t="s">
        <v>396</v>
      </c>
    </row>
    <row r="1259" spans="1:22" s="33" customFormat="1" ht="24.9" customHeight="1">
      <c r="A1259" s="634" t="s">
        <v>2257</v>
      </c>
      <c r="B1259" s="406" t="s">
        <v>1418</v>
      </c>
      <c r="C1259" s="394"/>
      <c r="D1259" s="394"/>
      <c r="E1259" s="394"/>
      <c r="F1259" s="394"/>
      <c r="G1259" s="386"/>
      <c r="H1259" s="543"/>
      <c r="I1259" s="392"/>
      <c r="J1259" s="393" t="s">
        <v>1418</v>
      </c>
      <c r="K1259" s="430"/>
      <c r="L1259" s="430"/>
      <c r="M1259" s="387"/>
      <c r="N1259" s="428" t="s">
        <v>1418</v>
      </c>
      <c r="O1259" s="212" t="s">
        <v>1418</v>
      </c>
      <c r="P1259" s="732"/>
      <c r="Q1259" s="733"/>
      <c r="R1259" s="750"/>
      <c r="S1259" s="751"/>
      <c r="T1259" s="389"/>
      <c r="U1259" s="390"/>
      <c r="V1259" s="391"/>
    </row>
    <row r="1260" spans="1:22" s="33" customFormat="1" ht="24.9" customHeight="1">
      <c r="A1260" s="634" t="s">
        <v>2258</v>
      </c>
      <c r="B1260" s="406" t="s">
        <v>1418</v>
      </c>
      <c r="C1260" s="394"/>
      <c r="D1260" s="394"/>
      <c r="E1260" s="394"/>
      <c r="F1260" s="394"/>
      <c r="G1260" s="386"/>
      <c r="H1260" s="543"/>
      <c r="I1260" s="392"/>
      <c r="J1260" s="393" t="s">
        <v>1418</v>
      </c>
      <c r="K1260" s="430"/>
      <c r="L1260" s="430"/>
      <c r="M1260" s="387"/>
      <c r="N1260" s="428" t="s">
        <v>1418</v>
      </c>
      <c r="O1260" s="212" t="s">
        <v>1418</v>
      </c>
      <c r="P1260" s="732"/>
      <c r="Q1260" s="733"/>
      <c r="R1260" s="750"/>
      <c r="S1260" s="751"/>
      <c r="T1260" s="389"/>
      <c r="U1260" s="390"/>
      <c r="V1260" s="391"/>
    </row>
    <row r="1261" spans="1:22" s="33" customFormat="1" ht="24.9" customHeight="1">
      <c r="A1261" s="634" t="s">
        <v>2259</v>
      </c>
      <c r="B1261" s="406" t="s">
        <v>1418</v>
      </c>
      <c r="C1261" s="394"/>
      <c r="D1261" s="394"/>
      <c r="E1261" s="394"/>
      <c r="F1261" s="394"/>
      <c r="G1261" s="386"/>
      <c r="H1261" s="543"/>
      <c r="I1261" s="392"/>
      <c r="J1261" s="393" t="s">
        <v>1418</v>
      </c>
      <c r="K1261" s="430"/>
      <c r="L1261" s="430"/>
      <c r="M1261" s="387"/>
      <c r="N1261" s="428" t="s">
        <v>1418</v>
      </c>
      <c r="O1261" s="212" t="s">
        <v>1418</v>
      </c>
      <c r="P1261" s="732"/>
      <c r="Q1261" s="733"/>
      <c r="R1261" s="750"/>
      <c r="S1261" s="751"/>
      <c r="T1261" s="389"/>
      <c r="U1261" s="390"/>
      <c r="V1261" s="391"/>
    </row>
    <row r="1262" spans="1:22" s="33" customFormat="1" ht="24.9" customHeight="1">
      <c r="A1262" s="634" t="s">
        <v>2260</v>
      </c>
      <c r="B1262" s="406" t="s">
        <v>1418</v>
      </c>
      <c r="C1262" s="394"/>
      <c r="D1262" s="394"/>
      <c r="E1262" s="394"/>
      <c r="F1262" s="394"/>
      <c r="G1262" s="386"/>
      <c r="H1262" s="543"/>
      <c r="I1262" s="392"/>
      <c r="J1262" s="393" t="s">
        <v>1418</v>
      </c>
      <c r="K1262" s="430"/>
      <c r="L1262" s="430"/>
      <c r="M1262" s="387"/>
      <c r="N1262" s="428" t="s">
        <v>1418</v>
      </c>
      <c r="O1262" s="212" t="s">
        <v>1418</v>
      </c>
      <c r="P1262" s="732"/>
      <c r="Q1262" s="733"/>
      <c r="R1262" s="750"/>
      <c r="S1262" s="751"/>
      <c r="T1262" s="389"/>
      <c r="U1262" s="390"/>
      <c r="V1262" s="391"/>
    </row>
    <row r="1263" spans="1:22" s="33" customFormat="1" ht="24.9" customHeight="1">
      <c r="A1263" s="634" t="s">
        <v>2261</v>
      </c>
      <c r="B1263" s="406" t="s">
        <v>1418</v>
      </c>
      <c r="C1263" s="394"/>
      <c r="D1263" s="394"/>
      <c r="E1263" s="394"/>
      <c r="F1263" s="394"/>
      <c r="G1263" s="386"/>
      <c r="H1263" s="543"/>
      <c r="I1263" s="392"/>
      <c r="J1263" s="393" t="s">
        <v>1418</v>
      </c>
      <c r="K1263" s="430"/>
      <c r="L1263" s="430"/>
      <c r="M1263" s="388"/>
      <c r="N1263" s="428" t="s">
        <v>1418</v>
      </c>
      <c r="O1263" s="212" t="s">
        <v>1418</v>
      </c>
      <c r="P1263" s="732"/>
      <c r="Q1263" s="733"/>
      <c r="R1263" s="750"/>
      <c r="S1263" s="751"/>
      <c r="T1263" s="389"/>
      <c r="U1263" s="390"/>
      <c r="V1263" s="391"/>
    </row>
    <row r="1264" spans="1:22" s="33" customFormat="1" ht="24.9" customHeight="1">
      <c r="A1264" s="634" t="s">
        <v>2262</v>
      </c>
      <c r="B1264" s="406" t="s">
        <v>1418</v>
      </c>
      <c r="C1264" s="394"/>
      <c r="D1264" s="394"/>
      <c r="E1264" s="394"/>
      <c r="F1264" s="394"/>
      <c r="G1264" s="386"/>
      <c r="H1264" s="543"/>
      <c r="I1264" s="392"/>
      <c r="J1264" s="393" t="s">
        <v>1418</v>
      </c>
      <c r="K1264" s="430"/>
      <c r="L1264" s="430"/>
      <c r="M1264" s="388"/>
      <c r="N1264" s="428" t="s">
        <v>1418</v>
      </c>
      <c r="O1264" s="212" t="s">
        <v>1418</v>
      </c>
      <c r="P1264" s="732"/>
      <c r="Q1264" s="733"/>
      <c r="R1264" s="750"/>
      <c r="S1264" s="751"/>
      <c r="T1264" s="389"/>
      <c r="U1264" s="390"/>
      <c r="V1264" s="391"/>
    </row>
    <row r="1265" spans="1:22" s="33" customFormat="1" ht="24.9" customHeight="1" thickBot="1">
      <c r="A1265" s="634" t="s">
        <v>2263</v>
      </c>
      <c r="B1265" s="410" t="s">
        <v>1418</v>
      </c>
      <c r="C1265" s="395"/>
      <c r="D1265" s="395"/>
      <c r="E1265" s="395"/>
      <c r="F1265" s="395"/>
      <c r="G1265" s="396"/>
      <c r="H1265" s="544"/>
      <c r="I1265" s="397"/>
      <c r="J1265" s="398" t="s">
        <v>1418</v>
      </c>
      <c r="K1265" s="431"/>
      <c r="L1265" s="431"/>
      <c r="M1265" s="399"/>
      <c r="N1265" s="428" t="s">
        <v>1418</v>
      </c>
      <c r="O1265" s="212" t="s">
        <v>1418</v>
      </c>
      <c r="P1265" s="732"/>
      <c r="Q1265" s="733"/>
      <c r="R1265" s="750"/>
      <c r="S1265" s="751"/>
      <c r="T1265" s="389"/>
      <c r="U1265" s="390"/>
      <c r="V1265" s="391"/>
    </row>
    <row r="1266" spans="1:22" s="19" customFormat="1" ht="12" customHeight="1">
      <c r="A1266" s="634"/>
      <c r="B1266" s="34"/>
      <c r="C1266" s="35"/>
      <c r="D1266" s="35"/>
      <c r="E1266" s="35"/>
      <c r="F1266" s="35"/>
      <c r="G1266" s="35"/>
      <c r="H1266" s="407"/>
      <c r="I1266" s="35"/>
      <c r="J1266" s="35"/>
      <c r="K1266" s="35"/>
      <c r="L1266" s="35"/>
      <c r="M1266" s="35"/>
      <c r="N1266" s="35"/>
      <c r="O1266" s="211"/>
      <c r="P1266" s="35"/>
      <c r="Q1266" s="35"/>
      <c r="R1266" s="211"/>
      <c r="S1266" s="35"/>
      <c r="T1266" s="35"/>
      <c r="U1266" s="36"/>
      <c r="V1266" s="37"/>
    </row>
    <row r="1267" spans="1:22" s="19" customFormat="1" ht="17.25" customHeight="1" thickBot="1">
      <c r="A1267" s="634" t="s">
        <v>2264</v>
      </c>
      <c r="B1267" s="475"/>
      <c r="C1267" s="476"/>
      <c r="D1267" s="476"/>
      <c r="E1267" s="476"/>
      <c r="F1267" s="476"/>
      <c r="G1267" s="476"/>
      <c r="H1267" s="476"/>
      <c r="I1267" s="476"/>
      <c r="J1267" s="476"/>
      <c r="K1267" s="476"/>
      <c r="L1267" s="476"/>
      <c r="M1267" s="476"/>
      <c r="N1267" s="414" t="s">
        <v>398</v>
      </c>
      <c r="O1267" s="415">
        <v>3650.223</v>
      </c>
      <c r="P1267" s="423"/>
      <c r="Q1267" s="423"/>
      <c r="R1267" s="424"/>
      <c r="S1267" s="424"/>
      <c r="T1267" s="425"/>
      <c r="U1267" s="426"/>
      <c r="V1267" s="427"/>
    </row>
    <row r="1268" spans="1:22" ht="17.25" customHeight="1">
      <c r="B1268" s="38"/>
      <c r="C1268" s="38"/>
      <c r="D1268" s="38"/>
      <c r="E1268" s="38"/>
      <c r="F1268" s="38"/>
      <c r="G1268" s="39"/>
      <c r="H1268" s="39"/>
      <c r="I1268" s="39"/>
      <c r="J1268" s="39"/>
      <c r="K1268" s="39"/>
      <c r="L1268" s="39"/>
      <c r="M1268" s="39"/>
      <c r="N1268" s="39"/>
      <c r="O1268" s="39"/>
      <c r="P1268" s="39"/>
      <c r="Q1268" s="39"/>
      <c r="R1268" s="39"/>
      <c r="S1268" s="39"/>
      <c r="T1268" s="39"/>
      <c r="U1268" s="39"/>
      <c r="V1268" s="39"/>
    </row>
    <row r="1269" spans="1:22" s="19" customFormat="1" ht="16.5" customHeight="1" thickBot="1">
      <c r="A1269" s="630"/>
      <c r="B1269" s="764" t="s">
        <v>399</v>
      </c>
      <c r="C1269" s="764"/>
      <c r="D1269" s="764"/>
      <c r="E1269" s="764"/>
      <c r="F1269" s="764"/>
      <c r="G1269" s="764"/>
      <c r="H1269" s="764"/>
      <c r="I1269" s="764"/>
      <c r="J1269" s="764"/>
      <c r="K1269" s="764"/>
      <c r="L1269" s="764"/>
      <c r="M1269" s="764"/>
      <c r="N1269" s="764"/>
      <c r="O1269" s="764"/>
      <c r="P1269" s="764"/>
      <c r="Q1269" s="764"/>
      <c r="R1269" s="764"/>
      <c r="S1269" s="764"/>
      <c r="T1269" s="764"/>
      <c r="U1269" s="764"/>
      <c r="V1269" s="764"/>
    </row>
    <row r="1270" spans="1:22" s="22" customFormat="1" ht="22.5" customHeight="1">
      <c r="A1270" s="635" t="s">
        <v>2265</v>
      </c>
      <c r="B1270" s="765" t="s">
        <v>400</v>
      </c>
      <c r="C1270" s="768" t="s">
        <v>401</v>
      </c>
      <c r="D1270" s="769"/>
      <c r="E1270" s="769"/>
      <c r="F1270" s="769"/>
      <c r="G1270" s="769"/>
      <c r="H1270" s="769"/>
      <c r="I1270" s="769"/>
      <c r="J1270" s="769"/>
      <c r="K1270" s="769"/>
      <c r="L1270" s="769"/>
      <c r="M1270" s="747"/>
      <c r="N1270" s="477"/>
      <c r="O1270" s="478"/>
      <c r="P1270" s="768" t="s">
        <v>402</v>
      </c>
      <c r="Q1270" s="769"/>
      <c r="R1270" s="769"/>
      <c r="S1270" s="747"/>
      <c r="T1270" s="746" t="s">
        <v>403</v>
      </c>
      <c r="U1270" s="747"/>
      <c r="V1270" s="775" t="s">
        <v>1102</v>
      </c>
    </row>
    <row r="1271" spans="1:22" s="22" customFormat="1" ht="22.5" customHeight="1">
      <c r="A1271" s="635" t="s">
        <v>2266</v>
      </c>
      <c r="B1271" s="766"/>
      <c r="C1271" s="734" t="s">
        <v>404</v>
      </c>
      <c r="D1271" s="735"/>
      <c r="E1271" s="736"/>
      <c r="F1271" s="481">
        <v>2</v>
      </c>
      <c r="G1271" s="737" t="s">
        <v>405</v>
      </c>
      <c r="H1271" s="738" t="s">
        <v>406</v>
      </c>
      <c r="I1271" s="738"/>
      <c r="J1271" s="734" t="s">
        <v>407</v>
      </c>
      <c r="K1271" s="739"/>
      <c r="L1271" s="482"/>
      <c r="M1271" s="482"/>
      <c r="N1271" s="483"/>
      <c r="O1271" s="484"/>
      <c r="P1271" s="770"/>
      <c r="Q1271" s="771"/>
      <c r="R1271" s="771"/>
      <c r="S1271" s="772"/>
      <c r="T1271" s="748"/>
      <c r="U1271" s="749"/>
      <c r="V1271" s="776"/>
    </row>
    <row r="1272" spans="1:22" s="22" customFormat="1" ht="51.75" customHeight="1" thickBot="1">
      <c r="A1272" s="635" t="s">
        <v>2267</v>
      </c>
      <c r="B1272" s="766"/>
      <c r="C1272" s="735" t="s">
        <v>408</v>
      </c>
      <c r="D1272" s="736"/>
      <c r="E1272" s="485" t="s">
        <v>409</v>
      </c>
      <c r="F1272" s="479" t="s">
        <v>410</v>
      </c>
      <c r="G1272" s="737"/>
      <c r="H1272" s="738"/>
      <c r="I1272" s="738"/>
      <c r="J1272" s="469" t="s">
        <v>411</v>
      </c>
      <c r="K1272" s="480" t="s">
        <v>412</v>
      </c>
      <c r="L1272" s="486" t="s">
        <v>413</v>
      </c>
      <c r="M1272" s="486"/>
      <c r="N1272" s="487" t="s">
        <v>414</v>
      </c>
      <c r="O1272" s="488"/>
      <c r="P1272" s="421" t="s">
        <v>1436</v>
      </c>
      <c r="Q1272" s="312" t="s">
        <v>415</v>
      </c>
      <c r="R1272" s="313"/>
      <c r="S1272" s="94">
        <v>2</v>
      </c>
      <c r="T1272" s="773"/>
      <c r="U1272" s="774"/>
      <c r="V1272" s="777"/>
    </row>
    <row r="1273" spans="1:22" s="22" customFormat="1" ht="15.75" customHeight="1">
      <c r="A1273" s="635" t="s">
        <v>2268</v>
      </c>
      <c r="B1273" s="766"/>
      <c r="C1273" s="41">
        <v>1</v>
      </c>
      <c r="D1273" s="83" t="s">
        <v>277</v>
      </c>
      <c r="E1273" s="89">
        <v>0.1</v>
      </c>
      <c r="F1273" s="306" t="s">
        <v>1438</v>
      </c>
      <c r="G1273" s="306">
        <v>698.17</v>
      </c>
      <c r="H1273" s="742" t="s">
        <v>1143</v>
      </c>
      <c r="I1273" s="743"/>
      <c r="J1273" s="90" t="s">
        <v>1102</v>
      </c>
      <c r="K1273" s="88" t="s">
        <v>1418</v>
      </c>
      <c r="L1273" s="453" t="s">
        <v>34</v>
      </c>
      <c r="M1273" s="454" t="s">
        <v>1439</v>
      </c>
      <c r="N1273" s="369" t="s">
        <v>396</v>
      </c>
      <c r="O1273" s="778" t="s">
        <v>205</v>
      </c>
      <c r="P1273" s="779"/>
      <c r="Q1273" s="782">
        <v>69</v>
      </c>
      <c r="R1273" s="785" t="s">
        <v>1361</v>
      </c>
      <c r="S1273" s="786"/>
      <c r="T1273" s="746" t="s">
        <v>416</v>
      </c>
      <c r="U1273" s="769"/>
      <c r="V1273" s="747"/>
    </row>
    <row r="1274" spans="1:22" s="22" customFormat="1" ht="15.75" customHeight="1" thickBot="1">
      <c r="A1274" s="635" t="s">
        <v>2269</v>
      </c>
      <c r="B1274" s="766"/>
      <c r="C1274" s="41">
        <v>2</v>
      </c>
      <c r="D1274" s="83" t="s">
        <v>278</v>
      </c>
      <c r="E1274" s="89">
        <v>0.9</v>
      </c>
      <c r="F1274" s="306">
        <v>7300.4459999999999</v>
      </c>
      <c r="G1274" s="306">
        <v>698.17</v>
      </c>
      <c r="H1274" s="742" t="s">
        <v>1102</v>
      </c>
      <c r="I1274" s="743"/>
      <c r="J1274" s="90" t="s">
        <v>1102</v>
      </c>
      <c r="K1274" s="88" t="s">
        <v>1418</v>
      </c>
      <c r="L1274" s="453" t="s">
        <v>1361</v>
      </c>
      <c r="M1274" s="454" t="s">
        <v>1459</v>
      </c>
      <c r="N1274" s="369" t="s">
        <v>396</v>
      </c>
      <c r="O1274" s="778"/>
      <c r="P1274" s="779"/>
      <c r="Q1274" s="783"/>
      <c r="R1274" s="787"/>
      <c r="S1274" s="788"/>
      <c r="T1274" s="773"/>
      <c r="U1274" s="791"/>
      <c r="V1274" s="774"/>
    </row>
    <row r="1275" spans="1:22" s="22" customFormat="1" ht="15.75" customHeight="1">
      <c r="A1275" s="635" t="s">
        <v>2270</v>
      </c>
      <c r="B1275" s="766"/>
      <c r="C1275" s="41">
        <v>3</v>
      </c>
      <c r="D1275" s="83" t="s">
        <v>1418</v>
      </c>
      <c r="E1275" s="89" t="s">
        <v>1418</v>
      </c>
      <c r="F1275" s="306" t="s">
        <v>1418</v>
      </c>
      <c r="G1275" s="306" t="s">
        <v>1418</v>
      </c>
      <c r="H1275" s="742" t="s">
        <v>1418</v>
      </c>
      <c r="I1275" s="743"/>
      <c r="J1275" s="90" t="s">
        <v>1418</v>
      </c>
      <c r="K1275" s="88" t="s">
        <v>1418</v>
      </c>
      <c r="L1275" s="453"/>
      <c r="M1275" s="454" t="s">
        <v>1418</v>
      </c>
      <c r="N1275" s="369"/>
      <c r="O1275" s="780"/>
      <c r="P1275" s="781"/>
      <c r="Q1275" s="784"/>
      <c r="R1275" s="789"/>
      <c r="S1275" s="790"/>
      <c r="T1275" s="244"/>
      <c r="U1275" s="244"/>
      <c r="V1275" s="245"/>
    </row>
    <row r="1276" spans="1:22" s="22" customFormat="1" ht="15.75" customHeight="1">
      <c r="A1276" s="635" t="s">
        <v>2271</v>
      </c>
      <c r="B1276" s="766"/>
      <c r="C1276" s="41">
        <v>4</v>
      </c>
      <c r="D1276" s="83" t="s">
        <v>1418</v>
      </c>
      <c r="E1276" s="89" t="s">
        <v>1418</v>
      </c>
      <c r="F1276" s="306" t="s">
        <v>1418</v>
      </c>
      <c r="G1276" s="306" t="s">
        <v>1418</v>
      </c>
      <c r="H1276" s="742" t="s">
        <v>1418</v>
      </c>
      <c r="I1276" s="743"/>
      <c r="J1276" s="90" t="s">
        <v>1418</v>
      </c>
      <c r="K1276" s="88" t="s">
        <v>1418</v>
      </c>
      <c r="L1276" s="453"/>
      <c r="M1276" s="454" t="s">
        <v>1418</v>
      </c>
      <c r="N1276" s="369"/>
      <c r="O1276" s="744" t="s">
        <v>417</v>
      </c>
      <c r="P1276" s="734" t="s">
        <v>418</v>
      </c>
      <c r="Q1276" s="735"/>
      <c r="R1276" s="735"/>
      <c r="S1276" s="736"/>
      <c r="T1276" s="225"/>
      <c r="U1276" s="225"/>
      <c r="V1276" s="246"/>
    </row>
    <row r="1277" spans="1:22" s="22" customFormat="1" ht="17.25" customHeight="1">
      <c r="A1277" s="635" t="s">
        <v>2272</v>
      </c>
      <c r="B1277" s="766"/>
      <c r="C1277" s="41">
        <v>5</v>
      </c>
      <c r="D1277" s="83" t="s">
        <v>1418</v>
      </c>
      <c r="E1277" s="89" t="s">
        <v>1418</v>
      </c>
      <c r="F1277" s="306" t="s">
        <v>1418</v>
      </c>
      <c r="G1277" s="306" t="s">
        <v>1418</v>
      </c>
      <c r="H1277" s="742" t="s">
        <v>1418</v>
      </c>
      <c r="I1277" s="743"/>
      <c r="J1277" s="90" t="s">
        <v>1418</v>
      </c>
      <c r="K1277" s="88" t="s">
        <v>1418</v>
      </c>
      <c r="L1277" s="453"/>
      <c r="M1277" s="454" t="s">
        <v>1418</v>
      </c>
      <c r="N1277" s="369"/>
      <c r="O1277" s="745"/>
      <c r="P1277" s="469" t="s">
        <v>419</v>
      </c>
      <c r="Q1277" s="469" t="s">
        <v>420</v>
      </c>
      <c r="R1277" s="738" t="s">
        <v>421</v>
      </c>
      <c r="S1277" s="738"/>
      <c r="T1277" s="225"/>
      <c r="U1277" s="225"/>
      <c r="V1277" s="246"/>
    </row>
    <row r="1278" spans="1:22" s="22" customFormat="1" ht="16.5" customHeight="1" thickBot="1">
      <c r="A1278" s="635" t="s">
        <v>2273</v>
      </c>
      <c r="B1278" s="766"/>
      <c r="C1278" s="91">
        <v>6</v>
      </c>
      <c r="D1278" s="92" t="s">
        <v>1418</v>
      </c>
      <c r="E1278" s="93" t="s">
        <v>1418</v>
      </c>
      <c r="F1278" s="306" t="s">
        <v>1418</v>
      </c>
      <c r="G1278" s="306" t="s">
        <v>1418</v>
      </c>
      <c r="H1278" s="742" t="s">
        <v>1418</v>
      </c>
      <c r="I1278" s="743"/>
      <c r="J1278" s="90" t="s">
        <v>1418</v>
      </c>
      <c r="K1278" s="88" t="s">
        <v>1418</v>
      </c>
      <c r="L1278" s="453"/>
      <c r="M1278" s="454" t="s">
        <v>1418</v>
      </c>
      <c r="N1278" s="451"/>
      <c r="O1278" s="319" t="s">
        <v>1102</v>
      </c>
      <c r="P1278" s="247">
        <v>4</v>
      </c>
      <c r="Q1278" s="248">
        <v>1396.3430708000001</v>
      </c>
      <c r="R1278" s="792">
        <v>7300.4459999999999</v>
      </c>
      <c r="S1278" s="792"/>
      <c r="T1278" s="225"/>
      <c r="U1278" s="225"/>
      <c r="V1278" s="246"/>
    </row>
    <row r="1279" spans="1:22" s="22" customFormat="1" ht="16.5" customHeight="1" thickBot="1">
      <c r="A1279" s="635" t="s">
        <v>2274</v>
      </c>
      <c r="B1279" s="767"/>
      <c r="C1279" s="793" t="s">
        <v>422</v>
      </c>
      <c r="D1279" s="794"/>
      <c r="E1279" s="794"/>
      <c r="F1279" s="502"/>
      <c r="G1279" s="503"/>
      <c r="H1279" s="795" t="s">
        <v>1102</v>
      </c>
      <c r="I1279" s="796"/>
      <c r="J1279" s="416" t="s">
        <v>1102</v>
      </c>
      <c r="K1279" s="249" t="s">
        <v>1102</v>
      </c>
      <c r="L1279" s="492"/>
      <c r="M1279" s="493"/>
      <c r="N1279" s="494"/>
      <c r="O1279" s="797" t="s">
        <v>1418</v>
      </c>
      <c r="P1279" s="797"/>
      <c r="Q1279" s="797"/>
      <c r="R1279" s="797"/>
      <c r="S1279" s="797"/>
      <c r="T1279" s="489"/>
      <c r="U1279" s="490"/>
      <c r="V1279" s="491"/>
    </row>
    <row r="1280" spans="1:22" ht="24.9" customHeight="1"/>
    <row r="1281" spans="1:22" ht="24.9" customHeight="1"/>
    <row r="1282" spans="1:22" s="32" customFormat="1" ht="24" thickBot="1">
      <c r="A1282" s="633">
        <v>47</v>
      </c>
      <c r="B1282" s="761" t="s">
        <v>371</v>
      </c>
      <c r="C1282" s="761"/>
      <c r="D1282" s="761"/>
      <c r="E1282" s="26">
        <v>70</v>
      </c>
      <c r="F1282" s="27" t="s">
        <v>151</v>
      </c>
      <c r="G1282" s="28"/>
      <c r="H1282" s="28"/>
      <c r="I1282" s="27"/>
      <c r="J1282" s="27"/>
      <c r="K1282" s="27"/>
      <c r="L1282" s="27"/>
      <c r="M1282" s="29"/>
      <c r="N1282" s="29"/>
      <c r="O1282" s="28"/>
      <c r="P1282" s="28"/>
      <c r="Q1282" s="30"/>
      <c r="R1282" s="30"/>
      <c r="S1282" s="30"/>
      <c r="T1282" s="30"/>
      <c r="U1282" s="31"/>
    </row>
    <row r="1283" spans="1:22" s="19" customFormat="1" ht="24.75" customHeight="1">
      <c r="A1283" s="630"/>
      <c r="B1283" s="762" t="s">
        <v>372</v>
      </c>
      <c r="C1283" s="466" t="s">
        <v>373</v>
      </c>
      <c r="D1283" s="467" t="s">
        <v>374</v>
      </c>
      <c r="E1283" s="467"/>
      <c r="F1283" s="467" t="s">
        <v>375</v>
      </c>
      <c r="G1283" s="468"/>
      <c r="H1283" s="752" t="s">
        <v>376</v>
      </c>
      <c r="I1283" s="803" t="s">
        <v>377</v>
      </c>
      <c r="J1283" s="752" t="s">
        <v>378</v>
      </c>
      <c r="K1283" s="752" t="s">
        <v>379</v>
      </c>
      <c r="L1283" s="752" t="s">
        <v>380</v>
      </c>
      <c r="M1283" s="752" t="s">
        <v>381</v>
      </c>
      <c r="N1283" s="753" t="s">
        <v>382</v>
      </c>
      <c r="O1283" s="754"/>
      <c r="P1283" s="755" t="s">
        <v>383</v>
      </c>
      <c r="Q1283" s="756"/>
      <c r="R1283" s="746" t="s">
        <v>384</v>
      </c>
      <c r="S1283" s="747"/>
      <c r="T1283" s="798" t="s">
        <v>385</v>
      </c>
      <c r="U1283" s="799"/>
      <c r="V1283" s="800"/>
    </row>
    <row r="1284" spans="1:22" s="19" customFormat="1" ht="73.5" customHeight="1">
      <c r="A1284" s="630"/>
      <c r="B1284" s="763"/>
      <c r="C1284" s="469" t="s">
        <v>386</v>
      </c>
      <c r="D1284" s="470" t="s">
        <v>101</v>
      </c>
      <c r="E1284" s="470" t="s">
        <v>387</v>
      </c>
      <c r="F1284" s="470" t="s">
        <v>388</v>
      </c>
      <c r="G1284" s="471" t="s">
        <v>389</v>
      </c>
      <c r="H1284" s="738"/>
      <c r="I1284" s="804"/>
      <c r="J1284" s="738"/>
      <c r="K1284" s="738"/>
      <c r="L1284" s="738"/>
      <c r="M1284" s="738"/>
      <c r="N1284" s="469" t="s">
        <v>390</v>
      </c>
      <c r="O1284" s="470" t="s">
        <v>391</v>
      </c>
      <c r="P1284" s="801"/>
      <c r="Q1284" s="802"/>
      <c r="R1284" s="748"/>
      <c r="S1284" s="749"/>
      <c r="T1284" s="472" t="s">
        <v>392</v>
      </c>
      <c r="U1284" s="473" t="s">
        <v>393</v>
      </c>
      <c r="V1284" s="474" t="s">
        <v>394</v>
      </c>
    </row>
    <row r="1285" spans="1:22" s="19" customFormat="1" ht="26.25" customHeight="1">
      <c r="A1285" s="630"/>
      <c r="B1285" s="400"/>
      <c r="C1285" s="401">
        <v>3</v>
      </c>
      <c r="D1285" s="401">
        <v>4</v>
      </c>
      <c r="E1285" s="401">
        <v>5</v>
      </c>
      <c r="F1285" s="401">
        <v>6</v>
      </c>
      <c r="G1285" s="401">
        <v>7</v>
      </c>
      <c r="H1285" s="401">
        <v>8</v>
      </c>
      <c r="I1285" s="401">
        <v>9</v>
      </c>
      <c r="J1285" s="401">
        <v>10</v>
      </c>
      <c r="K1285" s="401">
        <v>11</v>
      </c>
      <c r="L1285" s="401">
        <v>12</v>
      </c>
      <c r="M1285" s="401">
        <v>13</v>
      </c>
      <c r="N1285" s="401">
        <v>14</v>
      </c>
      <c r="O1285" s="401">
        <v>15</v>
      </c>
      <c r="P1285" s="402">
        <v>16</v>
      </c>
      <c r="Q1285" s="403">
        <v>17</v>
      </c>
      <c r="R1285" s="402">
        <v>18</v>
      </c>
      <c r="S1285" s="403">
        <v>19</v>
      </c>
      <c r="T1285" s="404">
        <v>20</v>
      </c>
      <c r="U1285" s="210">
        <v>21</v>
      </c>
      <c r="V1285" s="405">
        <v>22</v>
      </c>
    </row>
    <row r="1286" spans="1:22" s="33" customFormat="1" ht="50.1" customHeight="1">
      <c r="A1286" s="634" t="s">
        <v>2275</v>
      </c>
      <c r="B1286" s="406">
        <v>1</v>
      </c>
      <c r="C1286" s="394" t="s">
        <v>721</v>
      </c>
      <c r="D1286" s="394" t="s">
        <v>722</v>
      </c>
      <c r="E1286" s="394" t="s">
        <v>723</v>
      </c>
      <c r="F1286" s="394" t="s">
        <v>57</v>
      </c>
      <c r="G1286" s="386">
        <v>1</v>
      </c>
      <c r="H1286" s="543" t="s">
        <v>397</v>
      </c>
      <c r="I1286" s="392" t="s">
        <v>57</v>
      </c>
      <c r="J1286" s="393" t="s">
        <v>151</v>
      </c>
      <c r="K1286" s="430">
        <v>42066</v>
      </c>
      <c r="L1286" s="430">
        <v>42300</v>
      </c>
      <c r="M1286" s="387">
        <v>1413.12</v>
      </c>
      <c r="N1286" s="428" t="s">
        <v>1418</v>
      </c>
      <c r="O1286" s="212" t="s">
        <v>1418</v>
      </c>
      <c r="P1286" s="732"/>
      <c r="Q1286" s="733"/>
      <c r="R1286" s="750"/>
      <c r="S1286" s="751"/>
      <c r="T1286" s="389" t="s">
        <v>396</v>
      </c>
      <c r="U1286" s="390">
        <v>136</v>
      </c>
      <c r="V1286" s="391" t="s">
        <v>396</v>
      </c>
    </row>
    <row r="1287" spans="1:22" s="33" customFormat="1" ht="24.9" customHeight="1">
      <c r="A1287" s="634" t="s">
        <v>2276</v>
      </c>
      <c r="B1287" s="406" t="s">
        <v>1418</v>
      </c>
      <c r="C1287" s="394"/>
      <c r="D1287" s="394"/>
      <c r="E1287" s="394"/>
      <c r="F1287" s="394"/>
      <c r="G1287" s="386"/>
      <c r="H1287" s="543"/>
      <c r="I1287" s="392"/>
      <c r="J1287" s="393" t="s">
        <v>1418</v>
      </c>
      <c r="K1287" s="430"/>
      <c r="L1287" s="430"/>
      <c r="M1287" s="387"/>
      <c r="N1287" s="428" t="s">
        <v>1418</v>
      </c>
      <c r="O1287" s="212" t="s">
        <v>1418</v>
      </c>
      <c r="P1287" s="732"/>
      <c r="Q1287" s="733"/>
      <c r="R1287" s="750"/>
      <c r="S1287" s="751"/>
      <c r="T1287" s="389"/>
      <c r="U1287" s="390"/>
      <c r="V1287" s="391"/>
    </row>
    <row r="1288" spans="1:22" s="33" customFormat="1" ht="24.9" customHeight="1">
      <c r="A1288" s="634" t="s">
        <v>2277</v>
      </c>
      <c r="B1288" s="406" t="s">
        <v>1418</v>
      </c>
      <c r="C1288" s="394"/>
      <c r="D1288" s="394"/>
      <c r="E1288" s="394"/>
      <c r="F1288" s="394"/>
      <c r="G1288" s="386"/>
      <c r="H1288" s="543"/>
      <c r="I1288" s="392"/>
      <c r="J1288" s="393" t="s">
        <v>1418</v>
      </c>
      <c r="K1288" s="430"/>
      <c r="L1288" s="430"/>
      <c r="M1288" s="387"/>
      <c r="N1288" s="428" t="s">
        <v>1418</v>
      </c>
      <c r="O1288" s="212" t="s">
        <v>1418</v>
      </c>
      <c r="P1288" s="732"/>
      <c r="Q1288" s="733"/>
      <c r="R1288" s="750"/>
      <c r="S1288" s="751"/>
      <c r="T1288" s="389"/>
      <c r="U1288" s="390"/>
      <c r="V1288" s="391"/>
    </row>
    <row r="1289" spans="1:22" s="33" customFormat="1" ht="24.9" customHeight="1">
      <c r="A1289" s="634" t="s">
        <v>2278</v>
      </c>
      <c r="B1289" s="406" t="s">
        <v>1418</v>
      </c>
      <c r="C1289" s="394"/>
      <c r="D1289" s="394"/>
      <c r="E1289" s="394"/>
      <c r="F1289" s="394"/>
      <c r="G1289" s="386"/>
      <c r="H1289" s="543"/>
      <c r="I1289" s="392"/>
      <c r="J1289" s="393" t="s">
        <v>1418</v>
      </c>
      <c r="K1289" s="430"/>
      <c r="L1289" s="430"/>
      <c r="M1289" s="387"/>
      <c r="N1289" s="428" t="s">
        <v>1418</v>
      </c>
      <c r="O1289" s="212" t="s">
        <v>1418</v>
      </c>
      <c r="P1289" s="732"/>
      <c r="Q1289" s="733"/>
      <c r="R1289" s="750"/>
      <c r="S1289" s="751"/>
      <c r="T1289" s="389"/>
      <c r="U1289" s="390"/>
      <c r="V1289" s="391"/>
    </row>
    <row r="1290" spans="1:22" s="33" customFormat="1" ht="24.9" customHeight="1">
      <c r="A1290" s="634" t="s">
        <v>2279</v>
      </c>
      <c r="B1290" s="406" t="s">
        <v>1418</v>
      </c>
      <c r="C1290" s="394"/>
      <c r="D1290" s="394"/>
      <c r="E1290" s="394"/>
      <c r="F1290" s="394"/>
      <c r="G1290" s="386"/>
      <c r="H1290" s="543"/>
      <c r="I1290" s="392"/>
      <c r="J1290" s="393" t="s">
        <v>1418</v>
      </c>
      <c r="K1290" s="430"/>
      <c r="L1290" s="430"/>
      <c r="M1290" s="387"/>
      <c r="N1290" s="428" t="s">
        <v>1418</v>
      </c>
      <c r="O1290" s="212" t="s">
        <v>1418</v>
      </c>
      <c r="P1290" s="732"/>
      <c r="Q1290" s="733"/>
      <c r="R1290" s="750"/>
      <c r="S1290" s="751"/>
      <c r="T1290" s="389"/>
      <c r="U1290" s="390"/>
      <c r="V1290" s="391"/>
    </row>
    <row r="1291" spans="1:22" s="33" customFormat="1" ht="24.9" customHeight="1">
      <c r="A1291" s="634" t="s">
        <v>2280</v>
      </c>
      <c r="B1291" s="406" t="s">
        <v>1418</v>
      </c>
      <c r="C1291" s="394"/>
      <c r="D1291" s="394"/>
      <c r="E1291" s="394"/>
      <c r="F1291" s="394"/>
      <c r="G1291" s="386"/>
      <c r="H1291" s="543"/>
      <c r="I1291" s="392"/>
      <c r="J1291" s="393" t="s">
        <v>1418</v>
      </c>
      <c r="K1291" s="430"/>
      <c r="L1291" s="430"/>
      <c r="M1291" s="388"/>
      <c r="N1291" s="428" t="s">
        <v>1418</v>
      </c>
      <c r="O1291" s="212" t="s">
        <v>1418</v>
      </c>
      <c r="P1291" s="732"/>
      <c r="Q1291" s="733"/>
      <c r="R1291" s="750"/>
      <c r="S1291" s="751"/>
      <c r="T1291" s="389"/>
      <c r="U1291" s="390"/>
      <c r="V1291" s="391"/>
    </row>
    <row r="1292" spans="1:22" s="33" customFormat="1" ht="24.9" customHeight="1">
      <c r="A1292" s="634" t="s">
        <v>2281</v>
      </c>
      <c r="B1292" s="406" t="s">
        <v>1418</v>
      </c>
      <c r="C1292" s="394"/>
      <c r="D1292" s="394"/>
      <c r="E1292" s="394"/>
      <c r="F1292" s="394"/>
      <c r="G1292" s="386"/>
      <c r="H1292" s="543"/>
      <c r="I1292" s="392"/>
      <c r="J1292" s="393" t="s">
        <v>1418</v>
      </c>
      <c r="K1292" s="430"/>
      <c r="L1292" s="430"/>
      <c r="M1292" s="388"/>
      <c r="N1292" s="428" t="s">
        <v>1418</v>
      </c>
      <c r="O1292" s="212" t="s">
        <v>1418</v>
      </c>
      <c r="P1292" s="732"/>
      <c r="Q1292" s="733"/>
      <c r="R1292" s="750"/>
      <c r="S1292" s="751"/>
      <c r="T1292" s="389"/>
      <c r="U1292" s="390"/>
      <c r="V1292" s="391"/>
    </row>
    <row r="1293" spans="1:22" s="33" customFormat="1" ht="24.9" customHeight="1" thickBot="1">
      <c r="A1293" s="634" t="s">
        <v>2282</v>
      </c>
      <c r="B1293" s="410" t="s">
        <v>1418</v>
      </c>
      <c r="C1293" s="395"/>
      <c r="D1293" s="395"/>
      <c r="E1293" s="395"/>
      <c r="F1293" s="395"/>
      <c r="G1293" s="396"/>
      <c r="H1293" s="544"/>
      <c r="I1293" s="397"/>
      <c r="J1293" s="398" t="s">
        <v>1418</v>
      </c>
      <c r="K1293" s="431"/>
      <c r="L1293" s="431"/>
      <c r="M1293" s="399"/>
      <c r="N1293" s="428" t="s">
        <v>1418</v>
      </c>
      <c r="O1293" s="212" t="s">
        <v>1418</v>
      </c>
      <c r="P1293" s="732"/>
      <c r="Q1293" s="733"/>
      <c r="R1293" s="750"/>
      <c r="S1293" s="751"/>
      <c r="T1293" s="389"/>
      <c r="U1293" s="390"/>
      <c r="V1293" s="391"/>
    </row>
    <row r="1294" spans="1:22" s="19" customFormat="1" ht="12" customHeight="1">
      <c r="A1294" s="634"/>
      <c r="B1294" s="34"/>
      <c r="C1294" s="35"/>
      <c r="D1294" s="35"/>
      <c r="E1294" s="35"/>
      <c r="F1294" s="35"/>
      <c r="G1294" s="35"/>
      <c r="H1294" s="407"/>
      <c r="I1294" s="35"/>
      <c r="J1294" s="35"/>
      <c r="K1294" s="35"/>
      <c r="L1294" s="35"/>
      <c r="M1294" s="35"/>
      <c r="N1294" s="35"/>
      <c r="O1294" s="211"/>
      <c r="P1294" s="35"/>
      <c r="Q1294" s="35"/>
      <c r="R1294" s="211"/>
      <c r="S1294" s="35"/>
      <c r="T1294" s="35"/>
      <c r="U1294" s="36"/>
      <c r="V1294" s="37"/>
    </row>
    <row r="1295" spans="1:22" s="19" customFormat="1" ht="17.25" customHeight="1" thickBot="1">
      <c r="A1295" s="634" t="s">
        <v>2283</v>
      </c>
      <c r="B1295" s="475"/>
      <c r="C1295" s="476"/>
      <c r="D1295" s="476"/>
      <c r="E1295" s="476"/>
      <c r="F1295" s="476"/>
      <c r="G1295" s="476"/>
      <c r="H1295" s="476"/>
      <c r="I1295" s="476"/>
      <c r="J1295" s="476"/>
      <c r="K1295" s="476"/>
      <c r="L1295" s="476"/>
      <c r="M1295" s="476"/>
      <c r="N1295" s="414" t="s">
        <v>398</v>
      </c>
      <c r="O1295" s="415" t="e">
        <v>#DIV/0!</v>
      </c>
      <c r="P1295" s="423"/>
      <c r="Q1295" s="423"/>
      <c r="R1295" s="424"/>
      <c r="S1295" s="424"/>
      <c r="T1295" s="425"/>
      <c r="U1295" s="426"/>
      <c r="V1295" s="427"/>
    </row>
    <row r="1296" spans="1:22" ht="17.25" customHeight="1">
      <c r="B1296" s="38"/>
      <c r="C1296" s="38"/>
      <c r="D1296" s="38"/>
      <c r="E1296" s="38"/>
      <c r="F1296" s="38"/>
      <c r="G1296" s="39"/>
      <c r="H1296" s="39"/>
      <c r="I1296" s="39"/>
      <c r="J1296" s="39"/>
      <c r="K1296" s="39"/>
      <c r="L1296" s="39"/>
      <c r="M1296" s="39"/>
      <c r="N1296" s="39"/>
      <c r="O1296" s="39"/>
      <c r="P1296" s="39"/>
      <c r="Q1296" s="39"/>
      <c r="R1296" s="39"/>
      <c r="S1296" s="39"/>
      <c r="T1296" s="39"/>
      <c r="U1296" s="39"/>
      <c r="V1296" s="39"/>
    </row>
    <row r="1297" spans="1:22" s="19" customFormat="1" ht="16.5" customHeight="1" thickBot="1">
      <c r="A1297" s="630"/>
      <c r="B1297" s="764" t="s">
        <v>399</v>
      </c>
      <c r="C1297" s="764"/>
      <c r="D1297" s="764"/>
      <c r="E1297" s="764"/>
      <c r="F1297" s="764"/>
      <c r="G1297" s="764"/>
      <c r="H1297" s="764"/>
      <c r="I1297" s="764"/>
      <c r="J1297" s="764"/>
      <c r="K1297" s="764"/>
      <c r="L1297" s="764"/>
      <c r="M1297" s="764"/>
      <c r="N1297" s="764"/>
      <c r="O1297" s="764"/>
      <c r="P1297" s="764"/>
      <c r="Q1297" s="764"/>
      <c r="R1297" s="764"/>
      <c r="S1297" s="764"/>
      <c r="T1297" s="764"/>
      <c r="U1297" s="764"/>
      <c r="V1297" s="764"/>
    </row>
    <row r="1298" spans="1:22" s="22" customFormat="1" ht="22.5" customHeight="1">
      <c r="A1298" s="635" t="s">
        <v>2284</v>
      </c>
      <c r="B1298" s="765" t="s">
        <v>400</v>
      </c>
      <c r="C1298" s="768" t="s">
        <v>401</v>
      </c>
      <c r="D1298" s="769"/>
      <c r="E1298" s="769"/>
      <c r="F1298" s="769"/>
      <c r="G1298" s="769"/>
      <c r="H1298" s="769"/>
      <c r="I1298" s="769"/>
      <c r="J1298" s="769"/>
      <c r="K1298" s="769"/>
      <c r="L1298" s="769"/>
      <c r="M1298" s="747"/>
      <c r="N1298" s="477"/>
      <c r="O1298" s="478"/>
      <c r="P1298" s="768" t="s">
        <v>402</v>
      </c>
      <c r="Q1298" s="769"/>
      <c r="R1298" s="769"/>
      <c r="S1298" s="747"/>
      <c r="T1298" s="746" t="s">
        <v>403</v>
      </c>
      <c r="U1298" s="747"/>
      <c r="V1298" s="775" t="s">
        <v>1143</v>
      </c>
    </row>
    <row r="1299" spans="1:22" s="22" customFormat="1" ht="22.5" customHeight="1">
      <c r="A1299" s="635" t="s">
        <v>2285</v>
      </c>
      <c r="B1299" s="766"/>
      <c r="C1299" s="734" t="s">
        <v>404</v>
      </c>
      <c r="D1299" s="735"/>
      <c r="E1299" s="736"/>
      <c r="F1299" s="481">
        <v>1</v>
      </c>
      <c r="G1299" s="737" t="s">
        <v>405</v>
      </c>
      <c r="H1299" s="738" t="s">
        <v>406</v>
      </c>
      <c r="I1299" s="738"/>
      <c r="J1299" s="734" t="s">
        <v>407</v>
      </c>
      <c r="K1299" s="739"/>
      <c r="L1299" s="482"/>
      <c r="M1299" s="482"/>
      <c r="N1299" s="483"/>
      <c r="O1299" s="484"/>
      <c r="P1299" s="770"/>
      <c r="Q1299" s="771"/>
      <c r="R1299" s="771"/>
      <c r="S1299" s="772"/>
      <c r="T1299" s="748"/>
      <c r="U1299" s="749"/>
      <c r="V1299" s="776"/>
    </row>
    <row r="1300" spans="1:22" s="22" customFormat="1" ht="51.75" customHeight="1" thickBot="1">
      <c r="A1300" s="635" t="s">
        <v>2286</v>
      </c>
      <c r="B1300" s="766"/>
      <c r="C1300" s="735" t="s">
        <v>408</v>
      </c>
      <c r="D1300" s="736"/>
      <c r="E1300" s="485" t="s">
        <v>409</v>
      </c>
      <c r="F1300" s="479" t="s">
        <v>410</v>
      </c>
      <c r="G1300" s="737"/>
      <c r="H1300" s="738"/>
      <c r="I1300" s="738"/>
      <c r="J1300" s="469" t="s">
        <v>411</v>
      </c>
      <c r="K1300" s="480" t="s">
        <v>412</v>
      </c>
      <c r="L1300" s="486" t="s">
        <v>413</v>
      </c>
      <c r="M1300" s="486"/>
      <c r="N1300" s="487" t="s">
        <v>414</v>
      </c>
      <c r="O1300" s="488"/>
      <c r="P1300" s="421" t="s">
        <v>1418</v>
      </c>
      <c r="Q1300" s="312" t="s">
        <v>415</v>
      </c>
      <c r="R1300" s="313"/>
      <c r="S1300" s="94">
        <v>0</v>
      </c>
      <c r="T1300" s="773"/>
      <c r="U1300" s="774"/>
      <c r="V1300" s="777"/>
    </row>
    <row r="1301" spans="1:22" s="22" customFormat="1" ht="15.75" customHeight="1">
      <c r="A1301" s="635" t="s">
        <v>2287</v>
      </c>
      <c r="B1301" s="766"/>
      <c r="C1301" s="41">
        <v>1</v>
      </c>
      <c r="D1301" s="83" t="s">
        <v>1418</v>
      </c>
      <c r="E1301" s="89" t="s">
        <v>1418</v>
      </c>
      <c r="F1301" s="306" t="s">
        <v>1418</v>
      </c>
      <c r="G1301" s="306" t="s">
        <v>1418</v>
      </c>
      <c r="H1301" s="742" t="s">
        <v>1418</v>
      </c>
      <c r="I1301" s="743"/>
      <c r="J1301" s="90" t="s">
        <v>1418</v>
      </c>
      <c r="K1301" s="88" t="s">
        <v>1418</v>
      </c>
      <c r="L1301" s="453" t="s">
        <v>34</v>
      </c>
      <c r="M1301" s="454" t="s">
        <v>1439</v>
      </c>
      <c r="N1301" s="369" t="s">
        <v>396</v>
      </c>
      <c r="O1301" s="778" t="s">
        <v>205</v>
      </c>
      <c r="P1301" s="779"/>
      <c r="Q1301" s="782">
        <v>70</v>
      </c>
      <c r="R1301" s="785" t="s">
        <v>34</v>
      </c>
      <c r="S1301" s="786"/>
      <c r="T1301" s="746" t="s">
        <v>416</v>
      </c>
      <c r="U1301" s="769"/>
      <c r="V1301" s="747"/>
    </row>
    <row r="1302" spans="1:22" s="22" customFormat="1" ht="15.75" customHeight="1" thickBot="1">
      <c r="A1302" s="635" t="s">
        <v>2288</v>
      </c>
      <c r="B1302" s="766"/>
      <c r="C1302" s="41">
        <v>2</v>
      </c>
      <c r="D1302" s="83" t="s">
        <v>1418</v>
      </c>
      <c r="E1302" s="89" t="s">
        <v>1418</v>
      </c>
      <c r="F1302" s="306" t="s">
        <v>1418</v>
      </c>
      <c r="G1302" s="306" t="s">
        <v>1418</v>
      </c>
      <c r="H1302" s="742" t="s">
        <v>1418</v>
      </c>
      <c r="I1302" s="743"/>
      <c r="J1302" s="90" t="s">
        <v>1418</v>
      </c>
      <c r="K1302" s="88" t="s">
        <v>1418</v>
      </c>
      <c r="L1302" s="453"/>
      <c r="M1302" s="454" t="s">
        <v>1418</v>
      </c>
      <c r="N1302" s="369" t="s">
        <v>396</v>
      </c>
      <c r="O1302" s="778"/>
      <c r="P1302" s="779"/>
      <c r="Q1302" s="783"/>
      <c r="R1302" s="787"/>
      <c r="S1302" s="788"/>
      <c r="T1302" s="773"/>
      <c r="U1302" s="791"/>
      <c r="V1302" s="774"/>
    </row>
    <row r="1303" spans="1:22" s="22" customFormat="1" ht="15.75" customHeight="1">
      <c r="A1303" s="635" t="s">
        <v>2289</v>
      </c>
      <c r="B1303" s="766"/>
      <c r="C1303" s="41">
        <v>3</v>
      </c>
      <c r="D1303" s="83" t="s">
        <v>1418</v>
      </c>
      <c r="E1303" s="89" t="s">
        <v>1418</v>
      </c>
      <c r="F1303" s="306" t="s">
        <v>1418</v>
      </c>
      <c r="G1303" s="306" t="s">
        <v>1418</v>
      </c>
      <c r="H1303" s="742" t="s">
        <v>1418</v>
      </c>
      <c r="I1303" s="743"/>
      <c r="J1303" s="90" t="s">
        <v>1418</v>
      </c>
      <c r="K1303" s="88" t="s">
        <v>1418</v>
      </c>
      <c r="L1303" s="453"/>
      <c r="M1303" s="454" t="s">
        <v>1418</v>
      </c>
      <c r="N1303" s="369"/>
      <c r="O1303" s="780"/>
      <c r="P1303" s="781"/>
      <c r="Q1303" s="784"/>
      <c r="R1303" s="789"/>
      <c r="S1303" s="790"/>
      <c r="T1303" s="244"/>
      <c r="U1303" s="244"/>
      <c r="V1303" s="245"/>
    </row>
    <row r="1304" spans="1:22" s="22" customFormat="1" ht="15.75" customHeight="1">
      <c r="A1304" s="635" t="s">
        <v>2290</v>
      </c>
      <c r="B1304" s="766"/>
      <c r="C1304" s="41">
        <v>4</v>
      </c>
      <c r="D1304" s="83" t="s">
        <v>1418</v>
      </c>
      <c r="E1304" s="89" t="s">
        <v>1418</v>
      </c>
      <c r="F1304" s="306" t="s">
        <v>1418</v>
      </c>
      <c r="G1304" s="306" t="s">
        <v>1418</v>
      </c>
      <c r="H1304" s="742" t="s">
        <v>1418</v>
      </c>
      <c r="I1304" s="743"/>
      <c r="J1304" s="90" t="s">
        <v>1418</v>
      </c>
      <c r="K1304" s="88" t="s">
        <v>1418</v>
      </c>
      <c r="L1304" s="453"/>
      <c r="M1304" s="454" t="s">
        <v>1418</v>
      </c>
      <c r="N1304" s="369"/>
      <c r="O1304" s="744" t="s">
        <v>417</v>
      </c>
      <c r="P1304" s="734" t="s">
        <v>418</v>
      </c>
      <c r="Q1304" s="735"/>
      <c r="R1304" s="735"/>
      <c r="S1304" s="736"/>
      <c r="T1304" s="225"/>
      <c r="U1304" s="225"/>
      <c r="V1304" s="246"/>
    </row>
    <row r="1305" spans="1:22" s="22" customFormat="1" ht="17.25" customHeight="1">
      <c r="A1305" s="635" t="s">
        <v>2291</v>
      </c>
      <c r="B1305" s="766"/>
      <c r="C1305" s="41">
        <v>5</v>
      </c>
      <c r="D1305" s="83" t="s">
        <v>1418</v>
      </c>
      <c r="E1305" s="89" t="s">
        <v>1418</v>
      </c>
      <c r="F1305" s="306" t="s">
        <v>1418</v>
      </c>
      <c r="G1305" s="306" t="s">
        <v>1418</v>
      </c>
      <c r="H1305" s="742" t="s">
        <v>1418</v>
      </c>
      <c r="I1305" s="743"/>
      <c r="J1305" s="90" t="s">
        <v>1418</v>
      </c>
      <c r="K1305" s="88" t="s">
        <v>1418</v>
      </c>
      <c r="L1305" s="453"/>
      <c r="M1305" s="454" t="s">
        <v>1418</v>
      </c>
      <c r="N1305" s="369"/>
      <c r="O1305" s="745"/>
      <c r="P1305" s="469" t="s">
        <v>419</v>
      </c>
      <c r="Q1305" s="469" t="s">
        <v>420</v>
      </c>
      <c r="R1305" s="738" t="s">
        <v>421</v>
      </c>
      <c r="S1305" s="738"/>
      <c r="T1305" s="225"/>
      <c r="U1305" s="225"/>
      <c r="V1305" s="246"/>
    </row>
    <row r="1306" spans="1:22" s="22" customFormat="1" ht="16.5" customHeight="1" thickBot="1">
      <c r="A1306" s="635" t="s">
        <v>2292</v>
      </c>
      <c r="B1306" s="766"/>
      <c r="C1306" s="91">
        <v>6</v>
      </c>
      <c r="D1306" s="92" t="s">
        <v>1418</v>
      </c>
      <c r="E1306" s="93" t="s">
        <v>1418</v>
      </c>
      <c r="F1306" s="306" t="s">
        <v>1418</v>
      </c>
      <c r="G1306" s="306" t="s">
        <v>1418</v>
      </c>
      <c r="H1306" s="742" t="s">
        <v>1418</v>
      </c>
      <c r="I1306" s="743"/>
      <c r="J1306" s="90" t="s">
        <v>1418</v>
      </c>
      <c r="K1306" s="88" t="s">
        <v>1418</v>
      </c>
      <c r="L1306" s="453"/>
      <c r="M1306" s="454" t="s">
        <v>1418</v>
      </c>
      <c r="N1306" s="451"/>
      <c r="O1306" s="319" t="s">
        <v>1143</v>
      </c>
      <c r="P1306" s="247">
        <v>4</v>
      </c>
      <c r="Q1306" s="248">
        <v>1396.3430708000001</v>
      </c>
      <c r="R1306" s="792">
        <v>0</v>
      </c>
      <c r="S1306" s="792"/>
      <c r="T1306" s="225"/>
      <c r="U1306" s="225"/>
      <c r="V1306" s="246"/>
    </row>
    <row r="1307" spans="1:22" s="22" customFormat="1" ht="16.5" customHeight="1" thickBot="1">
      <c r="A1307" s="635" t="s">
        <v>2293</v>
      </c>
      <c r="B1307" s="767"/>
      <c r="C1307" s="793" t="s">
        <v>422</v>
      </c>
      <c r="D1307" s="794"/>
      <c r="E1307" s="794"/>
      <c r="F1307" s="502"/>
      <c r="G1307" s="503"/>
      <c r="H1307" s="795" t="s">
        <v>1418</v>
      </c>
      <c r="I1307" s="796"/>
      <c r="J1307" s="416" t="s">
        <v>1418</v>
      </c>
      <c r="K1307" s="249" t="s">
        <v>1143</v>
      </c>
      <c r="L1307" s="492"/>
      <c r="M1307" s="493"/>
      <c r="N1307" s="494"/>
      <c r="O1307" s="797" t="s">
        <v>1668</v>
      </c>
      <c r="P1307" s="797"/>
      <c r="Q1307" s="797"/>
      <c r="R1307" s="797"/>
      <c r="S1307" s="797"/>
      <c r="T1307" s="489"/>
      <c r="U1307" s="490"/>
      <c r="V1307" s="491"/>
    </row>
    <row r="1308" spans="1:22" ht="24.9" customHeight="1"/>
    <row r="1309" spans="1:22" ht="24.9" customHeight="1"/>
    <row r="1310" spans="1:22" s="32" customFormat="1" ht="24" thickBot="1">
      <c r="A1310" s="633">
        <v>48</v>
      </c>
      <c r="B1310" s="761" t="s">
        <v>371</v>
      </c>
      <c r="C1310" s="761"/>
      <c r="D1310" s="761"/>
      <c r="E1310" s="26">
        <v>71</v>
      </c>
      <c r="F1310" s="27" t="s">
        <v>152</v>
      </c>
      <c r="G1310" s="28"/>
      <c r="H1310" s="28"/>
      <c r="I1310" s="27"/>
      <c r="J1310" s="27"/>
      <c r="K1310" s="27"/>
      <c r="L1310" s="27"/>
      <c r="M1310" s="29"/>
      <c r="N1310" s="29"/>
      <c r="O1310" s="28"/>
      <c r="P1310" s="28"/>
      <c r="Q1310" s="30"/>
      <c r="R1310" s="30"/>
      <c r="S1310" s="30"/>
      <c r="T1310" s="30"/>
      <c r="U1310" s="31"/>
    </row>
    <row r="1311" spans="1:22" s="19" customFormat="1" ht="24.75" customHeight="1">
      <c r="A1311" s="630"/>
      <c r="B1311" s="762" t="s">
        <v>372</v>
      </c>
      <c r="C1311" s="466" t="s">
        <v>373</v>
      </c>
      <c r="D1311" s="467" t="s">
        <v>374</v>
      </c>
      <c r="E1311" s="467"/>
      <c r="F1311" s="467" t="s">
        <v>375</v>
      </c>
      <c r="G1311" s="468"/>
      <c r="H1311" s="752" t="s">
        <v>376</v>
      </c>
      <c r="I1311" s="803" t="s">
        <v>377</v>
      </c>
      <c r="J1311" s="752" t="s">
        <v>378</v>
      </c>
      <c r="K1311" s="752" t="s">
        <v>379</v>
      </c>
      <c r="L1311" s="752" t="s">
        <v>380</v>
      </c>
      <c r="M1311" s="752" t="s">
        <v>381</v>
      </c>
      <c r="N1311" s="753" t="s">
        <v>382</v>
      </c>
      <c r="O1311" s="754"/>
      <c r="P1311" s="755" t="s">
        <v>383</v>
      </c>
      <c r="Q1311" s="756"/>
      <c r="R1311" s="746" t="s">
        <v>384</v>
      </c>
      <c r="S1311" s="747"/>
      <c r="T1311" s="798" t="s">
        <v>385</v>
      </c>
      <c r="U1311" s="799"/>
      <c r="V1311" s="800"/>
    </row>
    <row r="1312" spans="1:22" s="19" customFormat="1" ht="73.5" customHeight="1">
      <c r="A1312" s="630"/>
      <c r="B1312" s="763"/>
      <c r="C1312" s="469" t="s">
        <v>386</v>
      </c>
      <c r="D1312" s="470" t="s">
        <v>101</v>
      </c>
      <c r="E1312" s="470" t="s">
        <v>387</v>
      </c>
      <c r="F1312" s="470" t="s">
        <v>388</v>
      </c>
      <c r="G1312" s="471" t="s">
        <v>389</v>
      </c>
      <c r="H1312" s="738"/>
      <c r="I1312" s="804"/>
      <c r="J1312" s="738"/>
      <c r="K1312" s="738"/>
      <c r="L1312" s="738"/>
      <c r="M1312" s="738"/>
      <c r="N1312" s="469" t="s">
        <v>390</v>
      </c>
      <c r="O1312" s="470" t="s">
        <v>391</v>
      </c>
      <c r="P1312" s="801"/>
      <c r="Q1312" s="802"/>
      <c r="R1312" s="748"/>
      <c r="S1312" s="749"/>
      <c r="T1312" s="472" t="s">
        <v>392</v>
      </c>
      <c r="U1312" s="473" t="s">
        <v>393</v>
      </c>
      <c r="V1312" s="474" t="s">
        <v>394</v>
      </c>
    </row>
    <row r="1313" spans="1:22" s="19" customFormat="1" ht="26.25" customHeight="1">
      <c r="A1313" s="630"/>
      <c r="B1313" s="400"/>
      <c r="C1313" s="401">
        <v>3</v>
      </c>
      <c r="D1313" s="401">
        <v>4</v>
      </c>
      <c r="E1313" s="401">
        <v>5</v>
      </c>
      <c r="F1313" s="401">
        <v>6</v>
      </c>
      <c r="G1313" s="401">
        <v>7</v>
      </c>
      <c r="H1313" s="401">
        <v>8</v>
      </c>
      <c r="I1313" s="401">
        <v>9</v>
      </c>
      <c r="J1313" s="401">
        <v>10</v>
      </c>
      <c r="K1313" s="401">
        <v>11</v>
      </c>
      <c r="L1313" s="401">
        <v>12</v>
      </c>
      <c r="M1313" s="401">
        <v>13</v>
      </c>
      <c r="N1313" s="401">
        <v>14</v>
      </c>
      <c r="O1313" s="401">
        <v>15</v>
      </c>
      <c r="P1313" s="402">
        <v>16</v>
      </c>
      <c r="Q1313" s="403">
        <v>17</v>
      </c>
      <c r="R1313" s="402">
        <v>18</v>
      </c>
      <c r="S1313" s="403">
        <v>19</v>
      </c>
      <c r="T1313" s="404">
        <v>20</v>
      </c>
      <c r="U1313" s="210">
        <v>21</v>
      </c>
      <c r="V1313" s="405">
        <v>22</v>
      </c>
    </row>
    <row r="1314" spans="1:22" s="33" customFormat="1" ht="50.1" customHeight="1">
      <c r="A1314" s="634" t="s">
        <v>2294</v>
      </c>
      <c r="B1314" s="406">
        <v>1</v>
      </c>
      <c r="C1314" s="394" t="s">
        <v>435</v>
      </c>
      <c r="D1314" s="394" t="s">
        <v>724</v>
      </c>
      <c r="E1314" s="394" t="s">
        <v>725</v>
      </c>
      <c r="F1314" s="394" t="s">
        <v>57</v>
      </c>
      <c r="G1314" s="386">
        <v>1</v>
      </c>
      <c r="H1314" s="543" t="s">
        <v>396</v>
      </c>
      <c r="I1314" s="392">
        <v>1</v>
      </c>
      <c r="J1314" s="393" t="s">
        <v>279</v>
      </c>
      <c r="K1314" s="430">
        <v>41521</v>
      </c>
      <c r="L1314" s="430">
        <v>41814</v>
      </c>
      <c r="M1314" s="387">
        <v>376.62</v>
      </c>
      <c r="N1314" s="428">
        <v>376.62</v>
      </c>
      <c r="O1314" s="212">
        <v>376.62</v>
      </c>
      <c r="P1314" s="732"/>
      <c r="Q1314" s="733"/>
      <c r="R1314" s="750"/>
      <c r="S1314" s="751"/>
      <c r="T1314" s="389" t="s">
        <v>396</v>
      </c>
      <c r="U1314" s="390">
        <v>2</v>
      </c>
      <c r="V1314" s="391" t="s">
        <v>396</v>
      </c>
    </row>
    <row r="1315" spans="1:22" s="33" customFormat="1" ht="50.1" customHeight="1">
      <c r="A1315" s="634" t="s">
        <v>2295</v>
      </c>
      <c r="B1315" s="406">
        <v>2</v>
      </c>
      <c r="C1315" s="394" t="s">
        <v>726</v>
      </c>
      <c r="D1315" s="394" t="s">
        <v>727</v>
      </c>
      <c r="E1315" s="394" t="s">
        <v>728</v>
      </c>
      <c r="F1315" s="394" t="s">
        <v>57</v>
      </c>
      <c r="G1315" s="386">
        <v>1</v>
      </c>
      <c r="H1315" s="543" t="s">
        <v>396</v>
      </c>
      <c r="I1315" s="392">
        <v>1</v>
      </c>
      <c r="J1315" s="393" t="s">
        <v>279</v>
      </c>
      <c r="K1315" s="430">
        <v>43494</v>
      </c>
      <c r="L1315" s="430">
        <v>43797</v>
      </c>
      <c r="M1315" s="387">
        <v>808.83</v>
      </c>
      <c r="N1315" s="428">
        <v>808.83</v>
      </c>
      <c r="O1315" s="212">
        <v>808.83</v>
      </c>
      <c r="P1315" s="732"/>
      <c r="Q1315" s="733"/>
      <c r="R1315" s="750"/>
      <c r="S1315" s="751"/>
      <c r="T1315" s="389" t="s">
        <v>396</v>
      </c>
      <c r="U1315" s="390">
        <v>10</v>
      </c>
      <c r="V1315" s="391" t="s">
        <v>396</v>
      </c>
    </row>
    <row r="1316" spans="1:22" s="33" customFormat="1" ht="50.1" customHeight="1">
      <c r="A1316" s="634" t="s">
        <v>2296</v>
      </c>
      <c r="B1316" s="406">
        <v>3</v>
      </c>
      <c r="C1316" s="394" t="s">
        <v>729</v>
      </c>
      <c r="D1316" s="394" t="s">
        <v>730</v>
      </c>
      <c r="E1316" s="394" t="s">
        <v>731</v>
      </c>
      <c r="F1316" s="394" t="s">
        <v>48</v>
      </c>
      <c r="G1316" s="386">
        <v>0.8</v>
      </c>
      <c r="H1316" s="543" t="s">
        <v>396</v>
      </c>
      <c r="I1316" s="392">
        <v>1</v>
      </c>
      <c r="J1316" s="393" t="s">
        <v>279</v>
      </c>
      <c r="K1316" s="430">
        <v>43584</v>
      </c>
      <c r="L1316" s="430">
        <v>44078</v>
      </c>
      <c r="M1316" s="387">
        <v>1230.68</v>
      </c>
      <c r="N1316" s="428">
        <v>984.5440000000001</v>
      </c>
      <c r="O1316" s="212">
        <v>984.54399999999998</v>
      </c>
      <c r="P1316" s="732"/>
      <c r="Q1316" s="733"/>
      <c r="R1316" s="750"/>
      <c r="S1316" s="751"/>
      <c r="T1316" s="389" t="s">
        <v>396</v>
      </c>
      <c r="U1316" s="390">
        <v>11</v>
      </c>
      <c r="V1316" s="391" t="s">
        <v>396</v>
      </c>
    </row>
    <row r="1317" spans="1:22" s="33" customFormat="1" ht="50.1" customHeight="1">
      <c r="A1317" s="634" t="s">
        <v>2297</v>
      </c>
      <c r="B1317" s="406">
        <v>4</v>
      </c>
      <c r="C1317" s="394" t="s">
        <v>732</v>
      </c>
      <c r="D1317" s="394" t="s">
        <v>733</v>
      </c>
      <c r="E1317" s="394" t="s">
        <v>734</v>
      </c>
      <c r="F1317" s="394" t="s">
        <v>48</v>
      </c>
      <c r="G1317" s="386">
        <v>0.5</v>
      </c>
      <c r="H1317" s="543" t="s">
        <v>396</v>
      </c>
      <c r="I1317" s="392">
        <v>1</v>
      </c>
      <c r="J1317" s="393" t="s">
        <v>279</v>
      </c>
      <c r="K1317" s="430">
        <v>44224</v>
      </c>
      <c r="L1317" s="430">
        <v>44740</v>
      </c>
      <c r="M1317" s="387">
        <v>2714.48</v>
      </c>
      <c r="N1317" s="428">
        <v>1357.24</v>
      </c>
      <c r="O1317" s="212">
        <v>1357.24</v>
      </c>
      <c r="P1317" s="732"/>
      <c r="Q1317" s="733"/>
      <c r="R1317" s="750"/>
      <c r="S1317" s="751"/>
      <c r="T1317" s="389" t="s">
        <v>396</v>
      </c>
      <c r="U1317" s="390">
        <v>14</v>
      </c>
      <c r="V1317" s="391" t="s">
        <v>396</v>
      </c>
    </row>
    <row r="1318" spans="1:22" s="33" customFormat="1" ht="50.1" customHeight="1" thickBot="1">
      <c r="A1318" s="634" t="s">
        <v>2298</v>
      </c>
      <c r="B1318" s="406">
        <v>5</v>
      </c>
      <c r="C1318" s="395" t="s">
        <v>735</v>
      </c>
      <c r="D1318" s="395" t="s">
        <v>736</v>
      </c>
      <c r="E1318" s="395" t="s">
        <v>737</v>
      </c>
      <c r="F1318" s="395" t="s">
        <v>454</v>
      </c>
      <c r="G1318" s="396">
        <v>0.4</v>
      </c>
      <c r="H1318" s="628" t="s">
        <v>397</v>
      </c>
      <c r="I1318" s="397">
        <v>2</v>
      </c>
      <c r="J1318" s="398" t="s">
        <v>280</v>
      </c>
      <c r="K1318" s="431">
        <v>37681</v>
      </c>
      <c r="L1318" s="431">
        <v>39904</v>
      </c>
      <c r="M1318" s="627">
        <v>42520.98</v>
      </c>
      <c r="N1318" s="428" t="s">
        <v>1418</v>
      </c>
      <c r="O1318" s="212" t="s">
        <v>1418</v>
      </c>
      <c r="P1318" s="732"/>
      <c r="Q1318" s="733"/>
      <c r="R1318" s="750"/>
      <c r="S1318" s="751"/>
      <c r="T1318" s="389" t="s">
        <v>396</v>
      </c>
      <c r="U1318" s="390">
        <v>27</v>
      </c>
      <c r="V1318" s="391" t="s">
        <v>396</v>
      </c>
    </row>
    <row r="1319" spans="1:22" s="19" customFormat="1" ht="12" customHeight="1">
      <c r="A1319" s="634"/>
      <c r="B1319" s="34"/>
      <c r="C1319" s="35"/>
      <c r="D1319" s="35"/>
      <c r="E1319" s="35"/>
      <c r="F1319" s="35"/>
      <c r="G1319" s="35"/>
      <c r="H1319" s="407"/>
      <c r="I1319" s="35"/>
      <c r="J1319" s="35"/>
      <c r="K1319" s="35"/>
      <c r="L1319" s="35"/>
      <c r="M1319" s="35"/>
      <c r="N1319" s="35"/>
      <c r="O1319" s="211"/>
      <c r="P1319" s="35"/>
      <c r="Q1319" s="35"/>
      <c r="R1319" s="211"/>
      <c r="S1319" s="35"/>
      <c r="T1319" s="35"/>
      <c r="U1319" s="36"/>
      <c r="V1319" s="37"/>
    </row>
    <row r="1320" spans="1:22" s="19" customFormat="1" ht="17.25" customHeight="1" thickBot="1">
      <c r="A1320" s="634" t="s">
        <v>2299</v>
      </c>
      <c r="B1320" s="475"/>
      <c r="C1320" s="476"/>
      <c r="D1320" s="476"/>
      <c r="E1320" s="476"/>
      <c r="F1320" s="476"/>
      <c r="G1320" s="476"/>
      <c r="H1320" s="476"/>
      <c r="I1320" s="476"/>
      <c r="J1320" s="476"/>
      <c r="K1320" s="476"/>
      <c r="L1320" s="476"/>
      <c r="M1320" s="476"/>
      <c r="N1320" s="414" t="s">
        <v>398</v>
      </c>
      <c r="O1320" s="415">
        <v>881.80850000000009</v>
      </c>
      <c r="P1320" s="423"/>
      <c r="Q1320" s="423"/>
      <c r="R1320" s="424"/>
      <c r="S1320" s="424"/>
      <c r="T1320" s="425"/>
      <c r="U1320" s="426"/>
      <c r="V1320" s="427"/>
    </row>
    <row r="1321" spans="1:22" ht="17.25" customHeight="1">
      <c r="B1321" s="38"/>
      <c r="C1321" s="38"/>
      <c r="D1321" s="38"/>
      <c r="E1321" s="38"/>
      <c r="F1321" s="38"/>
      <c r="G1321" s="39"/>
      <c r="H1321" s="39"/>
      <c r="I1321" s="39"/>
      <c r="J1321" s="39"/>
      <c r="K1321" s="39"/>
      <c r="L1321" s="39"/>
      <c r="M1321" s="39"/>
      <c r="N1321" s="39"/>
      <c r="O1321" s="39"/>
      <c r="P1321" s="39"/>
      <c r="Q1321" s="39"/>
      <c r="R1321" s="39"/>
      <c r="S1321" s="39"/>
      <c r="T1321" s="39"/>
      <c r="U1321" s="39"/>
      <c r="V1321" s="39"/>
    </row>
    <row r="1322" spans="1:22" s="19" customFormat="1" ht="16.5" customHeight="1" thickBot="1">
      <c r="A1322" s="630"/>
      <c r="B1322" s="764" t="s">
        <v>399</v>
      </c>
      <c r="C1322" s="764"/>
      <c r="D1322" s="764"/>
      <c r="E1322" s="764"/>
      <c r="F1322" s="764"/>
      <c r="G1322" s="764"/>
      <c r="H1322" s="764"/>
      <c r="I1322" s="764"/>
      <c r="J1322" s="764"/>
      <c r="K1322" s="764"/>
      <c r="L1322" s="764"/>
      <c r="M1322" s="764"/>
      <c r="N1322" s="764"/>
      <c r="O1322" s="764"/>
      <c r="P1322" s="764"/>
      <c r="Q1322" s="764"/>
      <c r="R1322" s="764"/>
      <c r="S1322" s="764"/>
      <c r="T1322" s="764"/>
      <c r="U1322" s="764"/>
      <c r="V1322" s="764"/>
    </row>
    <row r="1323" spans="1:22" s="22" customFormat="1" ht="22.5" customHeight="1">
      <c r="A1323" s="635" t="s">
        <v>2300</v>
      </c>
      <c r="B1323" s="765" t="s">
        <v>400</v>
      </c>
      <c r="C1323" s="768" t="s">
        <v>401</v>
      </c>
      <c r="D1323" s="769"/>
      <c r="E1323" s="769"/>
      <c r="F1323" s="769"/>
      <c r="G1323" s="769"/>
      <c r="H1323" s="769"/>
      <c r="I1323" s="769"/>
      <c r="J1323" s="769"/>
      <c r="K1323" s="769"/>
      <c r="L1323" s="769"/>
      <c r="M1323" s="747"/>
      <c r="N1323" s="477"/>
      <c r="O1323" s="478"/>
      <c r="P1323" s="768" t="s">
        <v>402</v>
      </c>
      <c r="Q1323" s="769"/>
      <c r="R1323" s="769"/>
      <c r="S1323" s="747"/>
      <c r="T1323" s="746" t="s">
        <v>403</v>
      </c>
      <c r="U1323" s="747"/>
      <c r="V1323" s="775" t="s">
        <v>1102</v>
      </c>
    </row>
    <row r="1324" spans="1:22" s="22" customFormat="1" ht="22.5" customHeight="1">
      <c r="A1324" s="635" t="s">
        <v>2301</v>
      </c>
      <c r="B1324" s="766"/>
      <c r="C1324" s="734" t="s">
        <v>404</v>
      </c>
      <c r="D1324" s="735"/>
      <c r="E1324" s="736"/>
      <c r="F1324" s="481">
        <v>2</v>
      </c>
      <c r="G1324" s="737" t="s">
        <v>405</v>
      </c>
      <c r="H1324" s="738" t="s">
        <v>406</v>
      </c>
      <c r="I1324" s="738"/>
      <c r="J1324" s="734" t="s">
        <v>407</v>
      </c>
      <c r="K1324" s="739"/>
      <c r="L1324" s="482"/>
      <c r="M1324" s="482"/>
      <c r="N1324" s="483"/>
      <c r="O1324" s="484"/>
      <c r="P1324" s="770"/>
      <c r="Q1324" s="771"/>
      <c r="R1324" s="771"/>
      <c r="S1324" s="772"/>
      <c r="T1324" s="748"/>
      <c r="U1324" s="749"/>
      <c r="V1324" s="776"/>
    </row>
    <row r="1325" spans="1:22" s="22" customFormat="1" ht="51.75" customHeight="1" thickBot="1">
      <c r="A1325" s="635" t="s">
        <v>2302</v>
      </c>
      <c r="B1325" s="766"/>
      <c r="C1325" s="735" t="s">
        <v>408</v>
      </c>
      <c r="D1325" s="736"/>
      <c r="E1325" s="485" t="s">
        <v>409</v>
      </c>
      <c r="F1325" s="479" t="s">
        <v>410</v>
      </c>
      <c r="G1325" s="737"/>
      <c r="H1325" s="738"/>
      <c r="I1325" s="738"/>
      <c r="J1325" s="469" t="s">
        <v>411</v>
      </c>
      <c r="K1325" s="480" t="s">
        <v>412</v>
      </c>
      <c r="L1325" s="486" t="s">
        <v>413</v>
      </c>
      <c r="M1325" s="486"/>
      <c r="N1325" s="487" t="s">
        <v>414</v>
      </c>
      <c r="O1325" s="488"/>
      <c r="P1325" s="421" t="s">
        <v>1436</v>
      </c>
      <c r="Q1325" s="312" t="s">
        <v>415</v>
      </c>
      <c r="R1325" s="313"/>
      <c r="S1325" s="94">
        <v>4</v>
      </c>
      <c r="T1325" s="773"/>
      <c r="U1325" s="774"/>
      <c r="V1325" s="777"/>
    </row>
    <row r="1326" spans="1:22" s="22" customFormat="1" ht="15.75" customHeight="1">
      <c r="A1326" s="635" t="s">
        <v>2303</v>
      </c>
      <c r="B1326" s="766"/>
      <c r="C1326" s="41">
        <v>1</v>
      </c>
      <c r="D1326" s="83" t="s">
        <v>279</v>
      </c>
      <c r="E1326" s="89">
        <v>0.5</v>
      </c>
      <c r="F1326" s="306">
        <v>3527.2340000000004</v>
      </c>
      <c r="G1326" s="306">
        <v>698.17</v>
      </c>
      <c r="H1326" s="742" t="s">
        <v>1102</v>
      </c>
      <c r="I1326" s="743"/>
      <c r="J1326" s="90" t="s">
        <v>1102</v>
      </c>
      <c r="K1326" s="88" t="s">
        <v>1418</v>
      </c>
      <c r="L1326" s="453" t="s">
        <v>1361</v>
      </c>
      <c r="M1326" s="454" t="s">
        <v>1459</v>
      </c>
      <c r="N1326" s="369" t="s">
        <v>396</v>
      </c>
      <c r="O1326" s="778" t="s">
        <v>205</v>
      </c>
      <c r="P1326" s="779"/>
      <c r="Q1326" s="782">
        <v>71</v>
      </c>
      <c r="R1326" s="785" t="s">
        <v>1361</v>
      </c>
      <c r="S1326" s="786"/>
      <c r="T1326" s="746" t="s">
        <v>416</v>
      </c>
      <c r="U1326" s="769"/>
      <c r="V1326" s="747"/>
    </row>
    <row r="1327" spans="1:22" s="22" customFormat="1" ht="15.75" customHeight="1" thickBot="1">
      <c r="A1327" s="635" t="s">
        <v>2304</v>
      </c>
      <c r="B1327" s="766"/>
      <c r="C1327" s="41">
        <v>2</v>
      </c>
      <c r="D1327" s="83" t="s">
        <v>280</v>
      </c>
      <c r="E1327" s="89">
        <v>0.5</v>
      </c>
      <c r="F1327" s="306" t="s">
        <v>1438</v>
      </c>
      <c r="G1327" s="306">
        <v>698.17</v>
      </c>
      <c r="H1327" s="742" t="s">
        <v>1143</v>
      </c>
      <c r="I1327" s="743"/>
      <c r="J1327" s="90" t="s">
        <v>1143</v>
      </c>
      <c r="K1327" s="88" t="s">
        <v>1924</v>
      </c>
      <c r="L1327" s="453" t="s">
        <v>34</v>
      </c>
      <c r="M1327" s="454" t="s">
        <v>1439</v>
      </c>
      <c r="N1327" s="369" t="s">
        <v>396</v>
      </c>
      <c r="O1327" s="778"/>
      <c r="P1327" s="779"/>
      <c r="Q1327" s="783"/>
      <c r="R1327" s="787"/>
      <c r="S1327" s="788"/>
      <c r="T1327" s="773"/>
      <c r="U1327" s="791"/>
      <c r="V1327" s="774"/>
    </row>
    <row r="1328" spans="1:22" s="22" customFormat="1" ht="15.75" customHeight="1">
      <c r="A1328" s="635" t="s">
        <v>2305</v>
      </c>
      <c r="B1328" s="766"/>
      <c r="C1328" s="41">
        <v>3</v>
      </c>
      <c r="D1328" s="83" t="s">
        <v>1418</v>
      </c>
      <c r="E1328" s="89" t="s">
        <v>1418</v>
      </c>
      <c r="F1328" s="306" t="s">
        <v>1418</v>
      </c>
      <c r="G1328" s="306" t="s">
        <v>1418</v>
      </c>
      <c r="H1328" s="742" t="s">
        <v>1418</v>
      </c>
      <c r="I1328" s="743"/>
      <c r="J1328" s="90" t="s">
        <v>1418</v>
      </c>
      <c r="K1328" s="88" t="s">
        <v>1418</v>
      </c>
      <c r="L1328" s="453"/>
      <c r="M1328" s="454" t="s">
        <v>1418</v>
      </c>
      <c r="N1328" s="369"/>
      <c r="O1328" s="780"/>
      <c r="P1328" s="781"/>
      <c r="Q1328" s="784"/>
      <c r="R1328" s="789"/>
      <c r="S1328" s="790"/>
      <c r="T1328" s="244"/>
      <c r="U1328" s="244"/>
      <c r="V1328" s="245"/>
    </row>
    <row r="1329" spans="1:22" s="22" customFormat="1" ht="15.75" customHeight="1">
      <c r="A1329" s="635" t="s">
        <v>2306</v>
      </c>
      <c r="B1329" s="766"/>
      <c r="C1329" s="41">
        <v>4</v>
      </c>
      <c r="D1329" s="83" t="s">
        <v>1418</v>
      </c>
      <c r="E1329" s="89" t="s">
        <v>1418</v>
      </c>
      <c r="F1329" s="306" t="s">
        <v>1418</v>
      </c>
      <c r="G1329" s="306" t="s">
        <v>1418</v>
      </c>
      <c r="H1329" s="742" t="s">
        <v>1418</v>
      </c>
      <c r="I1329" s="743"/>
      <c r="J1329" s="90" t="s">
        <v>1418</v>
      </c>
      <c r="K1329" s="88" t="s">
        <v>1418</v>
      </c>
      <c r="L1329" s="453"/>
      <c r="M1329" s="454" t="s">
        <v>1418</v>
      </c>
      <c r="N1329" s="369"/>
      <c r="O1329" s="744" t="s">
        <v>417</v>
      </c>
      <c r="P1329" s="734" t="s">
        <v>418</v>
      </c>
      <c r="Q1329" s="735"/>
      <c r="R1329" s="735"/>
      <c r="S1329" s="736"/>
      <c r="T1329" s="225"/>
      <c r="U1329" s="225"/>
      <c r="V1329" s="246"/>
    </row>
    <row r="1330" spans="1:22" s="22" customFormat="1" ht="17.25" customHeight="1">
      <c r="A1330" s="635" t="s">
        <v>2307</v>
      </c>
      <c r="B1330" s="766"/>
      <c r="C1330" s="41">
        <v>5</v>
      </c>
      <c r="D1330" s="83" t="s">
        <v>1418</v>
      </c>
      <c r="E1330" s="89" t="s">
        <v>1418</v>
      </c>
      <c r="F1330" s="306" t="s">
        <v>1418</v>
      </c>
      <c r="G1330" s="306" t="s">
        <v>1418</v>
      </c>
      <c r="H1330" s="742" t="s">
        <v>1418</v>
      </c>
      <c r="I1330" s="743"/>
      <c r="J1330" s="90" t="s">
        <v>1418</v>
      </c>
      <c r="K1330" s="88" t="s">
        <v>1418</v>
      </c>
      <c r="L1330" s="453"/>
      <c r="M1330" s="454" t="s">
        <v>1418</v>
      </c>
      <c r="N1330" s="369"/>
      <c r="O1330" s="745"/>
      <c r="P1330" s="469" t="s">
        <v>419</v>
      </c>
      <c r="Q1330" s="469" t="s">
        <v>420</v>
      </c>
      <c r="R1330" s="738" t="s">
        <v>421</v>
      </c>
      <c r="S1330" s="738"/>
      <c r="T1330" s="225"/>
      <c r="U1330" s="225"/>
      <c r="V1330" s="246"/>
    </row>
    <row r="1331" spans="1:22" s="22" customFormat="1" ht="16.5" customHeight="1" thickBot="1">
      <c r="A1331" s="635" t="s">
        <v>2308</v>
      </c>
      <c r="B1331" s="766"/>
      <c r="C1331" s="91">
        <v>6</v>
      </c>
      <c r="D1331" s="92" t="s">
        <v>1418</v>
      </c>
      <c r="E1331" s="93" t="s">
        <v>1418</v>
      </c>
      <c r="F1331" s="306" t="s">
        <v>1418</v>
      </c>
      <c r="G1331" s="306" t="s">
        <v>1418</v>
      </c>
      <c r="H1331" s="742" t="s">
        <v>1418</v>
      </c>
      <c r="I1331" s="743"/>
      <c r="J1331" s="90" t="s">
        <v>1418</v>
      </c>
      <c r="K1331" s="88" t="s">
        <v>1418</v>
      </c>
      <c r="L1331" s="453"/>
      <c r="M1331" s="454" t="s">
        <v>1418</v>
      </c>
      <c r="N1331" s="451"/>
      <c r="O1331" s="319" t="s">
        <v>1102</v>
      </c>
      <c r="P1331" s="247">
        <v>4</v>
      </c>
      <c r="Q1331" s="248">
        <v>1396.3430708000001</v>
      </c>
      <c r="R1331" s="792">
        <v>3527.2340000000004</v>
      </c>
      <c r="S1331" s="792"/>
      <c r="T1331" s="225"/>
      <c r="U1331" s="225"/>
      <c r="V1331" s="246"/>
    </row>
    <row r="1332" spans="1:22" s="22" customFormat="1" ht="16.5" customHeight="1" thickBot="1">
      <c r="A1332" s="635" t="s">
        <v>2309</v>
      </c>
      <c r="B1332" s="767"/>
      <c r="C1332" s="793" t="s">
        <v>422</v>
      </c>
      <c r="D1332" s="794"/>
      <c r="E1332" s="794"/>
      <c r="F1332" s="502"/>
      <c r="G1332" s="503"/>
      <c r="H1332" s="795" t="s">
        <v>1102</v>
      </c>
      <c r="I1332" s="796"/>
      <c r="J1332" s="416" t="s">
        <v>1143</v>
      </c>
      <c r="K1332" s="249" t="s">
        <v>1143</v>
      </c>
      <c r="L1332" s="492"/>
      <c r="M1332" s="493"/>
      <c r="N1332" s="494"/>
      <c r="O1332" s="797" t="s">
        <v>1418</v>
      </c>
      <c r="P1332" s="797"/>
      <c r="Q1332" s="797"/>
      <c r="R1332" s="797"/>
      <c r="S1332" s="797"/>
      <c r="T1332" s="489"/>
      <c r="U1332" s="490"/>
      <c r="V1332" s="491"/>
    </row>
    <row r="1333" spans="1:22" ht="24.9" customHeight="1"/>
    <row r="1334" spans="1:22" ht="24.9" customHeight="1"/>
    <row r="1335" spans="1:22" s="32" customFormat="1" ht="24" thickBot="1">
      <c r="A1335" s="633">
        <v>49</v>
      </c>
      <c r="B1335" s="761" t="s">
        <v>371</v>
      </c>
      <c r="C1335" s="761"/>
      <c r="D1335" s="761"/>
      <c r="E1335" s="26">
        <v>72</v>
      </c>
      <c r="F1335" s="27" t="s">
        <v>153</v>
      </c>
      <c r="G1335" s="28"/>
      <c r="H1335" s="28"/>
      <c r="I1335" s="27"/>
      <c r="J1335" s="27"/>
      <c r="K1335" s="27"/>
      <c r="L1335" s="27"/>
      <c r="M1335" s="29"/>
      <c r="N1335" s="29"/>
      <c r="O1335" s="28"/>
      <c r="P1335" s="28"/>
      <c r="Q1335" s="30"/>
      <c r="R1335" s="30"/>
      <c r="S1335" s="30"/>
      <c r="T1335" s="30"/>
      <c r="U1335" s="31"/>
    </row>
    <row r="1336" spans="1:22" s="19" customFormat="1" ht="24.75" customHeight="1">
      <c r="A1336" s="630"/>
      <c r="B1336" s="762" t="s">
        <v>372</v>
      </c>
      <c r="C1336" s="466" t="s">
        <v>373</v>
      </c>
      <c r="D1336" s="467" t="s">
        <v>374</v>
      </c>
      <c r="E1336" s="467"/>
      <c r="F1336" s="467" t="s">
        <v>375</v>
      </c>
      <c r="G1336" s="468"/>
      <c r="H1336" s="752" t="s">
        <v>376</v>
      </c>
      <c r="I1336" s="803" t="s">
        <v>377</v>
      </c>
      <c r="J1336" s="752" t="s">
        <v>378</v>
      </c>
      <c r="K1336" s="752" t="s">
        <v>379</v>
      </c>
      <c r="L1336" s="752" t="s">
        <v>380</v>
      </c>
      <c r="M1336" s="752" t="s">
        <v>381</v>
      </c>
      <c r="N1336" s="753" t="s">
        <v>382</v>
      </c>
      <c r="O1336" s="754"/>
      <c r="P1336" s="755" t="s">
        <v>383</v>
      </c>
      <c r="Q1336" s="756"/>
      <c r="R1336" s="746" t="s">
        <v>384</v>
      </c>
      <c r="S1336" s="747"/>
      <c r="T1336" s="798" t="s">
        <v>385</v>
      </c>
      <c r="U1336" s="799"/>
      <c r="V1336" s="800"/>
    </row>
    <row r="1337" spans="1:22" s="19" customFormat="1" ht="73.5" customHeight="1">
      <c r="A1337" s="630"/>
      <c r="B1337" s="763"/>
      <c r="C1337" s="469" t="s">
        <v>386</v>
      </c>
      <c r="D1337" s="470" t="s">
        <v>101</v>
      </c>
      <c r="E1337" s="470" t="s">
        <v>387</v>
      </c>
      <c r="F1337" s="470" t="s">
        <v>388</v>
      </c>
      <c r="G1337" s="471" t="s">
        <v>389</v>
      </c>
      <c r="H1337" s="738"/>
      <c r="I1337" s="804"/>
      <c r="J1337" s="738"/>
      <c r="K1337" s="738"/>
      <c r="L1337" s="738"/>
      <c r="M1337" s="738"/>
      <c r="N1337" s="469" t="s">
        <v>390</v>
      </c>
      <c r="O1337" s="470" t="s">
        <v>391</v>
      </c>
      <c r="P1337" s="801"/>
      <c r="Q1337" s="802"/>
      <c r="R1337" s="748"/>
      <c r="S1337" s="749"/>
      <c r="T1337" s="472" t="s">
        <v>392</v>
      </c>
      <c r="U1337" s="473" t="s">
        <v>393</v>
      </c>
      <c r="V1337" s="474" t="s">
        <v>394</v>
      </c>
    </row>
    <row r="1338" spans="1:22" s="19" customFormat="1" ht="26.25" customHeight="1">
      <c r="A1338" s="630"/>
      <c r="B1338" s="400"/>
      <c r="C1338" s="401">
        <v>3</v>
      </c>
      <c r="D1338" s="401">
        <v>4</v>
      </c>
      <c r="E1338" s="401">
        <v>5</v>
      </c>
      <c r="F1338" s="401">
        <v>6</v>
      </c>
      <c r="G1338" s="401">
        <v>7</v>
      </c>
      <c r="H1338" s="401">
        <v>8</v>
      </c>
      <c r="I1338" s="401">
        <v>9</v>
      </c>
      <c r="J1338" s="401">
        <v>10</v>
      </c>
      <c r="K1338" s="401">
        <v>11</v>
      </c>
      <c r="L1338" s="401">
        <v>12</v>
      </c>
      <c r="M1338" s="401">
        <v>13</v>
      </c>
      <c r="N1338" s="401">
        <v>14</v>
      </c>
      <c r="O1338" s="401">
        <v>15</v>
      </c>
      <c r="P1338" s="402">
        <v>16</v>
      </c>
      <c r="Q1338" s="403">
        <v>17</v>
      </c>
      <c r="R1338" s="402">
        <v>18</v>
      </c>
      <c r="S1338" s="403">
        <v>19</v>
      </c>
      <c r="T1338" s="404">
        <v>20</v>
      </c>
      <c r="U1338" s="210">
        <v>21</v>
      </c>
      <c r="V1338" s="405">
        <v>22</v>
      </c>
    </row>
    <row r="1339" spans="1:22" s="33" customFormat="1" ht="50.1" customHeight="1">
      <c r="A1339" s="634" t="s">
        <v>2310</v>
      </c>
      <c r="B1339" s="406">
        <v>1</v>
      </c>
      <c r="C1339" s="394" t="s">
        <v>470</v>
      </c>
      <c r="D1339" s="394" t="s">
        <v>738</v>
      </c>
      <c r="E1339" s="394" t="s">
        <v>739</v>
      </c>
      <c r="F1339" s="394" t="s">
        <v>48</v>
      </c>
      <c r="G1339" s="386">
        <v>0.75</v>
      </c>
      <c r="H1339" s="543" t="s">
        <v>396</v>
      </c>
      <c r="I1339" s="392">
        <v>1</v>
      </c>
      <c r="J1339" s="393" t="s">
        <v>281</v>
      </c>
      <c r="K1339" s="430">
        <v>38343</v>
      </c>
      <c r="L1339" s="430">
        <v>44165</v>
      </c>
      <c r="M1339" s="387">
        <v>11108.36</v>
      </c>
      <c r="N1339" s="428">
        <v>8331.27</v>
      </c>
      <c r="O1339" s="212">
        <v>8331.27</v>
      </c>
      <c r="P1339" s="732"/>
      <c r="Q1339" s="733"/>
      <c r="R1339" s="750"/>
      <c r="S1339" s="751"/>
      <c r="T1339" s="389" t="s">
        <v>396</v>
      </c>
      <c r="U1339" s="390">
        <v>16</v>
      </c>
      <c r="V1339" s="391" t="s">
        <v>396</v>
      </c>
    </row>
    <row r="1340" spans="1:22" s="33" customFormat="1" ht="50.1" customHeight="1">
      <c r="A1340" s="634" t="s">
        <v>2311</v>
      </c>
      <c r="B1340" s="406">
        <v>2</v>
      </c>
      <c r="C1340" s="394" t="s">
        <v>470</v>
      </c>
      <c r="D1340" s="394" t="s">
        <v>740</v>
      </c>
      <c r="E1340" s="394" t="s">
        <v>741</v>
      </c>
      <c r="F1340" s="394" t="s">
        <v>48</v>
      </c>
      <c r="G1340" s="386">
        <v>0.4</v>
      </c>
      <c r="H1340" s="543" t="s">
        <v>396</v>
      </c>
      <c r="I1340" s="392">
        <v>1</v>
      </c>
      <c r="J1340" s="393" t="s">
        <v>281</v>
      </c>
      <c r="K1340" s="430">
        <v>41771</v>
      </c>
      <c r="L1340" s="430">
        <v>42004</v>
      </c>
      <c r="M1340" s="387">
        <v>1120.42</v>
      </c>
      <c r="N1340" s="428">
        <v>448.16800000000006</v>
      </c>
      <c r="O1340" s="212">
        <v>448.16800000000001</v>
      </c>
      <c r="P1340" s="732"/>
      <c r="Q1340" s="733"/>
      <c r="R1340" s="750"/>
      <c r="S1340" s="751"/>
      <c r="T1340" s="389" t="s">
        <v>396</v>
      </c>
      <c r="U1340" s="390">
        <v>26</v>
      </c>
      <c r="V1340" s="391" t="s">
        <v>396</v>
      </c>
    </row>
    <row r="1341" spans="1:22" s="33" customFormat="1" ht="50.1" customHeight="1">
      <c r="A1341" s="634" t="s">
        <v>2312</v>
      </c>
      <c r="B1341" s="406">
        <v>3</v>
      </c>
      <c r="C1341" s="394" t="s">
        <v>470</v>
      </c>
      <c r="D1341" s="394" t="s">
        <v>742</v>
      </c>
      <c r="E1341" s="394" t="s">
        <v>743</v>
      </c>
      <c r="F1341" s="394" t="s">
        <v>57</v>
      </c>
      <c r="G1341" s="386">
        <v>1</v>
      </c>
      <c r="H1341" s="543" t="s">
        <v>396</v>
      </c>
      <c r="I1341" s="392">
        <v>2</v>
      </c>
      <c r="J1341" s="393" t="s">
        <v>282</v>
      </c>
      <c r="K1341" s="430">
        <v>43770</v>
      </c>
      <c r="L1341" s="430">
        <v>43830</v>
      </c>
      <c r="M1341" s="387">
        <v>44.89</v>
      </c>
      <c r="N1341" s="428">
        <v>44.89</v>
      </c>
      <c r="O1341" s="212">
        <v>44.89</v>
      </c>
      <c r="P1341" s="732"/>
      <c r="Q1341" s="733"/>
      <c r="R1341" s="750"/>
      <c r="S1341" s="751"/>
      <c r="T1341" s="389" t="s">
        <v>396</v>
      </c>
      <c r="U1341" s="390">
        <v>46</v>
      </c>
      <c r="V1341" s="391" t="s">
        <v>396</v>
      </c>
    </row>
    <row r="1342" spans="1:22" s="33" customFormat="1" ht="50.1" customHeight="1">
      <c r="A1342" s="634" t="s">
        <v>2313</v>
      </c>
      <c r="B1342" s="406">
        <v>4</v>
      </c>
      <c r="C1342" s="394" t="s">
        <v>470</v>
      </c>
      <c r="D1342" s="394" t="s">
        <v>744</v>
      </c>
      <c r="E1342" s="394" t="s">
        <v>745</v>
      </c>
      <c r="F1342" s="394" t="s">
        <v>57</v>
      </c>
      <c r="G1342" s="386">
        <v>1</v>
      </c>
      <c r="H1342" s="543" t="s">
        <v>396</v>
      </c>
      <c r="I1342" s="392">
        <v>2</v>
      </c>
      <c r="J1342" s="393" t="s">
        <v>282</v>
      </c>
      <c r="K1342" s="430">
        <v>44193</v>
      </c>
      <c r="L1342" s="430">
        <v>44540</v>
      </c>
      <c r="M1342" s="387">
        <v>87.14</v>
      </c>
      <c r="N1342" s="428">
        <v>87.14</v>
      </c>
      <c r="O1342" s="212">
        <v>87.14</v>
      </c>
      <c r="P1342" s="732"/>
      <c r="Q1342" s="733"/>
      <c r="R1342" s="750"/>
      <c r="S1342" s="751"/>
      <c r="T1342" s="389" t="s">
        <v>396</v>
      </c>
      <c r="U1342" s="390">
        <v>12</v>
      </c>
      <c r="V1342" s="391" t="s">
        <v>396</v>
      </c>
    </row>
    <row r="1343" spans="1:22" s="33" customFormat="1" ht="24.9" customHeight="1">
      <c r="A1343" s="634" t="s">
        <v>2314</v>
      </c>
      <c r="B1343" s="406" t="s">
        <v>1418</v>
      </c>
      <c r="C1343" s="394"/>
      <c r="D1343" s="394"/>
      <c r="E1343" s="394"/>
      <c r="F1343" s="394"/>
      <c r="G1343" s="386"/>
      <c r="H1343" s="543"/>
      <c r="I1343" s="392"/>
      <c r="J1343" s="393" t="s">
        <v>1418</v>
      </c>
      <c r="K1343" s="430"/>
      <c r="L1343" s="430"/>
      <c r="M1343" s="388"/>
      <c r="N1343" s="428" t="s">
        <v>1418</v>
      </c>
      <c r="O1343" s="212" t="s">
        <v>1418</v>
      </c>
      <c r="P1343" s="732"/>
      <c r="Q1343" s="733"/>
      <c r="R1343" s="750"/>
      <c r="S1343" s="751"/>
      <c r="T1343" s="389"/>
      <c r="U1343" s="390"/>
      <c r="V1343" s="391"/>
    </row>
    <row r="1344" spans="1:22" s="33" customFormat="1" ht="24.9" customHeight="1" thickBot="1">
      <c r="A1344" s="634" t="s">
        <v>2315</v>
      </c>
      <c r="B1344" s="410" t="s">
        <v>1418</v>
      </c>
      <c r="C1344" s="395"/>
      <c r="D1344" s="395"/>
      <c r="E1344" s="395"/>
      <c r="F1344" s="395"/>
      <c r="G1344" s="396"/>
      <c r="H1344" s="544"/>
      <c r="I1344" s="397"/>
      <c r="J1344" s="398" t="s">
        <v>1418</v>
      </c>
      <c r="K1344" s="431"/>
      <c r="L1344" s="431"/>
      <c r="M1344" s="399"/>
      <c r="N1344" s="428" t="s">
        <v>1418</v>
      </c>
      <c r="O1344" s="212" t="s">
        <v>1418</v>
      </c>
      <c r="P1344" s="732"/>
      <c r="Q1344" s="733"/>
      <c r="R1344" s="750"/>
      <c r="S1344" s="751"/>
      <c r="T1344" s="389"/>
      <c r="U1344" s="390"/>
      <c r="V1344" s="391"/>
    </row>
    <row r="1345" spans="1:22" s="19" customFormat="1" ht="12" customHeight="1">
      <c r="A1345" s="634"/>
      <c r="B1345" s="34"/>
      <c r="C1345" s="35"/>
      <c r="D1345" s="35"/>
      <c r="E1345" s="35"/>
      <c r="F1345" s="35"/>
      <c r="G1345" s="35"/>
      <c r="H1345" s="407"/>
      <c r="I1345" s="35"/>
      <c r="J1345" s="35"/>
      <c r="K1345" s="35"/>
      <c r="L1345" s="35"/>
      <c r="M1345" s="35"/>
      <c r="N1345" s="35"/>
      <c r="O1345" s="211"/>
      <c r="P1345" s="35"/>
      <c r="Q1345" s="35"/>
      <c r="R1345" s="211"/>
      <c r="S1345" s="35"/>
      <c r="T1345" s="35"/>
      <c r="U1345" s="36"/>
      <c r="V1345" s="37"/>
    </row>
    <row r="1346" spans="1:22" s="19" customFormat="1" ht="17.25" customHeight="1" thickBot="1">
      <c r="A1346" s="634" t="s">
        <v>2316</v>
      </c>
      <c r="B1346" s="475"/>
      <c r="C1346" s="476"/>
      <c r="D1346" s="476"/>
      <c r="E1346" s="476"/>
      <c r="F1346" s="476"/>
      <c r="G1346" s="476"/>
      <c r="H1346" s="476"/>
      <c r="I1346" s="476"/>
      <c r="J1346" s="476"/>
      <c r="K1346" s="476"/>
      <c r="L1346" s="476"/>
      <c r="M1346" s="476"/>
      <c r="N1346" s="414" t="s">
        <v>398</v>
      </c>
      <c r="O1346" s="415">
        <v>2227.8669999999997</v>
      </c>
      <c r="P1346" s="423"/>
      <c r="Q1346" s="423"/>
      <c r="R1346" s="424"/>
      <c r="S1346" s="424"/>
      <c r="T1346" s="425"/>
      <c r="U1346" s="426"/>
      <c r="V1346" s="427"/>
    </row>
    <row r="1347" spans="1:22" ht="17.25" customHeight="1">
      <c r="B1347" s="38"/>
      <c r="C1347" s="38"/>
      <c r="D1347" s="38"/>
      <c r="E1347" s="38"/>
      <c r="F1347" s="38"/>
      <c r="G1347" s="39"/>
      <c r="H1347" s="39"/>
      <c r="I1347" s="39"/>
      <c r="J1347" s="39"/>
      <c r="K1347" s="39"/>
      <c r="L1347" s="39"/>
      <c r="M1347" s="39"/>
      <c r="N1347" s="39"/>
      <c r="O1347" s="39"/>
      <c r="P1347" s="39"/>
      <c r="Q1347" s="39"/>
      <c r="R1347" s="39"/>
      <c r="S1347" s="39"/>
      <c r="T1347" s="39"/>
      <c r="U1347" s="39"/>
      <c r="V1347" s="39"/>
    </row>
    <row r="1348" spans="1:22" s="19" customFormat="1" ht="16.5" customHeight="1" thickBot="1">
      <c r="A1348" s="630"/>
      <c r="B1348" s="764" t="s">
        <v>399</v>
      </c>
      <c r="C1348" s="764"/>
      <c r="D1348" s="764"/>
      <c r="E1348" s="764"/>
      <c r="F1348" s="764"/>
      <c r="G1348" s="764"/>
      <c r="H1348" s="764"/>
      <c r="I1348" s="764"/>
      <c r="J1348" s="764"/>
      <c r="K1348" s="764"/>
      <c r="L1348" s="764"/>
      <c r="M1348" s="764"/>
      <c r="N1348" s="764"/>
      <c r="O1348" s="764"/>
      <c r="P1348" s="764"/>
      <c r="Q1348" s="764"/>
      <c r="R1348" s="764"/>
      <c r="S1348" s="764"/>
      <c r="T1348" s="764"/>
      <c r="U1348" s="764"/>
      <c r="V1348" s="764"/>
    </row>
    <row r="1349" spans="1:22" s="22" customFormat="1" ht="22.5" customHeight="1">
      <c r="A1349" s="635" t="s">
        <v>2317</v>
      </c>
      <c r="B1349" s="765" t="s">
        <v>400</v>
      </c>
      <c r="C1349" s="768" t="s">
        <v>401</v>
      </c>
      <c r="D1349" s="769"/>
      <c r="E1349" s="769"/>
      <c r="F1349" s="769"/>
      <c r="G1349" s="769"/>
      <c r="H1349" s="769"/>
      <c r="I1349" s="769"/>
      <c r="J1349" s="769"/>
      <c r="K1349" s="769"/>
      <c r="L1349" s="769"/>
      <c r="M1349" s="747"/>
      <c r="N1349" s="477"/>
      <c r="O1349" s="478"/>
      <c r="P1349" s="768" t="s">
        <v>402</v>
      </c>
      <c r="Q1349" s="769"/>
      <c r="R1349" s="769"/>
      <c r="S1349" s="747"/>
      <c r="T1349" s="746" t="s">
        <v>403</v>
      </c>
      <c r="U1349" s="747"/>
      <c r="V1349" s="775" t="s">
        <v>1102</v>
      </c>
    </row>
    <row r="1350" spans="1:22" s="22" customFormat="1" ht="22.5" customHeight="1">
      <c r="A1350" s="635" t="s">
        <v>2318</v>
      </c>
      <c r="B1350" s="766"/>
      <c r="C1350" s="734" t="s">
        <v>404</v>
      </c>
      <c r="D1350" s="735"/>
      <c r="E1350" s="736"/>
      <c r="F1350" s="481">
        <v>2</v>
      </c>
      <c r="G1350" s="737" t="s">
        <v>405</v>
      </c>
      <c r="H1350" s="738" t="s">
        <v>406</v>
      </c>
      <c r="I1350" s="738"/>
      <c r="J1350" s="734" t="s">
        <v>407</v>
      </c>
      <c r="K1350" s="739"/>
      <c r="L1350" s="482"/>
      <c r="M1350" s="482"/>
      <c r="N1350" s="483"/>
      <c r="O1350" s="484"/>
      <c r="P1350" s="770"/>
      <c r="Q1350" s="771"/>
      <c r="R1350" s="771"/>
      <c r="S1350" s="772"/>
      <c r="T1350" s="748"/>
      <c r="U1350" s="749"/>
      <c r="V1350" s="776"/>
    </row>
    <row r="1351" spans="1:22" s="22" customFormat="1" ht="51.75" customHeight="1" thickBot="1">
      <c r="A1351" s="635" t="s">
        <v>2319</v>
      </c>
      <c r="B1351" s="766"/>
      <c r="C1351" s="735" t="s">
        <v>408</v>
      </c>
      <c r="D1351" s="736"/>
      <c r="E1351" s="485" t="s">
        <v>409</v>
      </c>
      <c r="F1351" s="479" t="s">
        <v>410</v>
      </c>
      <c r="G1351" s="737"/>
      <c r="H1351" s="738"/>
      <c r="I1351" s="738"/>
      <c r="J1351" s="469" t="s">
        <v>411</v>
      </c>
      <c r="K1351" s="480" t="s">
        <v>412</v>
      </c>
      <c r="L1351" s="486" t="s">
        <v>413</v>
      </c>
      <c r="M1351" s="486"/>
      <c r="N1351" s="487" t="s">
        <v>414</v>
      </c>
      <c r="O1351" s="488"/>
      <c r="P1351" s="421" t="s">
        <v>1436</v>
      </c>
      <c r="Q1351" s="312" t="s">
        <v>415</v>
      </c>
      <c r="R1351" s="313"/>
      <c r="S1351" s="94">
        <v>4</v>
      </c>
      <c r="T1351" s="773"/>
      <c r="U1351" s="774"/>
      <c r="V1351" s="777"/>
    </row>
    <row r="1352" spans="1:22" s="22" customFormat="1" ht="15.75" customHeight="1">
      <c r="A1352" s="635" t="s">
        <v>2320</v>
      </c>
      <c r="B1352" s="766"/>
      <c r="C1352" s="41">
        <v>1</v>
      </c>
      <c r="D1352" s="83" t="s">
        <v>281</v>
      </c>
      <c r="E1352" s="89">
        <v>0.7</v>
      </c>
      <c r="F1352" s="306">
        <v>8779.4380000000001</v>
      </c>
      <c r="G1352" s="306">
        <v>698.17</v>
      </c>
      <c r="H1352" s="742" t="s">
        <v>1102</v>
      </c>
      <c r="I1352" s="743"/>
      <c r="J1352" s="90" t="s">
        <v>1102</v>
      </c>
      <c r="K1352" s="88" t="s">
        <v>1418</v>
      </c>
      <c r="L1352" s="453" t="s">
        <v>34</v>
      </c>
      <c r="M1352" s="454" t="s">
        <v>1439</v>
      </c>
      <c r="N1352" s="369" t="s">
        <v>396</v>
      </c>
      <c r="O1352" s="778" t="s">
        <v>205</v>
      </c>
      <c r="P1352" s="779"/>
      <c r="Q1352" s="782">
        <v>72</v>
      </c>
      <c r="R1352" s="785" t="s">
        <v>1361</v>
      </c>
      <c r="S1352" s="786"/>
      <c r="T1352" s="746" t="s">
        <v>416</v>
      </c>
      <c r="U1352" s="769"/>
      <c r="V1352" s="747"/>
    </row>
    <row r="1353" spans="1:22" s="22" customFormat="1" ht="15.75" customHeight="1" thickBot="1">
      <c r="A1353" s="635" t="s">
        <v>2321</v>
      </c>
      <c r="B1353" s="766"/>
      <c r="C1353" s="41">
        <v>2</v>
      </c>
      <c r="D1353" s="83" t="s">
        <v>282</v>
      </c>
      <c r="E1353" s="89">
        <v>0.3</v>
      </c>
      <c r="F1353" s="306">
        <v>132.03</v>
      </c>
      <c r="G1353" s="306">
        <v>698.17</v>
      </c>
      <c r="H1353" s="742" t="s">
        <v>1143</v>
      </c>
      <c r="I1353" s="743"/>
      <c r="J1353" s="90" t="s">
        <v>1102</v>
      </c>
      <c r="K1353" s="88" t="s">
        <v>1418</v>
      </c>
      <c r="L1353" s="453" t="s">
        <v>1361</v>
      </c>
      <c r="M1353" s="454" t="s">
        <v>1459</v>
      </c>
      <c r="N1353" s="369" t="s">
        <v>396</v>
      </c>
      <c r="O1353" s="778"/>
      <c r="P1353" s="779"/>
      <c r="Q1353" s="783"/>
      <c r="R1353" s="787"/>
      <c r="S1353" s="788"/>
      <c r="T1353" s="773"/>
      <c r="U1353" s="791"/>
      <c r="V1353" s="774"/>
    </row>
    <row r="1354" spans="1:22" s="22" customFormat="1" ht="15.75" customHeight="1">
      <c r="A1354" s="635" t="s">
        <v>2322</v>
      </c>
      <c r="B1354" s="766"/>
      <c r="C1354" s="41">
        <v>3</v>
      </c>
      <c r="D1354" s="83" t="s">
        <v>1418</v>
      </c>
      <c r="E1354" s="89" t="s">
        <v>1418</v>
      </c>
      <c r="F1354" s="306" t="s">
        <v>1418</v>
      </c>
      <c r="G1354" s="306" t="s">
        <v>1418</v>
      </c>
      <c r="H1354" s="742" t="s">
        <v>1418</v>
      </c>
      <c r="I1354" s="743"/>
      <c r="J1354" s="90" t="s">
        <v>1418</v>
      </c>
      <c r="K1354" s="88" t="s">
        <v>1418</v>
      </c>
      <c r="L1354" s="453"/>
      <c r="M1354" s="454" t="s">
        <v>1418</v>
      </c>
      <c r="N1354" s="369"/>
      <c r="O1354" s="780"/>
      <c r="P1354" s="781"/>
      <c r="Q1354" s="784"/>
      <c r="R1354" s="789"/>
      <c r="S1354" s="790"/>
      <c r="T1354" s="244"/>
      <c r="U1354" s="244"/>
      <c r="V1354" s="245"/>
    </row>
    <row r="1355" spans="1:22" s="22" customFormat="1" ht="15.75" customHeight="1">
      <c r="A1355" s="635" t="s">
        <v>2323</v>
      </c>
      <c r="B1355" s="766"/>
      <c r="C1355" s="41">
        <v>4</v>
      </c>
      <c r="D1355" s="83" t="s">
        <v>1418</v>
      </c>
      <c r="E1355" s="89" t="s">
        <v>1418</v>
      </c>
      <c r="F1355" s="306" t="s">
        <v>1418</v>
      </c>
      <c r="G1355" s="306" t="s">
        <v>1418</v>
      </c>
      <c r="H1355" s="742" t="s">
        <v>1418</v>
      </c>
      <c r="I1355" s="743"/>
      <c r="J1355" s="90" t="s">
        <v>1418</v>
      </c>
      <c r="K1355" s="88" t="s">
        <v>1418</v>
      </c>
      <c r="L1355" s="453"/>
      <c r="M1355" s="454" t="s">
        <v>1418</v>
      </c>
      <c r="N1355" s="369"/>
      <c r="O1355" s="744" t="s">
        <v>417</v>
      </c>
      <c r="P1355" s="734" t="s">
        <v>418</v>
      </c>
      <c r="Q1355" s="735"/>
      <c r="R1355" s="735"/>
      <c r="S1355" s="736"/>
      <c r="T1355" s="225"/>
      <c r="U1355" s="225"/>
      <c r="V1355" s="246"/>
    </row>
    <row r="1356" spans="1:22" s="22" customFormat="1" ht="17.25" customHeight="1">
      <c r="A1356" s="635" t="s">
        <v>2324</v>
      </c>
      <c r="B1356" s="766"/>
      <c r="C1356" s="41">
        <v>5</v>
      </c>
      <c r="D1356" s="83" t="s">
        <v>1418</v>
      </c>
      <c r="E1356" s="89" t="s">
        <v>1418</v>
      </c>
      <c r="F1356" s="306" t="s">
        <v>1418</v>
      </c>
      <c r="G1356" s="306" t="s">
        <v>1418</v>
      </c>
      <c r="H1356" s="742" t="s">
        <v>1418</v>
      </c>
      <c r="I1356" s="743"/>
      <c r="J1356" s="90" t="s">
        <v>1418</v>
      </c>
      <c r="K1356" s="88" t="s">
        <v>1418</v>
      </c>
      <c r="L1356" s="453"/>
      <c r="M1356" s="454" t="s">
        <v>1418</v>
      </c>
      <c r="N1356" s="369"/>
      <c r="O1356" s="745"/>
      <c r="P1356" s="469" t="s">
        <v>419</v>
      </c>
      <c r="Q1356" s="469" t="s">
        <v>420</v>
      </c>
      <c r="R1356" s="738" t="s">
        <v>421</v>
      </c>
      <c r="S1356" s="738"/>
      <c r="T1356" s="225"/>
      <c r="U1356" s="225"/>
      <c r="V1356" s="246"/>
    </row>
    <row r="1357" spans="1:22" s="22" customFormat="1" ht="16.5" customHeight="1" thickBot="1">
      <c r="A1357" s="635" t="s">
        <v>2325</v>
      </c>
      <c r="B1357" s="766"/>
      <c r="C1357" s="91">
        <v>6</v>
      </c>
      <c r="D1357" s="92" t="s">
        <v>1418</v>
      </c>
      <c r="E1357" s="93" t="s">
        <v>1418</v>
      </c>
      <c r="F1357" s="306" t="s">
        <v>1418</v>
      </c>
      <c r="G1357" s="306" t="s">
        <v>1418</v>
      </c>
      <c r="H1357" s="742" t="s">
        <v>1418</v>
      </c>
      <c r="I1357" s="743"/>
      <c r="J1357" s="90" t="s">
        <v>1418</v>
      </c>
      <c r="K1357" s="88" t="s">
        <v>1418</v>
      </c>
      <c r="L1357" s="453"/>
      <c r="M1357" s="454" t="s">
        <v>1418</v>
      </c>
      <c r="N1357" s="451"/>
      <c r="O1357" s="319" t="s">
        <v>1102</v>
      </c>
      <c r="P1357" s="247">
        <v>4</v>
      </c>
      <c r="Q1357" s="248">
        <v>1396.3430708000001</v>
      </c>
      <c r="R1357" s="792">
        <v>8911.4679999999989</v>
      </c>
      <c r="S1357" s="792"/>
      <c r="T1357" s="225"/>
      <c r="U1357" s="225"/>
      <c r="V1357" s="246"/>
    </row>
    <row r="1358" spans="1:22" s="22" customFormat="1" ht="16.5" customHeight="1" thickBot="1">
      <c r="A1358" s="635" t="s">
        <v>2326</v>
      </c>
      <c r="B1358" s="767"/>
      <c r="C1358" s="793" t="s">
        <v>422</v>
      </c>
      <c r="D1358" s="794"/>
      <c r="E1358" s="794"/>
      <c r="F1358" s="502"/>
      <c r="G1358" s="503"/>
      <c r="H1358" s="795" t="s">
        <v>1102</v>
      </c>
      <c r="I1358" s="796"/>
      <c r="J1358" s="416" t="s">
        <v>1102</v>
      </c>
      <c r="K1358" s="249" t="s">
        <v>1102</v>
      </c>
      <c r="L1358" s="492"/>
      <c r="M1358" s="493"/>
      <c r="N1358" s="494"/>
      <c r="O1358" s="797" t="s">
        <v>1418</v>
      </c>
      <c r="P1358" s="797"/>
      <c r="Q1358" s="797"/>
      <c r="R1358" s="797"/>
      <c r="S1358" s="797"/>
      <c r="T1358" s="489"/>
      <c r="U1358" s="490"/>
      <c r="V1358" s="491"/>
    </row>
    <row r="1359" spans="1:22" ht="24.9" customHeight="1"/>
    <row r="1360" spans="1:22" ht="24.9" customHeight="1"/>
    <row r="1361" spans="1:22" s="32" customFormat="1" ht="24" thickBot="1">
      <c r="A1361" s="633">
        <v>50</v>
      </c>
      <c r="B1361" s="761" t="s">
        <v>371</v>
      </c>
      <c r="C1361" s="761"/>
      <c r="D1361" s="761"/>
      <c r="E1361" s="26">
        <v>74</v>
      </c>
      <c r="F1361" s="27" t="s">
        <v>154</v>
      </c>
      <c r="G1361" s="28"/>
      <c r="H1361" s="28"/>
      <c r="I1361" s="27"/>
      <c r="J1361" s="27"/>
      <c r="K1361" s="27"/>
      <c r="L1361" s="27"/>
      <c r="M1361" s="29"/>
      <c r="N1361" s="29"/>
      <c r="O1361" s="28"/>
      <c r="P1361" s="28"/>
      <c r="Q1361" s="30"/>
      <c r="R1361" s="30"/>
      <c r="S1361" s="30"/>
      <c r="T1361" s="30"/>
      <c r="U1361" s="31"/>
    </row>
    <row r="1362" spans="1:22" s="19" customFormat="1" ht="24.75" customHeight="1">
      <c r="A1362" s="630"/>
      <c r="B1362" s="762" t="s">
        <v>372</v>
      </c>
      <c r="C1362" s="466" t="s">
        <v>373</v>
      </c>
      <c r="D1362" s="467" t="s">
        <v>374</v>
      </c>
      <c r="E1362" s="467"/>
      <c r="F1362" s="467" t="s">
        <v>375</v>
      </c>
      <c r="G1362" s="468"/>
      <c r="H1362" s="752" t="s">
        <v>376</v>
      </c>
      <c r="I1362" s="803" t="s">
        <v>377</v>
      </c>
      <c r="J1362" s="752" t="s">
        <v>378</v>
      </c>
      <c r="K1362" s="752" t="s">
        <v>379</v>
      </c>
      <c r="L1362" s="752" t="s">
        <v>380</v>
      </c>
      <c r="M1362" s="752" t="s">
        <v>381</v>
      </c>
      <c r="N1362" s="753" t="s">
        <v>382</v>
      </c>
      <c r="O1362" s="754"/>
      <c r="P1362" s="755" t="s">
        <v>383</v>
      </c>
      <c r="Q1362" s="756"/>
      <c r="R1362" s="746" t="s">
        <v>384</v>
      </c>
      <c r="S1362" s="747"/>
      <c r="T1362" s="798" t="s">
        <v>385</v>
      </c>
      <c r="U1362" s="799"/>
      <c r="V1362" s="800"/>
    </row>
    <row r="1363" spans="1:22" s="19" customFormat="1" ht="73.5" customHeight="1">
      <c r="A1363" s="630"/>
      <c r="B1363" s="763"/>
      <c r="C1363" s="469" t="s">
        <v>386</v>
      </c>
      <c r="D1363" s="470" t="s">
        <v>101</v>
      </c>
      <c r="E1363" s="470" t="s">
        <v>387</v>
      </c>
      <c r="F1363" s="470" t="s">
        <v>388</v>
      </c>
      <c r="G1363" s="471" t="s">
        <v>389</v>
      </c>
      <c r="H1363" s="738"/>
      <c r="I1363" s="804"/>
      <c r="J1363" s="738"/>
      <c r="K1363" s="738"/>
      <c r="L1363" s="738"/>
      <c r="M1363" s="738"/>
      <c r="N1363" s="469" t="s">
        <v>390</v>
      </c>
      <c r="O1363" s="470" t="s">
        <v>391</v>
      </c>
      <c r="P1363" s="801"/>
      <c r="Q1363" s="802"/>
      <c r="R1363" s="748"/>
      <c r="S1363" s="749"/>
      <c r="T1363" s="472" t="s">
        <v>392</v>
      </c>
      <c r="U1363" s="473" t="s">
        <v>393</v>
      </c>
      <c r="V1363" s="474" t="s">
        <v>394</v>
      </c>
    </row>
    <row r="1364" spans="1:22" s="19" customFormat="1" ht="26.25" customHeight="1">
      <c r="A1364" s="630"/>
      <c r="B1364" s="400"/>
      <c r="C1364" s="401">
        <v>3</v>
      </c>
      <c r="D1364" s="401">
        <v>4</v>
      </c>
      <c r="E1364" s="401">
        <v>5</v>
      </c>
      <c r="F1364" s="401">
        <v>6</v>
      </c>
      <c r="G1364" s="401">
        <v>7</v>
      </c>
      <c r="H1364" s="401">
        <v>8</v>
      </c>
      <c r="I1364" s="401">
        <v>9</v>
      </c>
      <c r="J1364" s="401">
        <v>10</v>
      </c>
      <c r="K1364" s="401">
        <v>11</v>
      </c>
      <c r="L1364" s="401">
        <v>12</v>
      </c>
      <c r="M1364" s="401">
        <v>13</v>
      </c>
      <c r="N1364" s="401">
        <v>14</v>
      </c>
      <c r="O1364" s="401">
        <v>15</v>
      </c>
      <c r="P1364" s="402">
        <v>16</v>
      </c>
      <c r="Q1364" s="403">
        <v>17</v>
      </c>
      <c r="R1364" s="402">
        <v>18</v>
      </c>
      <c r="S1364" s="403">
        <v>19</v>
      </c>
      <c r="T1364" s="404">
        <v>20</v>
      </c>
      <c r="U1364" s="210">
        <v>21</v>
      </c>
      <c r="V1364" s="405">
        <v>22</v>
      </c>
    </row>
    <row r="1365" spans="1:22" s="33" customFormat="1" ht="50.1" customHeight="1">
      <c r="A1365" s="634" t="s">
        <v>2327</v>
      </c>
      <c r="B1365" s="406">
        <v>1</v>
      </c>
      <c r="C1365" s="394" t="s">
        <v>501</v>
      </c>
      <c r="D1365" s="394" t="s">
        <v>746</v>
      </c>
      <c r="E1365" s="394" t="s">
        <v>747</v>
      </c>
      <c r="F1365" s="394" t="s">
        <v>57</v>
      </c>
      <c r="G1365" s="386">
        <v>1</v>
      </c>
      <c r="H1365" s="543" t="s">
        <v>396</v>
      </c>
      <c r="I1365" s="392">
        <v>2</v>
      </c>
      <c r="J1365" s="393" t="s">
        <v>284</v>
      </c>
      <c r="K1365" s="430">
        <v>37628</v>
      </c>
      <c r="L1365" s="430">
        <v>38208</v>
      </c>
      <c r="M1365" s="387">
        <v>3923.95</v>
      </c>
      <c r="N1365" s="428">
        <v>3923.95</v>
      </c>
      <c r="O1365" s="212">
        <v>3923.95</v>
      </c>
      <c r="P1365" s="732"/>
      <c r="Q1365" s="733"/>
      <c r="R1365" s="750"/>
      <c r="S1365" s="751"/>
      <c r="T1365" s="389" t="s">
        <v>396</v>
      </c>
      <c r="U1365" s="390">
        <v>13</v>
      </c>
      <c r="V1365" s="391" t="s">
        <v>396</v>
      </c>
    </row>
    <row r="1366" spans="1:22" s="33" customFormat="1" ht="50.1" customHeight="1">
      <c r="A1366" s="634" t="s">
        <v>2328</v>
      </c>
      <c r="B1366" s="406">
        <v>2</v>
      </c>
      <c r="C1366" s="394" t="s">
        <v>501</v>
      </c>
      <c r="D1366" s="394" t="s">
        <v>748</v>
      </c>
      <c r="E1366" s="394" t="s">
        <v>749</v>
      </c>
      <c r="F1366" s="394" t="s">
        <v>57</v>
      </c>
      <c r="G1366" s="386">
        <v>1</v>
      </c>
      <c r="H1366" s="543" t="s">
        <v>396</v>
      </c>
      <c r="I1366" s="392">
        <v>1</v>
      </c>
      <c r="J1366" s="393" t="s">
        <v>283</v>
      </c>
      <c r="K1366" s="430">
        <v>34862</v>
      </c>
      <c r="L1366" s="430">
        <v>34994</v>
      </c>
      <c r="M1366" s="387">
        <v>419.23</v>
      </c>
      <c r="N1366" s="428">
        <v>419.23</v>
      </c>
      <c r="O1366" s="212">
        <v>419.23</v>
      </c>
      <c r="P1366" s="732"/>
      <c r="Q1366" s="733"/>
      <c r="R1366" s="750"/>
      <c r="S1366" s="751"/>
      <c r="T1366" s="389" t="s">
        <v>396</v>
      </c>
      <c r="U1366" s="390">
        <v>32</v>
      </c>
      <c r="V1366" s="391" t="s">
        <v>396</v>
      </c>
    </row>
    <row r="1367" spans="1:22" s="33" customFormat="1" ht="50.1" customHeight="1">
      <c r="A1367" s="634" t="s">
        <v>2329</v>
      </c>
      <c r="B1367" s="406">
        <v>3</v>
      </c>
      <c r="C1367" s="394" t="s">
        <v>750</v>
      </c>
      <c r="D1367" s="394" t="s">
        <v>751</v>
      </c>
      <c r="E1367" s="394" t="s">
        <v>752</v>
      </c>
      <c r="F1367" s="394" t="s">
        <v>57</v>
      </c>
      <c r="G1367" s="386">
        <v>1</v>
      </c>
      <c r="H1367" s="543" t="s">
        <v>396</v>
      </c>
      <c r="I1367" s="392">
        <v>2</v>
      </c>
      <c r="J1367" s="393" t="s">
        <v>284</v>
      </c>
      <c r="K1367" s="430">
        <v>38237</v>
      </c>
      <c r="L1367" s="430">
        <v>38525</v>
      </c>
      <c r="M1367" s="387">
        <v>2111.2600000000002</v>
      </c>
      <c r="N1367" s="428">
        <v>2111.2600000000002</v>
      </c>
      <c r="O1367" s="212">
        <v>2111.2600000000002</v>
      </c>
      <c r="P1367" s="732"/>
      <c r="Q1367" s="733"/>
      <c r="R1367" s="750"/>
      <c r="S1367" s="751"/>
      <c r="T1367" s="389" t="s">
        <v>396</v>
      </c>
      <c r="U1367" s="390">
        <v>14</v>
      </c>
      <c r="V1367" s="391" t="s">
        <v>396</v>
      </c>
    </row>
    <row r="1368" spans="1:22" s="33" customFormat="1" ht="50.1" customHeight="1">
      <c r="A1368" s="634" t="s">
        <v>2330</v>
      </c>
      <c r="B1368" s="406">
        <v>4</v>
      </c>
      <c r="C1368" s="394" t="s">
        <v>501</v>
      </c>
      <c r="D1368" s="394" t="s">
        <v>753</v>
      </c>
      <c r="E1368" s="394" t="s">
        <v>754</v>
      </c>
      <c r="F1368" s="394" t="s">
        <v>48</v>
      </c>
      <c r="G1368" s="386">
        <v>0.9</v>
      </c>
      <c r="H1368" s="543" t="s">
        <v>396</v>
      </c>
      <c r="I1368" s="392">
        <v>1</v>
      </c>
      <c r="J1368" s="393" t="s">
        <v>283</v>
      </c>
      <c r="K1368" s="430">
        <v>40157</v>
      </c>
      <c r="L1368" s="430">
        <v>41965</v>
      </c>
      <c r="M1368" s="387">
        <v>5102.6099999999997</v>
      </c>
      <c r="N1368" s="428">
        <v>4592.3490000000002</v>
      </c>
      <c r="O1368" s="212">
        <v>4592.3490000000002</v>
      </c>
      <c r="P1368" s="732"/>
      <c r="Q1368" s="733"/>
      <c r="R1368" s="750"/>
      <c r="S1368" s="751"/>
      <c r="T1368" s="389" t="s">
        <v>396</v>
      </c>
      <c r="U1368" s="390">
        <v>66</v>
      </c>
      <c r="V1368" s="391" t="s">
        <v>396</v>
      </c>
    </row>
    <row r="1369" spans="1:22" s="33" customFormat="1" ht="50.1" customHeight="1">
      <c r="A1369" s="634" t="s">
        <v>2331</v>
      </c>
      <c r="B1369" s="406">
        <v>5</v>
      </c>
      <c r="C1369" s="394" t="s">
        <v>501</v>
      </c>
      <c r="D1369" s="394" t="s">
        <v>755</v>
      </c>
      <c r="E1369" s="394" t="s">
        <v>756</v>
      </c>
      <c r="F1369" s="394" t="s">
        <v>57</v>
      </c>
      <c r="G1369" s="386">
        <v>1</v>
      </c>
      <c r="H1369" s="543" t="s">
        <v>396</v>
      </c>
      <c r="I1369" s="392">
        <v>1</v>
      </c>
      <c r="J1369" s="393" t="s">
        <v>283</v>
      </c>
      <c r="K1369" s="430">
        <v>34923</v>
      </c>
      <c r="L1369" s="430">
        <v>35048</v>
      </c>
      <c r="M1369" s="387">
        <v>668.2</v>
      </c>
      <c r="N1369" s="428">
        <v>668.2</v>
      </c>
      <c r="O1369" s="212">
        <v>668.2</v>
      </c>
      <c r="P1369" s="732"/>
      <c r="Q1369" s="733"/>
      <c r="R1369" s="750"/>
      <c r="S1369" s="751"/>
      <c r="T1369" s="389" t="s">
        <v>396</v>
      </c>
      <c r="U1369" s="390">
        <v>47</v>
      </c>
      <c r="V1369" s="391" t="s">
        <v>396</v>
      </c>
    </row>
    <row r="1370" spans="1:22" s="33" customFormat="1" ht="50.1" customHeight="1">
      <c r="A1370" s="634" t="s">
        <v>2332</v>
      </c>
      <c r="B1370" s="406">
        <v>6</v>
      </c>
      <c r="C1370" s="394" t="s">
        <v>470</v>
      </c>
      <c r="D1370" s="394" t="s">
        <v>1362</v>
      </c>
      <c r="E1370" s="394" t="s">
        <v>757</v>
      </c>
      <c r="F1370" s="394" t="s">
        <v>48</v>
      </c>
      <c r="G1370" s="386">
        <v>0.5</v>
      </c>
      <c r="H1370" s="543" t="s">
        <v>396</v>
      </c>
      <c r="I1370" s="392">
        <v>2</v>
      </c>
      <c r="J1370" s="393" t="s">
        <v>284</v>
      </c>
      <c r="K1370" s="430">
        <v>39517</v>
      </c>
      <c r="L1370" s="430">
        <v>39943</v>
      </c>
      <c r="M1370" s="387">
        <v>1137.32</v>
      </c>
      <c r="N1370" s="428">
        <v>568.66</v>
      </c>
      <c r="O1370" s="212">
        <v>568.66</v>
      </c>
      <c r="P1370" s="732"/>
      <c r="Q1370" s="733"/>
      <c r="R1370" s="750"/>
      <c r="S1370" s="751"/>
      <c r="T1370" s="389" t="s">
        <v>396</v>
      </c>
      <c r="U1370" s="390">
        <v>22</v>
      </c>
      <c r="V1370" s="391" t="s">
        <v>396</v>
      </c>
    </row>
    <row r="1371" spans="1:22" s="33" customFormat="1" ht="24.9" customHeight="1">
      <c r="A1371" s="634" t="s">
        <v>2333</v>
      </c>
      <c r="B1371" s="406" t="s">
        <v>1418</v>
      </c>
      <c r="C1371" s="394"/>
      <c r="D1371" s="394"/>
      <c r="E1371" s="394"/>
      <c r="F1371" s="394"/>
      <c r="G1371" s="386"/>
      <c r="H1371" s="543"/>
      <c r="I1371" s="392"/>
      <c r="J1371" s="393" t="s">
        <v>1418</v>
      </c>
      <c r="K1371" s="430"/>
      <c r="L1371" s="430"/>
      <c r="M1371" s="387"/>
      <c r="N1371" s="428" t="s">
        <v>1418</v>
      </c>
      <c r="O1371" s="212" t="s">
        <v>1418</v>
      </c>
      <c r="P1371" s="732"/>
      <c r="Q1371" s="733"/>
      <c r="R1371" s="750"/>
      <c r="S1371" s="751"/>
      <c r="T1371" s="389"/>
      <c r="U1371" s="390"/>
      <c r="V1371" s="391"/>
    </row>
    <row r="1372" spans="1:22" s="33" customFormat="1" ht="24.9" customHeight="1">
      <c r="A1372" s="634" t="s">
        <v>2334</v>
      </c>
      <c r="B1372" s="406" t="s">
        <v>1418</v>
      </c>
      <c r="C1372" s="394"/>
      <c r="D1372" s="394"/>
      <c r="E1372" s="394"/>
      <c r="F1372" s="394"/>
      <c r="G1372" s="386"/>
      <c r="H1372" s="543"/>
      <c r="I1372" s="392"/>
      <c r="J1372" s="393" t="s">
        <v>1418</v>
      </c>
      <c r="K1372" s="430"/>
      <c r="L1372" s="430"/>
      <c r="M1372" s="388"/>
      <c r="N1372" s="428" t="s">
        <v>1418</v>
      </c>
      <c r="O1372" s="212" t="s">
        <v>1418</v>
      </c>
      <c r="P1372" s="732"/>
      <c r="Q1372" s="733"/>
      <c r="R1372" s="750"/>
      <c r="S1372" s="751"/>
      <c r="T1372" s="389"/>
      <c r="U1372" s="390"/>
      <c r="V1372" s="391"/>
    </row>
    <row r="1373" spans="1:22" s="33" customFormat="1" ht="24.9" customHeight="1">
      <c r="A1373" s="634" t="s">
        <v>2335</v>
      </c>
      <c r="B1373" s="406" t="s">
        <v>1418</v>
      </c>
      <c r="C1373" s="394"/>
      <c r="D1373" s="394"/>
      <c r="E1373" s="394"/>
      <c r="F1373" s="394"/>
      <c r="G1373" s="386"/>
      <c r="H1373" s="543"/>
      <c r="I1373" s="392"/>
      <c r="J1373" s="393" t="s">
        <v>1418</v>
      </c>
      <c r="K1373" s="430"/>
      <c r="L1373" s="430"/>
      <c r="M1373" s="388"/>
      <c r="N1373" s="428" t="s">
        <v>1418</v>
      </c>
      <c r="O1373" s="212" t="s">
        <v>1418</v>
      </c>
      <c r="P1373" s="732"/>
      <c r="Q1373" s="733"/>
      <c r="R1373" s="750"/>
      <c r="S1373" s="751"/>
      <c r="T1373" s="389"/>
      <c r="U1373" s="390"/>
      <c r="V1373" s="391"/>
    </row>
    <row r="1374" spans="1:22" s="33" customFormat="1" ht="24.9" customHeight="1" thickBot="1">
      <c r="A1374" s="634" t="s">
        <v>2336</v>
      </c>
      <c r="B1374" s="410" t="s">
        <v>1418</v>
      </c>
      <c r="C1374" s="395"/>
      <c r="D1374" s="395"/>
      <c r="E1374" s="395"/>
      <c r="F1374" s="395"/>
      <c r="G1374" s="396"/>
      <c r="H1374" s="544"/>
      <c r="I1374" s="397"/>
      <c r="J1374" s="398" t="s">
        <v>1418</v>
      </c>
      <c r="K1374" s="431"/>
      <c r="L1374" s="431"/>
      <c r="M1374" s="399"/>
      <c r="N1374" s="428" t="s">
        <v>1418</v>
      </c>
      <c r="O1374" s="212" t="s">
        <v>1418</v>
      </c>
      <c r="P1374" s="732"/>
      <c r="Q1374" s="733"/>
      <c r="R1374" s="750"/>
      <c r="S1374" s="751"/>
      <c r="T1374" s="389"/>
      <c r="U1374" s="390"/>
      <c r="V1374" s="391"/>
    </row>
    <row r="1375" spans="1:22" s="19" customFormat="1" ht="12" customHeight="1">
      <c r="A1375" s="634"/>
      <c r="B1375" s="34"/>
      <c r="C1375" s="35"/>
      <c r="D1375" s="35"/>
      <c r="E1375" s="35"/>
      <c r="F1375" s="35"/>
      <c r="G1375" s="35"/>
      <c r="H1375" s="407"/>
      <c r="I1375" s="35"/>
      <c r="J1375" s="35"/>
      <c r="K1375" s="35"/>
      <c r="L1375" s="35"/>
      <c r="M1375" s="35"/>
      <c r="N1375" s="35"/>
      <c r="O1375" s="211"/>
      <c r="P1375" s="35"/>
      <c r="Q1375" s="35"/>
      <c r="R1375" s="211"/>
      <c r="S1375" s="35"/>
      <c r="T1375" s="35"/>
      <c r="U1375" s="36"/>
      <c r="V1375" s="37"/>
    </row>
    <row r="1376" spans="1:22" s="19" customFormat="1" ht="17.25" customHeight="1" thickBot="1">
      <c r="A1376" s="634" t="s">
        <v>2337</v>
      </c>
      <c r="B1376" s="475"/>
      <c r="C1376" s="476"/>
      <c r="D1376" s="476"/>
      <c r="E1376" s="476"/>
      <c r="F1376" s="476"/>
      <c r="G1376" s="476"/>
      <c r="H1376" s="476"/>
      <c r="I1376" s="476"/>
      <c r="J1376" s="476"/>
      <c r="K1376" s="476"/>
      <c r="L1376" s="476"/>
      <c r="M1376" s="476"/>
      <c r="N1376" s="414" t="s">
        <v>398</v>
      </c>
      <c r="O1376" s="415">
        <v>2047.2748333333336</v>
      </c>
      <c r="P1376" s="423"/>
      <c r="Q1376" s="423"/>
      <c r="R1376" s="424"/>
      <c r="S1376" s="424"/>
      <c r="T1376" s="425"/>
      <c r="U1376" s="426"/>
      <c r="V1376" s="427"/>
    </row>
    <row r="1377" spans="1:22" ht="17.25" customHeight="1">
      <c r="B1377" s="38"/>
      <c r="C1377" s="38"/>
      <c r="D1377" s="38"/>
      <c r="E1377" s="38"/>
      <c r="F1377" s="38"/>
      <c r="G1377" s="39"/>
      <c r="H1377" s="39"/>
      <c r="I1377" s="39"/>
      <c r="J1377" s="39"/>
      <c r="K1377" s="39"/>
      <c r="L1377" s="39"/>
      <c r="M1377" s="39"/>
      <c r="N1377" s="39"/>
      <c r="O1377" s="39"/>
      <c r="P1377" s="39"/>
      <c r="Q1377" s="39"/>
      <c r="R1377" s="39"/>
      <c r="S1377" s="39"/>
      <c r="T1377" s="39"/>
      <c r="U1377" s="39"/>
      <c r="V1377" s="39"/>
    </row>
    <row r="1378" spans="1:22" s="19" customFormat="1" ht="16.5" customHeight="1" thickBot="1">
      <c r="A1378" s="630"/>
      <c r="B1378" s="764" t="s">
        <v>399</v>
      </c>
      <c r="C1378" s="764"/>
      <c r="D1378" s="764"/>
      <c r="E1378" s="764"/>
      <c r="F1378" s="764"/>
      <c r="G1378" s="764"/>
      <c r="H1378" s="764"/>
      <c r="I1378" s="764"/>
      <c r="J1378" s="764"/>
      <c r="K1378" s="764"/>
      <c r="L1378" s="764"/>
      <c r="M1378" s="764"/>
      <c r="N1378" s="764"/>
      <c r="O1378" s="764"/>
      <c r="P1378" s="764"/>
      <c r="Q1378" s="764"/>
      <c r="R1378" s="764"/>
      <c r="S1378" s="764"/>
      <c r="T1378" s="764"/>
      <c r="U1378" s="764"/>
      <c r="V1378" s="764"/>
    </row>
    <row r="1379" spans="1:22" s="22" customFormat="1" ht="22.5" customHeight="1">
      <c r="A1379" s="635" t="s">
        <v>2338</v>
      </c>
      <c r="B1379" s="765" t="s">
        <v>400</v>
      </c>
      <c r="C1379" s="768" t="s">
        <v>401</v>
      </c>
      <c r="D1379" s="769"/>
      <c r="E1379" s="769"/>
      <c r="F1379" s="769"/>
      <c r="G1379" s="769"/>
      <c r="H1379" s="769"/>
      <c r="I1379" s="769"/>
      <c r="J1379" s="769"/>
      <c r="K1379" s="769"/>
      <c r="L1379" s="769"/>
      <c r="M1379" s="747"/>
      <c r="N1379" s="477"/>
      <c r="O1379" s="478"/>
      <c r="P1379" s="768" t="s">
        <v>402</v>
      </c>
      <c r="Q1379" s="769"/>
      <c r="R1379" s="769"/>
      <c r="S1379" s="747"/>
      <c r="T1379" s="746" t="s">
        <v>403</v>
      </c>
      <c r="U1379" s="747"/>
      <c r="V1379" s="775" t="s">
        <v>1102</v>
      </c>
    </row>
    <row r="1380" spans="1:22" s="22" customFormat="1" ht="22.5" customHeight="1">
      <c r="A1380" s="635" t="s">
        <v>2339</v>
      </c>
      <c r="B1380" s="766"/>
      <c r="C1380" s="734" t="s">
        <v>404</v>
      </c>
      <c r="D1380" s="735"/>
      <c r="E1380" s="736"/>
      <c r="F1380" s="481">
        <v>2</v>
      </c>
      <c r="G1380" s="737" t="s">
        <v>405</v>
      </c>
      <c r="H1380" s="738" t="s">
        <v>406</v>
      </c>
      <c r="I1380" s="738"/>
      <c r="J1380" s="734" t="s">
        <v>407</v>
      </c>
      <c r="K1380" s="739"/>
      <c r="L1380" s="482"/>
      <c r="M1380" s="482"/>
      <c r="N1380" s="483"/>
      <c r="O1380" s="484"/>
      <c r="P1380" s="770"/>
      <c r="Q1380" s="771"/>
      <c r="R1380" s="771"/>
      <c r="S1380" s="772"/>
      <c r="T1380" s="748"/>
      <c r="U1380" s="749"/>
      <c r="V1380" s="776"/>
    </row>
    <row r="1381" spans="1:22" s="22" customFormat="1" ht="51.75" customHeight="1" thickBot="1">
      <c r="A1381" s="635" t="s">
        <v>2340</v>
      </c>
      <c r="B1381" s="766"/>
      <c r="C1381" s="735" t="s">
        <v>408</v>
      </c>
      <c r="D1381" s="736"/>
      <c r="E1381" s="485" t="s">
        <v>409</v>
      </c>
      <c r="F1381" s="479" t="s">
        <v>410</v>
      </c>
      <c r="G1381" s="737"/>
      <c r="H1381" s="738"/>
      <c r="I1381" s="738"/>
      <c r="J1381" s="469" t="s">
        <v>411</v>
      </c>
      <c r="K1381" s="480" t="s">
        <v>412</v>
      </c>
      <c r="L1381" s="486" t="s">
        <v>413</v>
      </c>
      <c r="M1381" s="486"/>
      <c r="N1381" s="487" t="s">
        <v>414</v>
      </c>
      <c r="O1381" s="488"/>
      <c r="P1381" s="421" t="s">
        <v>1436</v>
      </c>
      <c r="Q1381" s="312" t="s">
        <v>415</v>
      </c>
      <c r="R1381" s="313"/>
      <c r="S1381" s="94">
        <v>6</v>
      </c>
      <c r="T1381" s="773"/>
      <c r="U1381" s="774"/>
      <c r="V1381" s="777"/>
    </row>
    <row r="1382" spans="1:22" s="22" customFormat="1" ht="15.75" customHeight="1">
      <c r="A1382" s="635" t="s">
        <v>2341</v>
      </c>
      <c r="B1382" s="766"/>
      <c r="C1382" s="41">
        <v>1</v>
      </c>
      <c r="D1382" s="83" t="s">
        <v>283</v>
      </c>
      <c r="E1382" s="89">
        <v>0.75</v>
      </c>
      <c r="F1382" s="306">
        <v>5679.7789999999995</v>
      </c>
      <c r="G1382" s="306">
        <v>698.17</v>
      </c>
      <c r="H1382" s="742" t="s">
        <v>1102</v>
      </c>
      <c r="I1382" s="743"/>
      <c r="J1382" s="90" t="s">
        <v>1102</v>
      </c>
      <c r="K1382" s="88" t="s">
        <v>1418</v>
      </c>
      <c r="L1382" s="453" t="s">
        <v>1361</v>
      </c>
      <c r="M1382" s="454" t="s">
        <v>1459</v>
      </c>
      <c r="N1382" s="369" t="s">
        <v>396</v>
      </c>
      <c r="O1382" s="778" t="s">
        <v>205</v>
      </c>
      <c r="P1382" s="779"/>
      <c r="Q1382" s="782">
        <v>74</v>
      </c>
      <c r="R1382" s="785" t="s">
        <v>1361</v>
      </c>
      <c r="S1382" s="786"/>
      <c r="T1382" s="746" t="s">
        <v>416</v>
      </c>
      <c r="U1382" s="769"/>
      <c r="V1382" s="747"/>
    </row>
    <row r="1383" spans="1:22" s="22" customFormat="1" ht="15.75" customHeight="1" thickBot="1">
      <c r="A1383" s="635" t="s">
        <v>2342</v>
      </c>
      <c r="B1383" s="766"/>
      <c r="C1383" s="41">
        <v>2</v>
      </c>
      <c r="D1383" s="83" t="s">
        <v>284</v>
      </c>
      <c r="E1383" s="89">
        <v>0.25</v>
      </c>
      <c r="F1383" s="306">
        <v>6603.87</v>
      </c>
      <c r="G1383" s="306">
        <v>698.17</v>
      </c>
      <c r="H1383" s="742" t="s">
        <v>1102</v>
      </c>
      <c r="I1383" s="743"/>
      <c r="J1383" s="90" t="s">
        <v>1102</v>
      </c>
      <c r="K1383" s="88" t="s">
        <v>1418</v>
      </c>
      <c r="L1383" s="453" t="s">
        <v>34</v>
      </c>
      <c r="M1383" s="454" t="s">
        <v>1439</v>
      </c>
      <c r="N1383" s="369" t="s">
        <v>396</v>
      </c>
      <c r="O1383" s="778"/>
      <c r="P1383" s="779"/>
      <c r="Q1383" s="783"/>
      <c r="R1383" s="787"/>
      <c r="S1383" s="788"/>
      <c r="T1383" s="773"/>
      <c r="U1383" s="791"/>
      <c r="V1383" s="774"/>
    </row>
    <row r="1384" spans="1:22" s="22" customFormat="1" ht="15.75" customHeight="1">
      <c r="A1384" s="635" t="s">
        <v>2343</v>
      </c>
      <c r="B1384" s="766"/>
      <c r="C1384" s="41">
        <v>3</v>
      </c>
      <c r="D1384" s="83" t="s">
        <v>1418</v>
      </c>
      <c r="E1384" s="89" t="s">
        <v>1418</v>
      </c>
      <c r="F1384" s="306" t="s">
        <v>1418</v>
      </c>
      <c r="G1384" s="306" t="s">
        <v>1418</v>
      </c>
      <c r="H1384" s="742" t="s">
        <v>1418</v>
      </c>
      <c r="I1384" s="743"/>
      <c r="J1384" s="90" t="s">
        <v>1418</v>
      </c>
      <c r="K1384" s="88" t="s">
        <v>1418</v>
      </c>
      <c r="L1384" s="453"/>
      <c r="M1384" s="454" t="s">
        <v>1418</v>
      </c>
      <c r="N1384" s="369"/>
      <c r="O1384" s="780"/>
      <c r="P1384" s="781"/>
      <c r="Q1384" s="784"/>
      <c r="R1384" s="789"/>
      <c r="S1384" s="790"/>
      <c r="T1384" s="244"/>
      <c r="U1384" s="244"/>
      <c r="V1384" s="245"/>
    </row>
    <row r="1385" spans="1:22" s="22" customFormat="1" ht="15.75" customHeight="1">
      <c r="A1385" s="635" t="s">
        <v>2344</v>
      </c>
      <c r="B1385" s="766"/>
      <c r="C1385" s="41">
        <v>4</v>
      </c>
      <c r="D1385" s="83" t="s">
        <v>1418</v>
      </c>
      <c r="E1385" s="89" t="s">
        <v>1418</v>
      </c>
      <c r="F1385" s="306" t="s">
        <v>1418</v>
      </c>
      <c r="G1385" s="306" t="s">
        <v>1418</v>
      </c>
      <c r="H1385" s="742" t="s">
        <v>1418</v>
      </c>
      <c r="I1385" s="743"/>
      <c r="J1385" s="90" t="s">
        <v>1418</v>
      </c>
      <c r="K1385" s="88" t="s">
        <v>1418</v>
      </c>
      <c r="L1385" s="453"/>
      <c r="M1385" s="454" t="s">
        <v>1418</v>
      </c>
      <c r="N1385" s="369"/>
      <c r="O1385" s="744" t="s">
        <v>417</v>
      </c>
      <c r="P1385" s="734" t="s">
        <v>418</v>
      </c>
      <c r="Q1385" s="735"/>
      <c r="R1385" s="735"/>
      <c r="S1385" s="736"/>
      <c r="T1385" s="225"/>
      <c r="U1385" s="225"/>
      <c r="V1385" s="246"/>
    </row>
    <row r="1386" spans="1:22" s="22" customFormat="1" ht="17.25" customHeight="1">
      <c r="A1386" s="635" t="s">
        <v>2345</v>
      </c>
      <c r="B1386" s="766"/>
      <c r="C1386" s="41">
        <v>5</v>
      </c>
      <c r="D1386" s="83" t="s">
        <v>1418</v>
      </c>
      <c r="E1386" s="89" t="s">
        <v>1418</v>
      </c>
      <c r="F1386" s="306" t="s">
        <v>1418</v>
      </c>
      <c r="G1386" s="306" t="s">
        <v>1418</v>
      </c>
      <c r="H1386" s="742" t="s">
        <v>1418</v>
      </c>
      <c r="I1386" s="743"/>
      <c r="J1386" s="90" t="s">
        <v>1418</v>
      </c>
      <c r="K1386" s="88" t="s">
        <v>1418</v>
      </c>
      <c r="L1386" s="453"/>
      <c r="M1386" s="454" t="s">
        <v>1418</v>
      </c>
      <c r="N1386" s="369"/>
      <c r="O1386" s="745"/>
      <c r="P1386" s="469" t="s">
        <v>419</v>
      </c>
      <c r="Q1386" s="469" t="s">
        <v>420</v>
      </c>
      <c r="R1386" s="738" t="s">
        <v>421</v>
      </c>
      <c r="S1386" s="738"/>
      <c r="T1386" s="225"/>
      <c r="U1386" s="225"/>
      <c r="V1386" s="246"/>
    </row>
    <row r="1387" spans="1:22" s="22" customFormat="1" ht="16.5" customHeight="1" thickBot="1">
      <c r="A1387" s="635" t="s">
        <v>2346</v>
      </c>
      <c r="B1387" s="766"/>
      <c r="C1387" s="91">
        <v>6</v>
      </c>
      <c r="D1387" s="92" t="s">
        <v>1418</v>
      </c>
      <c r="E1387" s="93" t="s">
        <v>1418</v>
      </c>
      <c r="F1387" s="306" t="s">
        <v>1418</v>
      </c>
      <c r="G1387" s="306" t="s">
        <v>1418</v>
      </c>
      <c r="H1387" s="742" t="s">
        <v>1418</v>
      </c>
      <c r="I1387" s="743"/>
      <c r="J1387" s="90" t="s">
        <v>1418</v>
      </c>
      <c r="K1387" s="88" t="s">
        <v>1418</v>
      </c>
      <c r="L1387" s="453"/>
      <c r="M1387" s="454" t="s">
        <v>1418</v>
      </c>
      <c r="N1387" s="451"/>
      <c r="O1387" s="319" t="s">
        <v>1102</v>
      </c>
      <c r="P1387" s="247">
        <v>4</v>
      </c>
      <c r="Q1387" s="248">
        <v>1396.3430708000001</v>
      </c>
      <c r="R1387" s="792">
        <v>12283.649000000001</v>
      </c>
      <c r="S1387" s="792"/>
      <c r="T1387" s="225"/>
      <c r="U1387" s="225"/>
      <c r="V1387" s="246"/>
    </row>
    <row r="1388" spans="1:22" s="22" customFormat="1" ht="16.5" customHeight="1" thickBot="1">
      <c r="A1388" s="635" t="s">
        <v>2347</v>
      </c>
      <c r="B1388" s="767"/>
      <c r="C1388" s="793" t="s">
        <v>422</v>
      </c>
      <c r="D1388" s="794"/>
      <c r="E1388" s="794"/>
      <c r="F1388" s="502"/>
      <c r="G1388" s="503"/>
      <c r="H1388" s="795" t="s">
        <v>1102</v>
      </c>
      <c r="I1388" s="796"/>
      <c r="J1388" s="416" t="s">
        <v>1102</v>
      </c>
      <c r="K1388" s="249" t="s">
        <v>1102</v>
      </c>
      <c r="L1388" s="492"/>
      <c r="M1388" s="493"/>
      <c r="N1388" s="494"/>
      <c r="O1388" s="797" t="s">
        <v>1418</v>
      </c>
      <c r="P1388" s="797"/>
      <c r="Q1388" s="797"/>
      <c r="R1388" s="797"/>
      <c r="S1388" s="797"/>
      <c r="T1388" s="489"/>
      <c r="U1388" s="490"/>
      <c r="V1388" s="491"/>
    </row>
    <row r="1389" spans="1:22" ht="24.9" customHeight="1"/>
    <row r="1390" spans="1:22" ht="24.9" customHeight="1"/>
    <row r="1391" spans="1:22" s="32" customFormat="1" ht="24" thickBot="1">
      <c r="A1391" s="633">
        <v>51</v>
      </c>
      <c r="B1391" s="761" t="s">
        <v>371</v>
      </c>
      <c r="C1391" s="761"/>
      <c r="D1391" s="761"/>
      <c r="E1391" s="26">
        <v>77</v>
      </c>
      <c r="F1391" s="27" t="s">
        <v>155</v>
      </c>
      <c r="G1391" s="28"/>
      <c r="H1391" s="28"/>
      <c r="I1391" s="27"/>
      <c r="J1391" s="27"/>
      <c r="K1391" s="27"/>
      <c r="L1391" s="27"/>
      <c r="M1391" s="29"/>
      <c r="N1391" s="29"/>
      <c r="O1391" s="28"/>
      <c r="P1391" s="28"/>
      <c r="Q1391" s="30"/>
      <c r="R1391" s="30"/>
      <c r="S1391" s="30"/>
      <c r="T1391" s="30"/>
      <c r="U1391" s="31"/>
    </row>
    <row r="1392" spans="1:22" s="19" customFormat="1" ht="24.75" customHeight="1">
      <c r="A1392" s="630"/>
      <c r="B1392" s="762" t="s">
        <v>372</v>
      </c>
      <c r="C1392" s="466" t="s">
        <v>373</v>
      </c>
      <c r="D1392" s="467" t="s">
        <v>374</v>
      </c>
      <c r="E1392" s="467"/>
      <c r="F1392" s="467" t="s">
        <v>375</v>
      </c>
      <c r="G1392" s="468"/>
      <c r="H1392" s="752" t="s">
        <v>376</v>
      </c>
      <c r="I1392" s="803" t="s">
        <v>377</v>
      </c>
      <c r="J1392" s="752" t="s">
        <v>378</v>
      </c>
      <c r="K1392" s="752" t="s">
        <v>379</v>
      </c>
      <c r="L1392" s="752" t="s">
        <v>380</v>
      </c>
      <c r="M1392" s="752" t="s">
        <v>381</v>
      </c>
      <c r="N1392" s="753" t="s">
        <v>382</v>
      </c>
      <c r="O1392" s="754"/>
      <c r="P1392" s="755" t="s">
        <v>383</v>
      </c>
      <c r="Q1392" s="756"/>
      <c r="R1392" s="746" t="s">
        <v>384</v>
      </c>
      <c r="S1392" s="747"/>
      <c r="T1392" s="798" t="s">
        <v>385</v>
      </c>
      <c r="U1392" s="799"/>
      <c r="V1392" s="800"/>
    </row>
    <row r="1393" spans="1:22" s="19" customFormat="1" ht="73.5" customHeight="1">
      <c r="A1393" s="630"/>
      <c r="B1393" s="763"/>
      <c r="C1393" s="469" t="s">
        <v>386</v>
      </c>
      <c r="D1393" s="470" t="s">
        <v>101</v>
      </c>
      <c r="E1393" s="470" t="s">
        <v>387</v>
      </c>
      <c r="F1393" s="470" t="s">
        <v>388</v>
      </c>
      <c r="G1393" s="471" t="s">
        <v>389</v>
      </c>
      <c r="H1393" s="738"/>
      <c r="I1393" s="804"/>
      <c r="J1393" s="738"/>
      <c r="K1393" s="738"/>
      <c r="L1393" s="738"/>
      <c r="M1393" s="738"/>
      <c r="N1393" s="469" t="s">
        <v>390</v>
      </c>
      <c r="O1393" s="470" t="s">
        <v>391</v>
      </c>
      <c r="P1393" s="801"/>
      <c r="Q1393" s="802"/>
      <c r="R1393" s="748"/>
      <c r="S1393" s="749"/>
      <c r="T1393" s="472" t="s">
        <v>392</v>
      </c>
      <c r="U1393" s="473" t="s">
        <v>393</v>
      </c>
      <c r="V1393" s="474" t="s">
        <v>394</v>
      </c>
    </row>
    <row r="1394" spans="1:22" s="19" customFormat="1" ht="26.25" customHeight="1">
      <c r="A1394" s="630"/>
      <c r="B1394" s="400"/>
      <c r="C1394" s="401">
        <v>3</v>
      </c>
      <c r="D1394" s="401">
        <v>4</v>
      </c>
      <c r="E1394" s="401">
        <v>5</v>
      </c>
      <c r="F1394" s="401">
        <v>6</v>
      </c>
      <c r="G1394" s="401">
        <v>7</v>
      </c>
      <c r="H1394" s="401">
        <v>8</v>
      </c>
      <c r="I1394" s="401">
        <v>9</v>
      </c>
      <c r="J1394" s="401">
        <v>10</v>
      </c>
      <c r="K1394" s="401">
        <v>11</v>
      </c>
      <c r="L1394" s="401">
        <v>12</v>
      </c>
      <c r="M1394" s="401">
        <v>13</v>
      </c>
      <c r="N1394" s="401">
        <v>14</v>
      </c>
      <c r="O1394" s="401">
        <v>15</v>
      </c>
      <c r="P1394" s="402">
        <v>16</v>
      </c>
      <c r="Q1394" s="403">
        <v>17</v>
      </c>
      <c r="R1394" s="402">
        <v>18</v>
      </c>
      <c r="S1394" s="403">
        <v>19</v>
      </c>
      <c r="T1394" s="404">
        <v>20</v>
      </c>
      <c r="U1394" s="210">
        <v>21</v>
      </c>
      <c r="V1394" s="405">
        <v>22</v>
      </c>
    </row>
    <row r="1395" spans="1:22" s="33" customFormat="1" ht="50.1" customHeight="1">
      <c r="A1395" s="634" t="s">
        <v>2348</v>
      </c>
      <c r="B1395" s="406">
        <v>1</v>
      </c>
      <c r="C1395" s="394" t="s">
        <v>470</v>
      </c>
      <c r="D1395" s="394" t="s">
        <v>760</v>
      </c>
      <c r="E1395" s="394" t="s">
        <v>761</v>
      </c>
      <c r="F1395" s="394" t="s">
        <v>57</v>
      </c>
      <c r="G1395" s="386">
        <v>1</v>
      </c>
      <c r="H1395" s="543" t="s">
        <v>396</v>
      </c>
      <c r="I1395" s="392" t="s">
        <v>57</v>
      </c>
      <c r="J1395" s="393" t="s">
        <v>155</v>
      </c>
      <c r="K1395" s="430">
        <v>44558</v>
      </c>
      <c r="L1395" s="430">
        <v>44911</v>
      </c>
      <c r="M1395" s="387">
        <v>853.13</v>
      </c>
      <c r="N1395" s="428">
        <v>853.13</v>
      </c>
      <c r="O1395" s="212">
        <v>853.13</v>
      </c>
      <c r="P1395" s="732"/>
      <c r="Q1395" s="733"/>
      <c r="R1395" s="750"/>
      <c r="S1395" s="751"/>
      <c r="T1395" s="389" t="s">
        <v>396</v>
      </c>
      <c r="U1395" s="390">
        <v>81</v>
      </c>
      <c r="V1395" s="391" t="s">
        <v>396</v>
      </c>
    </row>
    <row r="1396" spans="1:22" s="33" customFormat="1" ht="50.1" customHeight="1">
      <c r="A1396" s="634" t="s">
        <v>2349</v>
      </c>
      <c r="B1396" s="406">
        <v>2</v>
      </c>
      <c r="C1396" s="394" t="s">
        <v>762</v>
      </c>
      <c r="D1396" s="394" t="s">
        <v>763</v>
      </c>
      <c r="E1396" s="394" t="s">
        <v>764</v>
      </c>
      <c r="F1396" s="394" t="s">
        <v>57</v>
      </c>
      <c r="G1396" s="386">
        <v>1</v>
      </c>
      <c r="H1396" s="543" t="s">
        <v>396</v>
      </c>
      <c r="I1396" s="392" t="s">
        <v>57</v>
      </c>
      <c r="J1396" s="393" t="s">
        <v>155</v>
      </c>
      <c r="K1396" s="430">
        <v>44183</v>
      </c>
      <c r="L1396" s="430">
        <v>45160</v>
      </c>
      <c r="M1396" s="387">
        <v>5060.79</v>
      </c>
      <c r="N1396" s="428">
        <v>5060.79</v>
      </c>
      <c r="O1396" s="212">
        <v>5060.79</v>
      </c>
      <c r="P1396" s="732"/>
      <c r="Q1396" s="733"/>
      <c r="R1396" s="750"/>
      <c r="S1396" s="751"/>
      <c r="T1396" s="389" t="s">
        <v>396</v>
      </c>
      <c r="U1396" s="390">
        <v>87</v>
      </c>
      <c r="V1396" s="391" t="s">
        <v>396</v>
      </c>
    </row>
    <row r="1397" spans="1:22" s="33" customFormat="1" ht="50.1" customHeight="1">
      <c r="A1397" s="634" t="s">
        <v>2350</v>
      </c>
      <c r="B1397" s="406">
        <v>3</v>
      </c>
      <c r="C1397" s="394" t="s">
        <v>765</v>
      </c>
      <c r="D1397" s="394" t="s">
        <v>766</v>
      </c>
      <c r="E1397" s="394" t="s">
        <v>767</v>
      </c>
      <c r="F1397" s="394" t="s">
        <v>57</v>
      </c>
      <c r="G1397" s="386">
        <v>1</v>
      </c>
      <c r="H1397" s="543" t="s">
        <v>396</v>
      </c>
      <c r="I1397" s="392" t="s">
        <v>57</v>
      </c>
      <c r="J1397" s="393" t="s">
        <v>155</v>
      </c>
      <c r="K1397" s="430">
        <v>44453</v>
      </c>
      <c r="L1397" s="430">
        <v>45036</v>
      </c>
      <c r="M1397" s="387">
        <v>1247.8399999999999</v>
      </c>
      <c r="N1397" s="428">
        <v>1247.8399999999999</v>
      </c>
      <c r="O1397" s="212">
        <v>1247.8399999999999</v>
      </c>
      <c r="P1397" s="732"/>
      <c r="Q1397" s="733"/>
      <c r="R1397" s="750"/>
      <c r="S1397" s="751"/>
      <c r="T1397" s="389" t="s">
        <v>396</v>
      </c>
      <c r="U1397" s="390">
        <v>90</v>
      </c>
      <c r="V1397" s="391" t="s">
        <v>396</v>
      </c>
    </row>
    <row r="1398" spans="1:22" s="33" customFormat="1" ht="24.9" customHeight="1">
      <c r="A1398" s="634" t="s">
        <v>2351</v>
      </c>
      <c r="B1398" s="406" t="s">
        <v>1418</v>
      </c>
      <c r="C1398" s="394"/>
      <c r="D1398" s="394"/>
      <c r="E1398" s="394"/>
      <c r="F1398" s="394"/>
      <c r="G1398" s="386"/>
      <c r="H1398" s="543"/>
      <c r="I1398" s="392"/>
      <c r="J1398" s="393" t="s">
        <v>1418</v>
      </c>
      <c r="K1398" s="430"/>
      <c r="L1398" s="430"/>
      <c r="M1398" s="387"/>
      <c r="N1398" s="428" t="s">
        <v>1418</v>
      </c>
      <c r="O1398" s="212" t="s">
        <v>1418</v>
      </c>
      <c r="P1398" s="732"/>
      <c r="Q1398" s="733"/>
      <c r="R1398" s="750"/>
      <c r="S1398" s="751"/>
      <c r="T1398" s="389"/>
      <c r="U1398" s="390"/>
      <c r="V1398" s="391"/>
    </row>
    <row r="1399" spans="1:22" s="33" customFormat="1" ht="24.9" customHeight="1">
      <c r="A1399" s="634" t="s">
        <v>2352</v>
      </c>
      <c r="B1399" s="406" t="s">
        <v>1418</v>
      </c>
      <c r="C1399" s="394"/>
      <c r="D1399" s="394"/>
      <c r="E1399" s="394"/>
      <c r="F1399" s="394"/>
      <c r="G1399" s="386"/>
      <c r="H1399" s="543"/>
      <c r="I1399" s="392"/>
      <c r="J1399" s="393" t="s">
        <v>1418</v>
      </c>
      <c r="K1399" s="430"/>
      <c r="L1399" s="430"/>
      <c r="M1399" s="387"/>
      <c r="N1399" s="428" t="s">
        <v>1418</v>
      </c>
      <c r="O1399" s="212" t="s">
        <v>1418</v>
      </c>
      <c r="P1399" s="732"/>
      <c r="Q1399" s="733"/>
      <c r="R1399" s="750"/>
      <c r="S1399" s="751"/>
      <c r="T1399" s="389"/>
      <c r="U1399" s="390"/>
      <c r="V1399" s="391"/>
    </row>
    <row r="1400" spans="1:22" s="33" customFormat="1" ht="24.9" customHeight="1">
      <c r="A1400" s="634" t="s">
        <v>2353</v>
      </c>
      <c r="B1400" s="406" t="s">
        <v>1418</v>
      </c>
      <c r="C1400" s="394"/>
      <c r="D1400" s="394"/>
      <c r="E1400" s="394"/>
      <c r="F1400" s="394"/>
      <c r="G1400" s="386"/>
      <c r="H1400" s="543"/>
      <c r="I1400" s="392"/>
      <c r="J1400" s="393" t="s">
        <v>1418</v>
      </c>
      <c r="K1400" s="430"/>
      <c r="L1400" s="430"/>
      <c r="M1400" s="387"/>
      <c r="N1400" s="428" t="s">
        <v>1418</v>
      </c>
      <c r="O1400" s="212" t="s">
        <v>1418</v>
      </c>
      <c r="P1400" s="732"/>
      <c r="Q1400" s="733"/>
      <c r="R1400" s="750"/>
      <c r="S1400" s="751"/>
      <c r="T1400" s="389"/>
      <c r="U1400" s="390"/>
      <c r="V1400" s="391"/>
    </row>
    <row r="1401" spans="1:22" s="33" customFormat="1" ht="24.9" customHeight="1">
      <c r="A1401" s="634" t="s">
        <v>2354</v>
      </c>
      <c r="B1401" s="406" t="s">
        <v>1418</v>
      </c>
      <c r="C1401" s="394"/>
      <c r="D1401" s="394"/>
      <c r="E1401" s="394"/>
      <c r="F1401" s="394"/>
      <c r="G1401" s="386"/>
      <c r="H1401" s="543"/>
      <c r="I1401" s="392"/>
      <c r="J1401" s="393" t="s">
        <v>1418</v>
      </c>
      <c r="K1401" s="430"/>
      <c r="L1401" s="430"/>
      <c r="M1401" s="388"/>
      <c r="N1401" s="428" t="s">
        <v>1418</v>
      </c>
      <c r="O1401" s="212" t="s">
        <v>1418</v>
      </c>
      <c r="P1401" s="732"/>
      <c r="Q1401" s="733"/>
      <c r="R1401" s="750"/>
      <c r="S1401" s="751"/>
      <c r="T1401" s="389"/>
      <c r="U1401" s="390"/>
      <c r="V1401" s="391"/>
    </row>
    <row r="1402" spans="1:22" s="33" customFormat="1" ht="24.9" customHeight="1">
      <c r="A1402" s="634" t="s">
        <v>2355</v>
      </c>
      <c r="B1402" s="406" t="s">
        <v>1418</v>
      </c>
      <c r="C1402" s="394"/>
      <c r="D1402" s="394"/>
      <c r="E1402" s="394"/>
      <c r="F1402" s="394"/>
      <c r="G1402" s="386"/>
      <c r="H1402" s="543"/>
      <c r="I1402" s="392"/>
      <c r="J1402" s="393" t="s">
        <v>1418</v>
      </c>
      <c r="K1402" s="430"/>
      <c r="L1402" s="430"/>
      <c r="M1402" s="388"/>
      <c r="N1402" s="428" t="s">
        <v>1418</v>
      </c>
      <c r="O1402" s="212" t="s">
        <v>1418</v>
      </c>
      <c r="P1402" s="732"/>
      <c r="Q1402" s="733"/>
      <c r="R1402" s="750"/>
      <c r="S1402" s="751"/>
      <c r="T1402" s="389"/>
      <c r="U1402" s="390"/>
      <c r="V1402" s="391"/>
    </row>
    <row r="1403" spans="1:22" s="33" customFormat="1" ht="24.9" customHeight="1" thickBot="1">
      <c r="A1403" s="634" t="s">
        <v>2356</v>
      </c>
      <c r="B1403" s="410" t="s">
        <v>1418</v>
      </c>
      <c r="C1403" s="395"/>
      <c r="D1403" s="395"/>
      <c r="E1403" s="395"/>
      <c r="F1403" s="395"/>
      <c r="G1403" s="396"/>
      <c r="H1403" s="544"/>
      <c r="I1403" s="397"/>
      <c r="J1403" s="398" t="s">
        <v>1418</v>
      </c>
      <c r="K1403" s="431"/>
      <c r="L1403" s="431"/>
      <c r="M1403" s="399"/>
      <c r="N1403" s="428" t="s">
        <v>1418</v>
      </c>
      <c r="O1403" s="212" t="s">
        <v>1418</v>
      </c>
      <c r="P1403" s="732"/>
      <c r="Q1403" s="733"/>
      <c r="R1403" s="750"/>
      <c r="S1403" s="751"/>
      <c r="T1403" s="389"/>
      <c r="U1403" s="390"/>
      <c r="V1403" s="391"/>
    </row>
    <row r="1404" spans="1:22" s="19" customFormat="1" ht="12" customHeight="1">
      <c r="A1404" s="634"/>
      <c r="B1404" s="34"/>
      <c r="C1404" s="35"/>
      <c r="D1404" s="35"/>
      <c r="E1404" s="35"/>
      <c r="F1404" s="35"/>
      <c r="G1404" s="35"/>
      <c r="H1404" s="407"/>
      <c r="I1404" s="35"/>
      <c r="J1404" s="35"/>
      <c r="K1404" s="35"/>
      <c r="L1404" s="35"/>
      <c r="M1404" s="35"/>
      <c r="N1404" s="35"/>
      <c r="O1404" s="211"/>
      <c r="P1404" s="35"/>
      <c r="Q1404" s="35"/>
      <c r="R1404" s="211"/>
      <c r="S1404" s="35"/>
      <c r="T1404" s="35"/>
      <c r="U1404" s="36"/>
      <c r="V1404" s="37"/>
    </row>
    <row r="1405" spans="1:22" s="19" customFormat="1" ht="17.25" customHeight="1" thickBot="1">
      <c r="A1405" s="634" t="s">
        <v>2357</v>
      </c>
      <c r="B1405" s="475"/>
      <c r="C1405" s="476"/>
      <c r="D1405" s="476"/>
      <c r="E1405" s="476"/>
      <c r="F1405" s="476"/>
      <c r="G1405" s="476"/>
      <c r="H1405" s="476"/>
      <c r="I1405" s="476"/>
      <c r="J1405" s="476"/>
      <c r="K1405" s="476"/>
      <c r="L1405" s="476"/>
      <c r="M1405" s="476"/>
      <c r="N1405" s="414" t="s">
        <v>398</v>
      </c>
      <c r="O1405" s="415">
        <v>2387.2533333333336</v>
      </c>
      <c r="P1405" s="423"/>
      <c r="Q1405" s="423"/>
      <c r="R1405" s="424"/>
      <c r="S1405" s="424"/>
      <c r="T1405" s="425"/>
      <c r="U1405" s="426"/>
      <c r="V1405" s="427"/>
    </row>
    <row r="1406" spans="1:22" ht="17.25" customHeight="1">
      <c r="B1406" s="38"/>
      <c r="C1406" s="38"/>
      <c r="D1406" s="38"/>
      <c r="E1406" s="38"/>
      <c r="F1406" s="38"/>
      <c r="G1406" s="39"/>
      <c r="H1406" s="39"/>
      <c r="I1406" s="39"/>
      <c r="J1406" s="39"/>
      <c r="K1406" s="39"/>
      <c r="L1406" s="39"/>
      <c r="M1406" s="39"/>
      <c r="N1406" s="39"/>
      <c r="O1406" s="39"/>
      <c r="P1406" s="39"/>
      <c r="Q1406" s="39"/>
      <c r="R1406" s="39"/>
      <c r="S1406" s="39"/>
      <c r="T1406" s="39"/>
      <c r="U1406" s="39"/>
      <c r="V1406" s="39"/>
    </row>
    <row r="1407" spans="1:22" s="19" customFormat="1" ht="16.5" customHeight="1" thickBot="1">
      <c r="A1407" s="630"/>
      <c r="B1407" s="764" t="s">
        <v>399</v>
      </c>
      <c r="C1407" s="764"/>
      <c r="D1407" s="764"/>
      <c r="E1407" s="764"/>
      <c r="F1407" s="764"/>
      <c r="G1407" s="764"/>
      <c r="H1407" s="764"/>
      <c r="I1407" s="764"/>
      <c r="J1407" s="764"/>
      <c r="K1407" s="764"/>
      <c r="L1407" s="764"/>
      <c r="M1407" s="764"/>
      <c r="N1407" s="764"/>
      <c r="O1407" s="764"/>
      <c r="P1407" s="764"/>
      <c r="Q1407" s="764"/>
      <c r="R1407" s="764"/>
      <c r="S1407" s="764"/>
      <c r="T1407" s="764"/>
      <c r="U1407" s="764"/>
      <c r="V1407" s="764"/>
    </row>
    <row r="1408" spans="1:22" s="22" customFormat="1" ht="22.5" customHeight="1">
      <c r="A1408" s="635" t="s">
        <v>2358</v>
      </c>
      <c r="B1408" s="765" t="s">
        <v>400</v>
      </c>
      <c r="C1408" s="768" t="s">
        <v>401</v>
      </c>
      <c r="D1408" s="769"/>
      <c r="E1408" s="769"/>
      <c r="F1408" s="769"/>
      <c r="G1408" s="769"/>
      <c r="H1408" s="769"/>
      <c r="I1408" s="769"/>
      <c r="J1408" s="769"/>
      <c r="K1408" s="769"/>
      <c r="L1408" s="769"/>
      <c r="M1408" s="747"/>
      <c r="N1408" s="477"/>
      <c r="O1408" s="478"/>
      <c r="P1408" s="768" t="s">
        <v>402</v>
      </c>
      <c r="Q1408" s="769"/>
      <c r="R1408" s="769"/>
      <c r="S1408" s="747"/>
      <c r="T1408" s="746" t="s">
        <v>403</v>
      </c>
      <c r="U1408" s="747"/>
      <c r="V1408" s="775" t="s">
        <v>1102</v>
      </c>
    </row>
    <row r="1409" spans="1:22" s="22" customFormat="1" ht="22.5" customHeight="1">
      <c r="A1409" s="635" t="s">
        <v>2359</v>
      </c>
      <c r="B1409" s="766"/>
      <c r="C1409" s="734" t="s">
        <v>404</v>
      </c>
      <c r="D1409" s="735"/>
      <c r="E1409" s="736"/>
      <c r="F1409" s="481">
        <v>1</v>
      </c>
      <c r="G1409" s="737" t="s">
        <v>405</v>
      </c>
      <c r="H1409" s="738" t="s">
        <v>406</v>
      </c>
      <c r="I1409" s="738"/>
      <c r="J1409" s="734" t="s">
        <v>407</v>
      </c>
      <c r="K1409" s="739"/>
      <c r="L1409" s="482"/>
      <c r="M1409" s="482"/>
      <c r="N1409" s="483"/>
      <c r="O1409" s="484"/>
      <c r="P1409" s="770"/>
      <c r="Q1409" s="771"/>
      <c r="R1409" s="771"/>
      <c r="S1409" s="772"/>
      <c r="T1409" s="748"/>
      <c r="U1409" s="749"/>
      <c r="V1409" s="776"/>
    </row>
    <row r="1410" spans="1:22" s="22" customFormat="1" ht="51.75" customHeight="1" thickBot="1">
      <c r="A1410" s="635" t="s">
        <v>2360</v>
      </c>
      <c r="B1410" s="766"/>
      <c r="C1410" s="735" t="s">
        <v>408</v>
      </c>
      <c r="D1410" s="736"/>
      <c r="E1410" s="485" t="s">
        <v>409</v>
      </c>
      <c r="F1410" s="479" t="s">
        <v>410</v>
      </c>
      <c r="G1410" s="737"/>
      <c r="H1410" s="738"/>
      <c r="I1410" s="738"/>
      <c r="J1410" s="469" t="s">
        <v>411</v>
      </c>
      <c r="K1410" s="480" t="s">
        <v>412</v>
      </c>
      <c r="L1410" s="486" t="s">
        <v>413</v>
      </c>
      <c r="M1410" s="486"/>
      <c r="N1410" s="487" t="s">
        <v>414</v>
      </c>
      <c r="O1410" s="488"/>
      <c r="P1410" s="421" t="s">
        <v>1436</v>
      </c>
      <c r="Q1410" s="312" t="s">
        <v>415</v>
      </c>
      <c r="R1410" s="313"/>
      <c r="S1410" s="94">
        <v>3</v>
      </c>
      <c r="T1410" s="773"/>
      <c r="U1410" s="774"/>
      <c r="V1410" s="777"/>
    </row>
    <row r="1411" spans="1:22" s="22" customFormat="1" ht="15.75" customHeight="1">
      <c r="A1411" s="635" t="s">
        <v>2361</v>
      </c>
      <c r="B1411" s="766"/>
      <c r="C1411" s="41">
        <v>1</v>
      </c>
      <c r="D1411" s="83" t="s">
        <v>1418</v>
      </c>
      <c r="E1411" s="89" t="s">
        <v>1418</v>
      </c>
      <c r="F1411" s="306" t="s">
        <v>1418</v>
      </c>
      <c r="G1411" s="306" t="s">
        <v>1418</v>
      </c>
      <c r="H1411" s="742" t="s">
        <v>1418</v>
      </c>
      <c r="I1411" s="743"/>
      <c r="J1411" s="90" t="s">
        <v>1418</v>
      </c>
      <c r="K1411" s="88" t="s">
        <v>1418</v>
      </c>
      <c r="L1411" s="453" t="s">
        <v>1361</v>
      </c>
      <c r="M1411" s="454" t="s">
        <v>1459</v>
      </c>
      <c r="N1411" s="369" t="s">
        <v>396</v>
      </c>
      <c r="O1411" s="778" t="s">
        <v>205</v>
      </c>
      <c r="P1411" s="779"/>
      <c r="Q1411" s="782">
        <v>77</v>
      </c>
      <c r="R1411" s="785" t="s">
        <v>1361</v>
      </c>
      <c r="S1411" s="786"/>
      <c r="T1411" s="746" t="s">
        <v>416</v>
      </c>
      <c r="U1411" s="769"/>
      <c r="V1411" s="747"/>
    </row>
    <row r="1412" spans="1:22" s="22" customFormat="1" ht="15.75" customHeight="1" thickBot="1">
      <c r="A1412" s="635" t="s">
        <v>2362</v>
      </c>
      <c r="B1412" s="766"/>
      <c r="C1412" s="41">
        <v>2</v>
      </c>
      <c r="D1412" s="83" t="s">
        <v>1418</v>
      </c>
      <c r="E1412" s="89" t="s">
        <v>1418</v>
      </c>
      <c r="F1412" s="306" t="s">
        <v>1418</v>
      </c>
      <c r="G1412" s="306" t="s">
        <v>1418</v>
      </c>
      <c r="H1412" s="742" t="s">
        <v>1418</v>
      </c>
      <c r="I1412" s="743"/>
      <c r="J1412" s="90" t="s">
        <v>1418</v>
      </c>
      <c r="K1412" s="88" t="s">
        <v>1418</v>
      </c>
      <c r="L1412" s="453"/>
      <c r="M1412" s="454" t="s">
        <v>1418</v>
      </c>
      <c r="N1412" s="369" t="s">
        <v>396</v>
      </c>
      <c r="O1412" s="778"/>
      <c r="P1412" s="779"/>
      <c r="Q1412" s="783"/>
      <c r="R1412" s="787"/>
      <c r="S1412" s="788"/>
      <c r="T1412" s="773"/>
      <c r="U1412" s="791"/>
      <c r="V1412" s="774"/>
    </row>
    <row r="1413" spans="1:22" s="22" customFormat="1" ht="15.75" customHeight="1">
      <c r="A1413" s="635" t="s">
        <v>2363</v>
      </c>
      <c r="B1413" s="766"/>
      <c r="C1413" s="41">
        <v>3</v>
      </c>
      <c r="D1413" s="83" t="s">
        <v>1418</v>
      </c>
      <c r="E1413" s="89" t="s">
        <v>1418</v>
      </c>
      <c r="F1413" s="306" t="s">
        <v>1418</v>
      </c>
      <c r="G1413" s="306" t="s">
        <v>1418</v>
      </c>
      <c r="H1413" s="742" t="s">
        <v>1418</v>
      </c>
      <c r="I1413" s="743"/>
      <c r="J1413" s="90" t="s">
        <v>1418</v>
      </c>
      <c r="K1413" s="88" t="s">
        <v>1418</v>
      </c>
      <c r="L1413" s="453"/>
      <c r="M1413" s="454" t="s">
        <v>1418</v>
      </c>
      <c r="N1413" s="369"/>
      <c r="O1413" s="780"/>
      <c r="P1413" s="781"/>
      <c r="Q1413" s="784"/>
      <c r="R1413" s="789"/>
      <c r="S1413" s="790"/>
      <c r="T1413" s="244"/>
      <c r="U1413" s="244"/>
      <c r="V1413" s="245"/>
    </row>
    <row r="1414" spans="1:22" s="22" customFormat="1" ht="15.75" customHeight="1">
      <c r="A1414" s="635" t="s">
        <v>2364</v>
      </c>
      <c r="B1414" s="766"/>
      <c r="C1414" s="41">
        <v>4</v>
      </c>
      <c r="D1414" s="83" t="s">
        <v>1418</v>
      </c>
      <c r="E1414" s="89" t="s">
        <v>1418</v>
      </c>
      <c r="F1414" s="306" t="s">
        <v>1418</v>
      </c>
      <c r="G1414" s="306" t="s">
        <v>1418</v>
      </c>
      <c r="H1414" s="742" t="s">
        <v>1418</v>
      </c>
      <c r="I1414" s="743"/>
      <c r="J1414" s="90" t="s">
        <v>1418</v>
      </c>
      <c r="K1414" s="88" t="s">
        <v>1418</v>
      </c>
      <c r="L1414" s="453"/>
      <c r="M1414" s="454" t="s">
        <v>1418</v>
      </c>
      <c r="N1414" s="369"/>
      <c r="O1414" s="744" t="s">
        <v>417</v>
      </c>
      <c r="P1414" s="734" t="s">
        <v>418</v>
      </c>
      <c r="Q1414" s="735"/>
      <c r="R1414" s="735"/>
      <c r="S1414" s="736"/>
      <c r="T1414" s="225"/>
      <c r="U1414" s="225"/>
      <c r="V1414" s="246"/>
    </row>
    <row r="1415" spans="1:22" s="22" customFormat="1" ht="17.25" customHeight="1">
      <c r="A1415" s="635" t="s">
        <v>2365</v>
      </c>
      <c r="B1415" s="766"/>
      <c r="C1415" s="41">
        <v>5</v>
      </c>
      <c r="D1415" s="83" t="s">
        <v>1418</v>
      </c>
      <c r="E1415" s="89" t="s">
        <v>1418</v>
      </c>
      <c r="F1415" s="306" t="s">
        <v>1418</v>
      </c>
      <c r="G1415" s="306" t="s">
        <v>1418</v>
      </c>
      <c r="H1415" s="742" t="s">
        <v>1418</v>
      </c>
      <c r="I1415" s="743"/>
      <c r="J1415" s="90" t="s">
        <v>1418</v>
      </c>
      <c r="K1415" s="88" t="s">
        <v>1418</v>
      </c>
      <c r="L1415" s="453"/>
      <c r="M1415" s="454" t="s">
        <v>1418</v>
      </c>
      <c r="N1415" s="369"/>
      <c r="O1415" s="745"/>
      <c r="P1415" s="469" t="s">
        <v>419</v>
      </c>
      <c r="Q1415" s="469" t="s">
        <v>420</v>
      </c>
      <c r="R1415" s="738" t="s">
        <v>421</v>
      </c>
      <c r="S1415" s="738"/>
      <c r="T1415" s="225"/>
      <c r="U1415" s="225"/>
      <c r="V1415" s="246"/>
    </row>
    <row r="1416" spans="1:22" s="22" customFormat="1" ht="16.5" customHeight="1" thickBot="1">
      <c r="A1416" s="635" t="s">
        <v>2366</v>
      </c>
      <c r="B1416" s="766"/>
      <c r="C1416" s="91">
        <v>6</v>
      </c>
      <c r="D1416" s="92" t="s">
        <v>1418</v>
      </c>
      <c r="E1416" s="93" t="s">
        <v>1418</v>
      </c>
      <c r="F1416" s="306" t="s">
        <v>1418</v>
      </c>
      <c r="G1416" s="306" t="s">
        <v>1418</v>
      </c>
      <c r="H1416" s="742" t="s">
        <v>1418</v>
      </c>
      <c r="I1416" s="743"/>
      <c r="J1416" s="90" t="s">
        <v>1418</v>
      </c>
      <c r="K1416" s="88" t="s">
        <v>1418</v>
      </c>
      <c r="L1416" s="453"/>
      <c r="M1416" s="454" t="s">
        <v>1418</v>
      </c>
      <c r="N1416" s="451"/>
      <c r="O1416" s="319" t="s">
        <v>1102</v>
      </c>
      <c r="P1416" s="247">
        <v>4</v>
      </c>
      <c r="Q1416" s="248">
        <v>1396.3430708000001</v>
      </c>
      <c r="R1416" s="792">
        <v>7161.76</v>
      </c>
      <c r="S1416" s="792"/>
      <c r="T1416" s="225"/>
      <c r="U1416" s="225"/>
      <c r="V1416" s="246"/>
    </row>
    <row r="1417" spans="1:22" s="22" customFormat="1" ht="16.5" customHeight="1" thickBot="1">
      <c r="A1417" s="635" t="s">
        <v>2367</v>
      </c>
      <c r="B1417" s="767"/>
      <c r="C1417" s="793" t="s">
        <v>422</v>
      </c>
      <c r="D1417" s="794"/>
      <c r="E1417" s="794"/>
      <c r="F1417" s="502"/>
      <c r="G1417" s="503"/>
      <c r="H1417" s="795" t="s">
        <v>1418</v>
      </c>
      <c r="I1417" s="796"/>
      <c r="J1417" s="416" t="s">
        <v>1418</v>
      </c>
      <c r="K1417" s="249" t="s">
        <v>1102</v>
      </c>
      <c r="L1417" s="492"/>
      <c r="M1417" s="493"/>
      <c r="N1417" s="494"/>
      <c r="O1417" s="797" t="s">
        <v>1418</v>
      </c>
      <c r="P1417" s="797"/>
      <c r="Q1417" s="797"/>
      <c r="R1417" s="797"/>
      <c r="S1417" s="797"/>
      <c r="T1417" s="489"/>
      <c r="U1417" s="490"/>
      <c r="V1417" s="491"/>
    </row>
    <row r="1418" spans="1:22" ht="24.9" customHeight="1"/>
    <row r="1419" spans="1:22" ht="24.9" customHeight="1"/>
    <row r="1420" spans="1:22" s="32" customFormat="1" ht="24" thickBot="1">
      <c r="A1420" s="633">
        <v>52</v>
      </c>
      <c r="B1420" s="761" t="s">
        <v>371</v>
      </c>
      <c r="C1420" s="761"/>
      <c r="D1420" s="761"/>
      <c r="E1420" s="26">
        <v>78</v>
      </c>
      <c r="F1420" s="27" t="s">
        <v>156</v>
      </c>
      <c r="G1420" s="28"/>
      <c r="H1420" s="28"/>
      <c r="I1420" s="27"/>
      <c r="J1420" s="27"/>
      <c r="K1420" s="27"/>
      <c r="L1420" s="27"/>
      <c r="M1420" s="29"/>
      <c r="N1420" s="29"/>
      <c r="O1420" s="28"/>
      <c r="P1420" s="28"/>
      <c r="Q1420" s="30"/>
      <c r="R1420" s="30"/>
      <c r="S1420" s="30"/>
      <c r="T1420" s="30"/>
      <c r="U1420" s="31"/>
    </row>
    <row r="1421" spans="1:22" s="19" customFormat="1" ht="24.75" customHeight="1">
      <c r="A1421" s="630"/>
      <c r="B1421" s="762" t="s">
        <v>372</v>
      </c>
      <c r="C1421" s="466" t="s">
        <v>373</v>
      </c>
      <c r="D1421" s="467" t="s">
        <v>374</v>
      </c>
      <c r="E1421" s="467"/>
      <c r="F1421" s="467" t="s">
        <v>375</v>
      </c>
      <c r="G1421" s="468"/>
      <c r="H1421" s="752" t="s">
        <v>376</v>
      </c>
      <c r="I1421" s="803" t="s">
        <v>377</v>
      </c>
      <c r="J1421" s="752" t="s">
        <v>378</v>
      </c>
      <c r="K1421" s="752" t="s">
        <v>379</v>
      </c>
      <c r="L1421" s="752" t="s">
        <v>380</v>
      </c>
      <c r="M1421" s="752" t="s">
        <v>381</v>
      </c>
      <c r="N1421" s="753" t="s">
        <v>382</v>
      </c>
      <c r="O1421" s="754"/>
      <c r="P1421" s="755" t="s">
        <v>383</v>
      </c>
      <c r="Q1421" s="756"/>
      <c r="R1421" s="746" t="s">
        <v>384</v>
      </c>
      <c r="S1421" s="747"/>
      <c r="T1421" s="798" t="s">
        <v>385</v>
      </c>
      <c r="U1421" s="799"/>
      <c r="V1421" s="800"/>
    </row>
    <row r="1422" spans="1:22" s="19" customFormat="1" ht="73.5" customHeight="1">
      <c r="A1422" s="630"/>
      <c r="B1422" s="763"/>
      <c r="C1422" s="469" t="s">
        <v>386</v>
      </c>
      <c r="D1422" s="470" t="s">
        <v>101</v>
      </c>
      <c r="E1422" s="470" t="s">
        <v>387</v>
      </c>
      <c r="F1422" s="470" t="s">
        <v>388</v>
      </c>
      <c r="G1422" s="471" t="s">
        <v>389</v>
      </c>
      <c r="H1422" s="738"/>
      <c r="I1422" s="804"/>
      <c r="J1422" s="738"/>
      <c r="K1422" s="738"/>
      <c r="L1422" s="738"/>
      <c r="M1422" s="738"/>
      <c r="N1422" s="469" t="s">
        <v>390</v>
      </c>
      <c r="O1422" s="470" t="s">
        <v>391</v>
      </c>
      <c r="P1422" s="801"/>
      <c r="Q1422" s="802"/>
      <c r="R1422" s="748"/>
      <c r="S1422" s="749"/>
      <c r="T1422" s="472" t="s">
        <v>392</v>
      </c>
      <c r="U1422" s="473" t="s">
        <v>393</v>
      </c>
      <c r="V1422" s="474" t="s">
        <v>394</v>
      </c>
    </row>
    <row r="1423" spans="1:22" s="19" customFormat="1" ht="26.25" customHeight="1">
      <c r="A1423" s="630"/>
      <c r="B1423" s="400"/>
      <c r="C1423" s="401">
        <v>3</v>
      </c>
      <c r="D1423" s="401">
        <v>4</v>
      </c>
      <c r="E1423" s="401">
        <v>5</v>
      </c>
      <c r="F1423" s="401">
        <v>6</v>
      </c>
      <c r="G1423" s="401">
        <v>7</v>
      </c>
      <c r="H1423" s="401">
        <v>8</v>
      </c>
      <c r="I1423" s="401">
        <v>9</v>
      </c>
      <c r="J1423" s="401">
        <v>10</v>
      </c>
      <c r="K1423" s="401">
        <v>11</v>
      </c>
      <c r="L1423" s="401">
        <v>12</v>
      </c>
      <c r="M1423" s="401">
        <v>13</v>
      </c>
      <c r="N1423" s="401">
        <v>14</v>
      </c>
      <c r="O1423" s="401">
        <v>15</v>
      </c>
      <c r="P1423" s="402">
        <v>16</v>
      </c>
      <c r="Q1423" s="403">
        <v>17</v>
      </c>
      <c r="R1423" s="402">
        <v>18</v>
      </c>
      <c r="S1423" s="403">
        <v>19</v>
      </c>
      <c r="T1423" s="404">
        <v>20</v>
      </c>
      <c r="U1423" s="210">
        <v>21</v>
      </c>
      <c r="V1423" s="405">
        <v>22</v>
      </c>
    </row>
    <row r="1424" spans="1:22" s="33" customFormat="1" ht="19.95" customHeight="1">
      <c r="A1424" s="634" t="s">
        <v>2368</v>
      </c>
      <c r="B1424" s="728">
        <v>1</v>
      </c>
      <c r="C1424" s="730" t="s">
        <v>470</v>
      </c>
      <c r="D1424" s="730" t="s">
        <v>768</v>
      </c>
      <c r="E1424" s="730" t="s">
        <v>769</v>
      </c>
      <c r="F1424" s="730" t="s">
        <v>48</v>
      </c>
      <c r="G1424" s="386">
        <v>0.1</v>
      </c>
      <c r="H1424" s="757" t="s">
        <v>396</v>
      </c>
      <c r="I1424" s="392">
        <v>1</v>
      </c>
      <c r="J1424" s="393" t="s">
        <v>286</v>
      </c>
      <c r="K1424" s="430">
        <v>41123</v>
      </c>
      <c r="L1424" s="430">
        <v>42809</v>
      </c>
      <c r="M1424" s="387">
        <v>13911.68</v>
      </c>
      <c r="N1424" s="428">
        <v>1391.1680000000001</v>
      </c>
      <c r="O1424" s="212">
        <v>1391.1679999999999</v>
      </c>
      <c r="P1424" s="732"/>
      <c r="Q1424" s="733"/>
      <c r="R1424" s="750"/>
      <c r="S1424" s="751"/>
      <c r="T1424" s="389" t="s">
        <v>396</v>
      </c>
      <c r="U1424" s="390">
        <v>53</v>
      </c>
      <c r="V1424" s="391" t="s">
        <v>396</v>
      </c>
    </row>
    <row r="1425" spans="1:22" s="33" customFormat="1" ht="19.95" customHeight="1">
      <c r="A1425" s="634" t="s">
        <v>2369</v>
      </c>
      <c r="B1425" s="740"/>
      <c r="C1425" s="741"/>
      <c r="D1425" s="741"/>
      <c r="E1425" s="741"/>
      <c r="F1425" s="741"/>
      <c r="G1425" s="386">
        <v>0.1</v>
      </c>
      <c r="H1425" s="758"/>
      <c r="I1425" s="392">
        <v>2</v>
      </c>
      <c r="J1425" s="393" t="s">
        <v>287</v>
      </c>
      <c r="K1425" s="430">
        <v>41123</v>
      </c>
      <c r="L1425" s="430">
        <v>42809</v>
      </c>
      <c r="M1425" s="387">
        <v>13911.68</v>
      </c>
      <c r="N1425" s="428">
        <v>1391.1680000000001</v>
      </c>
      <c r="O1425" s="212">
        <v>1391.1679999999999</v>
      </c>
      <c r="P1425" s="732"/>
      <c r="Q1425" s="733"/>
      <c r="R1425" s="750"/>
      <c r="S1425" s="751"/>
      <c r="T1425" s="389" t="s">
        <v>396</v>
      </c>
      <c r="U1425" s="390">
        <v>10</v>
      </c>
      <c r="V1425" s="391" t="s">
        <v>396</v>
      </c>
    </row>
    <row r="1426" spans="1:22" s="33" customFormat="1" ht="19.95" customHeight="1">
      <c r="A1426" s="634" t="s">
        <v>2370</v>
      </c>
      <c r="B1426" s="728">
        <v>2</v>
      </c>
      <c r="C1426" s="730" t="s">
        <v>470</v>
      </c>
      <c r="D1426" s="730" t="s">
        <v>770</v>
      </c>
      <c r="E1426" s="730" t="s">
        <v>771</v>
      </c>
      <c r="F1426" s="730" t="s">
        <v>48</v>
      </c>
      <c r="G1426" s="386">
        <v>0.61</v>
      </c>
      <c r="H1426" s="757" t="s">
        <v>396</v>
      </c>
      <c r="I1426" s="392">
        <v>3</v>
      </c>
      <c r="J1426" s="393" t="s">
        <v>288</v>
      </c>
      <c r="K1426" s="430">
        <v>43347</v>
      </c>
      <c r="L1426" s="430">
        <v>44045</v>
      </c>
      <c r="M1426" s="387">
        <v>1799.88</v>
      </c>
      <c r="N1426" s="428">
        <v>1097.9268</v>
      </c>
      <c r="O1426" s="212">
        <v>1097.9268</v>
      </c>
      <c r="P1426" s="732"/>
      <c r="Q1426" s="733"/>
      <c r="R1426" s="750"/>
      <c r="S1426" s="751"/>
      <c r="T1426" s="389" t="s">
        <v>396</v>
      </c>
      <c r="U1426" s="390">
        <v>22</v>
      </c>
      <c r="V1426" s="391" t="s">
        <v>396</v>
      </c>
    </row>
    <row r="1427" spans="1:22" s="33" customFormat="1" ht="19.95" customHeight="1">
      <c r="A1427" s="634" t="s">
        <v>2371</v>
      </c>
      <c r="B1427" s="740"/>
      <c r="C1427" s="741"/>
      <c r="D1427" s="741"/>
      <c r="E1427" s="741"/>
      <c r="F1427" s="741"/>
      <c r="G1427" s="386">
        <v>0.13</v>
      </c>
      <c r="H1427" s="806"/>
      <c r="I1427" s="392">
        <v>2</v>
      </c>
      <c r="J1427" s="393" t="s">
        <v>287</v>
      </c>
      <c r="K1427" s="430">
        <v>43347</v>
      </c>
      <c r="L1427" s="430">
        <v>44045</v>
      </c>
      <c r="M1427" s="387">
        <v>1799.88</v>
      </c>
      <c r="N1427" s="428">
        <v>233.98440000000002</v>
      </c>
      <c r="O1427" s="212">
        <v>233.98439999999999</v>
      </c>
      <c r="P1427" s="732"/>
      <c r="Q1427" s="733"/>
      <c r="R1427" s="750"/>
      <c r="S1427" s="751"/>
      <c r="T1427" s="389" t="s">
        <v>396</v>
      </c>
      <c r="U1427" s="390">
        <v>11</v>
      </c>
      <c r="V1427" s="391" t="s">
        <v>396</v>
      </c>
    </row>
    <row r="1428" spans="1:22" s="33" customFormat="1" ht="19.95" customHeight="1">
      <c r="A1428" s="634" t="s">
        <v>2372</v>
      </c>
      <c r="B1428" s="729"/>
      <c r="C1428" s="731"/>
      <c r="D1428" s="731"/>
      <c r="E1428" s="731"/>
      <c r="F1428" s="731"/>
      <c r="G1428" s="386">
        <v>0.13</v>
      </c>
      <c r="H1428" s="758"/>
      <c r="I1428" s="392">
        <v>1</v>
      </c>
      <c r="J1428" s="393" t="s">
        <v>286</v>
      </c>
      <c r="K1428" s="430">
        <v>43347</v>
      </c>
      <c r="L1428" s="430">
        <v>44045</v>
      </c>
      <c r="M1428" s="387">
        <v>1799.88</v>
      </c>
      <c r="N1428" s="428">
        <v>233.98440000000002</v>
      </c>
      <c r="O1428" s="212">
        <v>233.98439999999999</v>
      </c>
      <c r="P1428" s="732"/>
      <c r="Q1428" s="733"/>
      <c r="R1428" s="750"/>
      <c r="S1428" s="751"/>
      <c r="T1428" s="389" t="s">
        <v>396</v>
      </c>
      <c r="U1428" s="390">
        <v>58</v>
      </c>
      <c r="V1428" s="391" t="s">
        <v>396</v>
      </c>
    </row>
    <row r="1429" spans="1:22" s="33" customFormat="1" ht="24.9" customHeight="1">
      <c r="A1429" s="634" t="s">
        <v>2373</v>
      </c>
      <c r="B1429" s="728">
        <v>3</v>
      </c>
      <c r="C1429" s="730" t="s">
        <v>470</v>
      </c>
      <c r="D1429" s="730" t="s">
        <v>772</v>
      </c>
      <c r="E1429" s="730" t="s">
        <v>773</v>
      </c>
      <c r="F1429" s="730" t="s">
        <v>48</v>
      </c>
      <c r="G1429" s="386">
        <v>0.1</v>
      </c>
      <c r="H1429" s="757" t="s">
        <v>396</v>
      </c>
      <c r="I1429" s="392">
        <v>1</v>
      </c>
      <c r="J1429" s="393" t="s">
        <v>286</v>
      </c>
      <c r="K1429" s="430">
        <v>41121</v>
      </c>
      <c r="L1429" s="430">
        <v>41882</v>
      </c>
      <c r="M1429" s="387">
        <v>5067.72</v>
      </c>
      <c r="N1429" s="428">
        <v>506.77200000000005</v>
      </c>
      <c r="O1429" s="212">
        <v>506.77199999999999</v>
      </c>
      <c r="P1429" s="732"/>
      <c r="Q1429" s="733"/>
      <c r="R1429" s="750"/>
      <c r="S1429" s="751"/>
      <c r="T1429" s="389" t="s">
        <v>396</v>
      </c>
      <c r="U1429" s="390">
        <v>15</v>
      </c>
      <c r="V1429" s="391" t="s">
        <v>396</v>
      </c>
    </row>
    <row r="1430" spans="1:22" s="33" customFormat="1" ht="24.9" customHeight="1">
      <c r="A1430" s="634" t="s">
        <v>2374</v>
      </c>
      <c r="B1430" s="729"/>
      <c r="C1430" s="731"/>
      <c r="D1430" s="731"/>
      <c r="E1430" s="731"/>
      <c r="F1430" s="731"/>
      <c r="G1430" s="386">
        <v>0.1</v>
      </c>
      <c r="H1430" s="758"/>
      <c r="I1430" s="392">
        <v>2</v>
      </c>
      <c r="J1430" s="393" t="s">
        <v>287</v>
      </c>
      <c r="K1430" s="430">
        <v>41121</v>
      </c>
      <c r="L1430" s="430">
        <v>41882</v>
      </c>
      <c r="M1430" s="387">
        <v>5067.72</v>
      </c>
      <c r="N1430" s="428">
        <v>506.77200000000005</v>
      </c>
      <c r="O1430" s="212">
        <v>506.77199999999999</v>
      </c>
      <c r="P1430" s="732"/>
      <c r="Q1430" s="733"/>
      <c r="R1430" s="750"/>
      <c r="S1430" s="751"/>
      <c r="T1430" s="389" t="s">
        <v>396</v>
      </c>
      <c r="U1430" s="390">
        <v>7</v>
      </c>
      <c r="V1430" s="391" t="s">
        <v>396</v>
      </c>
    </row>
    <row r="1431" spans="1:22" s="33" customFormat="1" ht="49.95" customHeight="1">
      <c r="A1431" s="634" t="s">
        <v>2375</v>
      </c>
      <c r="B1431" s="406">
        <v>4</v>
      </c>
      <c r="C1431" s="394" t="s">
        <v>470</v>
      </c>
      <c r="D1431" s="394" t="s">
        <v>774</v>
      </c>
      <c r="E1431" s="394" t="s">
        <v>775</v>
      </c>
      <c r="F1431" s="394" t="s">
        <v>48</v>
      </c>
      <c r="G1431" s="386">
        <v>0.4</v>
      </c>
      <c r="H1431" s="543" t="s">
        <v>396</v>
      </c>
      <c r="I1431" s="392">
        <v>1</v>
      </c>
      <c r="J1431" s="393" t="s">
        <v>286</v>
      </c>
      <c r="K1431" s="430">
        <v>40893</v>
      </c>
      <c r="L1431" s="430">
        <v>41090</v>
      </c>
      <c r="M1431" s="387">
        <v>636.09</v>
      </c>
      <c r="N1431" s="428">
        <v>254.43600000000004</v>
      </c>
      <c r="O1431" s="212">
        <v>254.43600000000001</v>
      </c>
      <c r="P1431" s="732"/>
      <c r="Q1431" s="733"/>
      <c r="R1431" s="750"/>
      <c r="S1431" s="751"/>
      <c r="T1431" s="389" t="s">
        <v>396</v>
      </c>
      <c r="U1431" s="390">
        <v>4</v>
      </c>
      <c r="V1431" s="391" t="s">
        <v>396</v>
      </c>
    </row>
    <row r="1432" spans="1:22" s="19" customFormat="1" ht="12" customHeight="1">
      <c r="A1432" s="634"/>
      <c r="B1432" s="34"/>
      <c r="C1432" s="35"/>
      <c r="D1432" s="35"/>
      <c r="E1432" s="35"/>
      <c r="F1432" s="35"/>
      <c r="G1432" s="35"/>
      <c r="H1432" s="407"/>
      <c r="I1432" s="35"/>
      <c r="J1432" s="35"/>
      <c r="K1432" s="35"/>
      <c r="L1432" s="35"/>
      <c r="M1432" s="35"/>
      <c r="N1432" s="35"/>
      <c r="O1432" s="211"/>
      <c r="P1432" s="35"/>
      <c r="Q1432" s="35"/>
      <c r="R1432" s="211"/>
      <c r="S1432" s="35"/>
      <c r="T1432" s="35"/>
      <c r="U1432" s="36"/>
      <c r="V1432" s="37"/>
    </row>
    <row r="1433" spans="1:22" s="19" customFormat="1" ht="17.25" customHeight="1" thickBot="1">
      <c r="A1433" s="634" t="s">
        <v>2376</v>
      </c>
      <c r="B1433" s="475"/>
      <c r="C1433" s="476"/>
      <c r="D1433" s="476"/>
      <c r="E1433" s="476"/>
      <c r="F1433" s="476"/>
      <c r="G1433" s="476"/>
      <c r="H1433" s="476"/>
      <c r="I1433" s="476"/>
      <c r="J1433" s="476"/>
      <c r="K1433" s="476"/>
      <c r="L1433" s="476"/>
      <c r="M1433" s="476"/>
      <c r="N1433" s="414" t="s">
        <v>398</v>
      </c>
      <c r="O1433" s="415">
        <v>1404.0528999999999</v>
      </c>
      <c r="P1433" s="423"/>
      <c r="Q1433" s="423"/>
      <c r="R1433" s="424"/>
      <c r="S1433" s="424"/>
      <c r="T1433" s="425"/>
      <c r="U1433" s="426"/>
      <c r="V1433" s="427"/>
    </row>
    <row r="1434" spans="1:22" ht="17.25" customHeight="1">
      <c r="B1434" s="38"/>
      <c r="C1434" s="38"/>
      <c r="D1434" s="38"/>
      <c r="E1434" s="38"/>
      <c r="F1434" s="38"/>
      <c r="G1434" s="39"/>
      <c r="H1434" s="39"/>
      <c r="I1434" s="39"/>
      <c r="J1434" s="39"/>
      <c r="K1434" s="39"/>
      <c r="L1434" s="39"/>
      <c r="M1434" s="39"/>
      <c r="N1434" s="39"/>
      <c r="O1434" s="39"/>
      <c r="P1434" s="39"/>
      <c r="Q1434" s="39"/>
      <c r="R1434" s="39"/>
      <c r="S1434" s="39"/>
      <c r="T1434" s="39"/>
      <c r="U1434" s="39"/>
      <c r="V1434" s="39"/>
    </row>
    <row r="1435" spans="1:22" s="19" customFormat="1" ht="16.5" customHeight="1" thickBot="1">
      <c r="A1435" s="630"/>
      <c r="B1435" s="764" t="s">
        <v>399</v>
      </c>
      <c r="C1435" s="764"/>
      <c r="D1435" s="764"/>
      <c r="E1435" s="764"/>
      <c r="F1435" s="764"/>
      <c r="G1435" s="764"/>
      <c r="H1435" s="764"/>
      <c r="I1435" s="764"/>
      <c r="J1435" s="764"/>
      <c r="K1435" s="764"/>
      <c r="L1435" s="764"/>
      <c r="M1435" s="764"/>
      <c r="N1435" s="764"/>
      <c r="O1435" s="764"/>
      <c r="P1435" s="764"/>
      <c r="Q1435" s="764"/>
      <c r="R1435" s="764"/>
      <c r="S1435" s="764"/>
      <c r="T1435" s="764"/>
      <c r="U1435" s="764"/>
      <c r="V1435" s="764"/>
    </row>
    <row r="1436" spans="1:22" s="22" customFormat="1" ht="22.5" customHeight="1">
      <c r="A1436" s="635" t="s">
        <v>2377</v>
      </c>
      <c r="B1436" s="765" t="s">
        <v>400</v>
      </c>
      <c r="C1436" s="768" t="s">
        <v>401</v>
      </c>
      <c r="D1436" s="769"/>
      <c r="E1436" s="769"/>
      <c r="F1436" s="769"/>
      <c r="G1436" s="769"/>
      <c r="H1436" s="769"/>
      <c r="I1436" s="769"/>
      <c r="J1436" s="769"/>
      <c r="K1436" s="769"/>
      <c r="L1436" s="769"/>
      <c r="M1436" s="747"/>
      <c r="N1436" s="477"/>
      <c r="O1436" s="478"/>
      <c r="P1436" s="768" t="s">
        <v>402</v>
      </c>
      <c r="Q1436" s="769"/>
      <c r="R1436" s="769"/>
      <c r="S1436" s="747"/>
      <c r="T1436" s="746" t="s">
        <v>403</v>
      </c>
      <c r="U1436" s="747"/>
      <c r="V1436" s="775" t="s">
        <v>1102</v>
      </c>
    </row>
    <row r="1437" spans="1:22" s="22" customFormat="1" ht="22.5" customHeight="1">
      <c r="A1437" s="635" t="s">
        <v>2378</v>
      </c>
      <c r="B1437" s="766"/>
      <c r="C1437" s="734" t="s">
        <v>404</v>
      </c>
      <c r="D1437" s="735"/>
      <c r="E1437" s="736"/>
      <c r="F1437" s="481">
        <v>3</v>
      </c>
      <c r="G1437" s="737" t="s">
        <v>405</v>
      </c>
      <c r="H1437" s="738" t="s">
        <v>406</v>
      </c>
      <c r="I1437" s="738"/>
      <c r="J1437" s="734" t="s">
        <v>407</v>
      </c>
      <c r="K1437" s="739"/>
      <c r="L1437" s="482"/>
      <c r="M1437" s="482"/>
      <c r="N1437" s="483"/>
      <c r="O1437" s="484"/>
      <c r="P1437" s="770"/>
      <c r="Q1437" s="771"/>
      <c r="R1437" s="771"/>
      <c r="S1437" s="772"/>
      <c r="T1437" s="748"/>
      <c r="U1437" s="749"/>
      <c r="V1437" s="776"/>
    </row>
    <row r="1438" spans="1:22" s="22" customFormat="1" ht="51.75" customHeight="1" thickBot="1">
      <c r="A1438" s="635" t="s">
        <v>2379</v>
      </c>
      <c r="B1438" s="766"/>
      <c r="C1438" s="735" t="s">
        <v>408</v>
      </c>
      <c r="D1438" s="736"/>
      <c r="E1438" s="485" t="s">
        <v>409</v>
      </c>
      <c r="F1438" s="479" t="s">
        <v>410</v>
      </c>
      <c r="G1438" s="737"/>
      <c r="H1438" s="738"/>
      <c r="I1438" s="738"/>
      <c r="J1438" s="469" t="s">
        <v>411</v>
      </c>
      <c r="K1438" s="480" t="s">
        <v>412</v>
      </c>
      <c r="L1438" s="486" t="s">
        <v>413</v>
      </c>
      <c r="M1438" s="486"/>
      <c r="N1438" s="487" t="s">
        <v>414</v>
      </c>
      <c r="O1438" s="488"/>
      <c r="P1438" s="421" t="s">
        <v>1436</v>
      </c>
      <c r="Q1438" s="312" t="s">
        <v>415</v>
      </c>
      <c r="R1438" s="313"/>
      <c r="S1438" s="94">
        <v>4</v>
      </c>
      <c r="T1438" s="773"/>
      <c r="U1438" s="774"/>
      <c r="V1438" s="777"/>
    </row>
    <row r="1439" spans="1:22" s="22" customFormat="1" ht="15.75" customHeight="1">
      <c r="A1439" s="635" t="s">
        <v>2380</v>
      </c>
      <c r="B1439" s="766"/>
      <c r="C1439" s="41">
        <v>1</v>
      </c>
      <c r="D1439" s="83" t="s">
        <v>286</v>
      </c>
      <c r="E1439" s="89">
        <v>0.5</v>
      </c>
      <c r="F1439" s="306">
        <v>2386.3604</v>
      </c>
      <c r="G1439" s="306">
        <v>698.17</v>
      </c>
      <c r="H1439" s="742" t="s">
        <v>1102</v>
      </c>
      <c r="I1439" s="743"/>
      <c r="J1439" s="90" t="s">
        <v>1102</v>
      </c>
      <c r="K1439" s="88" t="s">
        <v>1418</v>
      </c>
      <c r="L1439" s="453" t="s">
        <v>1361</v>
      </c>
      <c r="M1439" s="454" t="s">
        <v>1459</v>
      </c>
      <c r="N1439" s="369" t="s">
        <v>396</v>
      </c>
      <c r="O1439" s="778" t="s">
        <v>205</v>
      </c>
      <c r="P1439" s="779"/>
      <c r="Q1439" s="782">
        <v>78</v>
      </c>
      <c r="R1439" s="785" t="s">
        <v>1361</v>
      </c>
      <c r="S1439" s="786"/>
      <c r="T1439" s="746" t="s">
        <v>416</v>
      </c>
      <c r="U1439" s="769"/>
      <c r="V1439" s="747"/>
    </row>
    <row r="1440" spans="1:22" s="22" customFormat="1" ht="15.75" customHeight="1" thickBot="1">
      <c r="A1440" s="635" t="s">
        <v>2381</v>
      </c>
      <c r="B1440" s="766"/>
      <c r="C1440" s="41">
        <v>2</v>
      </c>
      <c r="D1440" s="83" t="s">
        <v>287</v>
      </c>
      <c r="E1440" s="89">
        <v>0.25</v>
      </c>
      <c r="F1440" s="306">
        <v>2131.9243999999999</v>
      </c>
      <c r="G1440" s="306">
        <v>698.17</v>
      </c>
      <c r="H1440" s="742" t="s">
        <v>1102</v>
      </c>
      <c r="I1440" s="743"/>
      <c r="J1440" s="90" t="s">
        <v>1102</v>
      </c>
      <c r="K1440" s="88" t="s">
        <v>1418</v>
      </c>
      <c r="L1440" s="453" t="s">
        <v>1361</v>
      </c>
      <c r="M1440" s="454" t="s">
        <v>1459</v>
      </c>
      <c r="N1440" s="369" t="s">
        <v>396</v>
      </c>
      <c r="O1440" s="778"/>
      <c r="P1440" s="779"/>
      <c r="Q1440" s="783"/>
      <c r="R1440" s="787"/>
      <c r="S1440" s="788"/>
      <c r="T1440" s="773"/>
      <c r="U1440" s="791"/>
      <c r="V1440" s="774"/>
    </row>
    <row r="1441" spans="1:22" s="22" customFormat="1" ht="15.75" customHeight="1">
      <c r="A1441" s="635" t="s">
        <v>2382</v>
      </c>
      <c r="B1441" s="766"/>
      <c r="C1441" s="41">
        <v>3</v>
      </c>
      <c r="D1441" s="83" t="s">
        <v>288</v>
      </c>
      <c r="E1441" s="89">
        <v>0.25</v>
      </c>
      <c r="F1441" s="306">
        <v>1097.9268</v>
      </c>
      <c r="G1441" s="306">
        <v>698.17</v>
      </c>
      <c r="H1441" s="742" t="s">
        <v>1102</v>
      </c>
      <c r="I1441" s="743"/>
      <c r="J1441" s="90" t="s">
        <v>1102</v>
      </c>
      <c r="K1441" s="88" t="s">
        <v>1418</v>
      </c>
      <c r="L1441" s="453" t="s">
        <v>34</v>
      </c>
      <c r="M1441" s="454" t="s">
        <v>1439</v>
      </c>
      <c r="N1441" s="369" t="s">
        <v>396</v>
      </c>
      <c r="O1441" s="780"/>
      <c r="P1441" s="781"/>
      <c r="Q1441" s="784"/>
      <c r="R1441" s="789"/>
      <c r="S1441" s="790"/>
      <c r="T1441" s="244"/>
      <c r="U1441" s="244"/>
      <c r="V1441" s="245"/>
    </row>
    <row r="1442" spans="1:22" s="22" customFormat="1" ht="15.75" customHeight="1">
      <c r="A1442" s="635" t="s">
        <v>2383</v>
      </c>
      <c r="B1442" s="766"/>
      <c r="C1442" s="41">
        <v>4</v>
      </c>
      <c r="D1442" s="83" t="s">
        <v>1418</v>
      </c>
      <c r="E1442" s="89" t="s">
        <v>1418</v>
      </c>
      <c r="F1442" s="306" t="s">
        <v>1418</v>
      </c>
      <c r="G1442" s="306" t="s">
        <v>1418</v>
      </c>
      <c r="H1442" s="742" t="s">
        <v>1418</v>
      </c>
      <c r="I1442" s="743"/>
      <c r="J1442" s="90" t="s">
        <v>1418</v>
      </c>
      <c r="K1442" s="88" t="s">
        <v>1418</v>
      </c>
      <c r="L1442" s="453"/>
      <c r="M1442" s="454" t="s">
        <v>1418</v>
      </c>
      <c r="N1442" s="369"/>
      <c r="O1442" s="744" t="s">
        <v>417</v>
      </c>
      <c r="P1442" s="734" t="s">
        <v>418</v>
      </c>
      <c r="Q1442" s="735"/>
      <c r="R1442" s="735"/>
      <c r="S1442" s="736"/>
      <c r="T1442" s="225"/>
      <c r="U1442" s="225"/>
      <c r="V1442" s="246"/>
    </row>
    <row r="1443" spans="1:22" s="22" customFormat="1" ht="17.25" customHeight="1">
      <c r="A1443" s="635" t="s">
        <v>2384</v>
      </c>
      <c r="B1443" s="766"/>
      <c r="C1443" s="41">
        <v>5</v>
      </c>
      <c r="D1443" s="83" t="s">
        <v>1418</v>
      </c>
      <c r="E1443" s="89" t="s">
        <v>1418</v>
      </c>
      <c r="F1443" s="306" t="s">
        <v>1418</v>
      </c>
      <c r="G1443" s="306" t="s">
        <v>1418</v>
      </c>
      <c r="H1443" s="742" t="s">
        <v>1418</v>
      </c>
      <c r="I1443" s="743"/>
      <c r="J1443" s="90" t="s">
        <v>1418</v>
      </c>
      <c r="K1443" s="88" t="s">
        <v>1418</v>
      </c>
      <c r="L1443" s="453"/>
      <c r="M1443" s="454" t="s">
        <v>1418</v>
      </c>
      <c r="N1443" s="369"/>
      <c r="O1443" s="745"/>
      <c r="P1443" s="469" t="s">
        <v>419</v>
      </c>
      <c r="Q1443" s="469" t="s">
        <v>420</v>
      </c>
      <c r="R1443" s="738" t="s">
        <v>421</v>
      </c>
      <c r="S1443" s="738"/>
      <c r="T1443" s="225"/>
      <c r="U1443" s="225"/>
      <c r="V1443" s="246"/>
    </row>
    <row r="1444" spans="1:22" s="22" customFormat="1" ht="16.5" customHeight="1" thickBot="1">
      <c r="A1444" s="635" t="s">
        <v>2385</v>
      </c>
      <c r="B1444" s="766"/>
      <c r="C1444" s="91">
        <v>6</v>
      </c>
      <c r="D1444" s="92" t="s">
        <v>1418</v>
      </c>
      <c r="E1444" s="93" t="s">
        <v>1418</v>
      </c>
      <c r="F1444" s="306" t="s">
        <v>1418</v>
      </c>
      <c r="G1444" s="306" t="s">
        <v>1418</v>
      </c>
      <c r="H1444" s="742" t="s">
        <v>1418</v>
      </c>
      <c r="I1444" s="743"/>
      <c r="J1444" s="90" t="s">
        <v>1418</v>
      </c>
      <c r="K1444" s="88" t="s">
        <v>1418</v>
      </c>
      <c r="L1444" s="453"/>
      <c r="M1444" s="454" t="s">
        <v>1418</v>
      </c>
      <c r="N1444" s="451"/>
      <c r="O1444" s="319" t="s">
        <v>1102</v>
      </c>
      <c r="P1444" s="247">
        <v>4</v>
      </c>
      <c r="Q1444" s="248">
        <v>1396.3430708000001</v>
      </c>
      <c r="R1444" s="792">
        <v>3250.3027999999999</v>
      </c>
      <c r="S1444" s="792"/>
      <c r="T1444" s="225"/>
      <c r="U1444" s="225"/>
      <c r="V1444" s="246"/>
    </row>
    <row r="1445" spans="1:22" s="22" customFormat="1" ht="16.5" customHeight="1" thickBot="1">
      <c r="A1445" s="635" t="s">
        <v>2386</v>
      </c>
      <c r="B1445" s="767"/>
      <c r="C1445" s="793" t="s">
        <v>422</v>
      </c>
      <c r="D1445" s="794"/>
      <c r="E1445" s="794"/>
      <c r="F1445" s="502"/>
      <c r="G1445" s="503"/>
      <c r="H1445" s="795" t="s">
        <v>1102</v>
      </c>
      <c r="I1445" s="796"/>
      <c r="J1445" s="416" t="s">
        <v>1102</v>
      </c>
      <c r="K1445" s="249" t="s">
        <v>1102</v>
      </c>
      <c r="L1445" s="492"/>
      <c r="M1445" s="493"/>
      <c r="N1445" s="494"/>
      <c r="O1445" s="797" t="s">
        <v>1418</v>
      </c>
      <c r="P1445" s="797"/>
      <c r="Q1445" s="797"/>
      <c r="R1445" s="797"/>
      <c r="S1445" s="797"/>
      <c r="T1445" s="489"/>
      <c r="U1445" s="490"/>
      <c r="V1445" s="491"/>
    </row>
    <row r="1446" spans="1:22" ht="24.9" customHeight="1"/>
    <row r="1447" spans="1:22" ht="24.9" customHeight="1"/>
    <row r="1448" spans="1:22" s="32" customFormat="1" ht="24" thickBot="1">
      <c r="A1448" s="633">
        <v>53</v>
      </c>
      <c r="B1448" s="761" t="s">
        <v>371</v>
      </c>
      <c r="C1448" s="761"/>
      <c r="D1448" s="761"/>
      <c r="E1448" s="26">
        <v>81</v>
      </c>
      <c r="F1448" s="27" t="s">
        <v>157</v>
      </c>
      <c r="G1448" s="28"/>
      <c r="H1448" s="28"/>
      <c r="I1448" s="27"/>
      <c r="J1448" s="27"/>
      <c r="K1448" s="27"/>
      <c r="L1448" s="27"/>
      <c r="M1448" s="29"/>
      <c r="N1448" s="29"/>
      <c r="O1448" s="28"/>
      <c r="P1448" s="28"/>
      <c r="Q1448" s="30"/>
      <c r="R1448" s="30"/>
      <c r="S1448" s="30"/>
      <c r="T1448" s="30"/>
      <c r="U1448" s="31"/>
    </row>
    <row r="1449" spans="1:22" s="19" customFormat="1" ht="24.75" customHeight="1">
      <c r="A1449" s="630"/>
      <c r="B1449" s="762" t="s">
        <v>372</v>
      </c>
      <c r="C1449" s="466" t="s">
        <v>373</v>
      </c>
      <c r="D1449" s="467" t="s">
        <v>374</v>
      </c>
      <c r="E1449" s="467"/>
      <c r="F1449" s="467" t="s">
        <v>375</v>
      </c>
      <c r="G1449" s="468"/>
      <c r="H1449" s="752" t="s">
        <v>376</v>
      </c>
      <c r="I1449" s="803" t="s">
        <v>377</v>
      </c>
      <c r="J1449" s="752" t="s">
        <v>378</v>
      </c>
      <c r="K1449" s="752" t="s">
        <v>379</v>
      </c>
      <c r="L1449" s="752" t="s">
        <v>380</v>
      </c>
      <c r="M1449" s="752" t="s">
        <v>381</v>
      </c>
      <c r="N1449" s="753" t="s">
        <v>382</v>
      </c>
      <c r="O1449" s="754"/>
      <c r="P1449" s="755" t="s">
        <v>383</v>
      </c>
      <c r="Q1449" s="756"/>
      <c r="R1449" s="746" t="s">
        <v>384</v>
      </c>
      <c r="S1449" s="747"/>
      <c r="T1449" s="798" t="s">
        <v>385</v>
      </c>
      <c r="U1449" s="799"/>
      <c r="V1449" s="800"/>
    </row>
    <row r="1450" spans="1:22" s="19" customFormat="1" ht="73.5" customHeight="1">
      <c r="A1450" s="630"/>
      <c r="B1450" s="763"/>
      <c r="C1450" s="469" t="s">
        <v>386</v>
      </c>
      <c r="D1450" s="470" t="s">
        <v>101</v>
      </c>
      <c r="E1450" s="470" t="s">
        <v>387</v>
      </c>
      <c r="F1450" s="470" t="s">
        <v>388</v>
      </c>
      <c r="G1450" s="471" t="s">
        <v>389</v>
      </c>
      <c r="H1450" s="738"/>
      <c r="I1450" s="804"/>
      <c r="J1450" s="738"/>
      <c r="K1450" s="738"/>
      <c r="L1450" s="738"/>
      <c r="M1450" s="738"/>
      <c r="N1450" s="469" t="s">
        <v>390</v>
      </c>
      <c r="O1450" s="470" t="s">
        <v>391</v>
      </c>
      <c r="P1450" s="801"/>
      <c r="Q1450" s="802"/>
      <c r="R1450" s="748"/>
      <c r="S1450" s="749"/>
      <c r="T1450" s="472" t="s">
        <v>392</v>
      </c>
      <c r="U1450" s="473" t="s">
        <v>393</v>
      </c>
      <c r="V1450" s="474" t="s">
        <v>394</v>
      </c>
    </row>
    <row r="1451" spans="1:22" s="19" customFormat="1" ht="26.25" customHeight="1">
      <c r="A1451" s="630"/>
      <c r="B1451" s="400"/>
      <c r="C1451" s="401">
        <v>3</v>
      </c>
      <c r="D1451" s="401">
        <v>4</v>
      </c>
      <c r="E1451" s="401">
        <v>5</v>
      </c>
      <c r="F1451" s="401">
        <v>6</v>
      </c>
      <c r="G1451" s="401">
        <v>7</v>
      </c>
      <c r="H1451" s="401">
        <v>8</v>
      </c>
      <c r="I1451" s="401">
        <v>9</v>
      </c>
      <c r="J1451" s="401">
        <v>10</v>
      </c>
      <c r="K1451" s="401">
        <v>11</v>
      </c>
      <c r="L1451" s="401">
        <v>12</v>
      </c>
      <c r="M1451" s="401">
        <v>13</v>
      </c>
      <c r="N1451" s="401">
        <v>14</v>
      </c>
      <c r="O1451" s="401">
        <v>15</v>
      </c>
      <c r="P1451" s="402">
        <v>16</v>
      </c>
      <c r="Q1451" s="403">
        <v>17</v>
      </c>
      <c r="R1451" s="402">
        <v>18</v>
      </c>
      <c r="S1451" s="403">
        <v>19</v>
      </c>
      <c r="T1451" s="404">
        <v>20</v>
      </c>
      <c r="U1451" s="210">
        <v>21</v>
      </c>
      <c r="V1451" s="405">
        <v>22</v>
      </c>
    </row>
    <row r="1452" spans="1:22" s="33" customFormat="1" ht="49.95" customHeight="1">
      <c r="A1452" s="634" t="s">
        <v>2387</v>
      </c>
      <c r="B1452" s="406">
        <v>1</v>
      </c>
      <c r="C1452" s="394" t="s">
        <v>776</v>
      </c>
      <c r="D1452" s="394" t="s">
        <v>777</v>
      </c>
      <c r="E1452" s="394" t="s">
        <v>1363</v>
      </c>
      <c r="F1452" s="394" t="s">
        <v>48</v>
      </c>
      <c r="G1452" s="386">
        <v>0.5</v>
      </c>
      <c r="H1452" s="543" t="s">
        <v>396</v>
      </c>
      <c r="I1452" s="392">
        <v>1</v>
      </c>
      <c r="J1452" s="393" t="s">
        <v>289</v>
      </c>
      <c r="K1452" s="430">
        <v>42044</v>
      </c>
      <c r="L1452" s="430">
        <v>43251</v>
      </c>
      <c r="M1452" s="387">
        <v>6678.89</v>
      </c>
      <c r="N1452" s="428">
        <v>3339.4450000000002</v>
      </c>
      <c r="O1452" s="212">
        <v>3339.4450000000002</v>
      </c>
      <c r="P1452" s="732"/>
      <c r="Q1452" s="733"/>
      <c r="R1452" s="750"/>
      <c r="S1452" s="751"/>
      <c r="T1452" s="389" t="s">
        <v>396</v>
      </c>
      <c r="U1452" s="390">
        <v>45</v>
      </c>
      <c r="V1452" s="391" t="s">
        <v>396</v>
      </c>
    </row>
    <row r="1453" spans="1:22" s="33" customFormat="1" ht="49.95" customHeight="1">
      <c r="A1453" s="634" t="s">
        <v>2388</v>
      </c>
      <c r="B1453" s="406">
        <v>2</v>
      </c>
      <c r="C1453" s="394" t="s">
        <v>778</v>
      </c>
      <c r="D1453" s="394" t="s">
        <v>779</v>
      </c>
      <c r="E1453" s="394" t="s">
        <v>1364</v>
      </c>
      <c r="F1453" s="394" t="s">
        <v>48</v>
      </c>
      <c r="G1453" s="386">
        <v>0.35</v>
      </c>
      <c r="H1453" s="543" t="s">
        <v>396</v>
      </c>
      <c r="I1453" s="392">
        <v>2</v>
      </c>
      <c r="J1453" s="393" t="s">
        <v>290</v>
      </c>
      <c r="K1453" s="430">
        <v>43269</v>
      </c>
      <c r="L1453" s="430">
        <v>44755</v>
      </c>
      <c r="M1453" s="387">
        <v>2945.28</v>
      </c>
      <c r="N1453" s="428">
        <v>1030.848</v>
      </c>
      <c r="O1453" s="212">
        <v>1030.848</v>
      </c>
      <c r="P1453" s="732"/>
      <c r="Q1453" s="733"/>
      <c r="R1453" s="750"/>
      <c r="S1453" s="751"/>
      <c r="T1453" s="389" t="s">
        <v>396</v>
      </c>
      <c r="U1453" s="390">
        <v>18</v>
      </c>
      <c r="V1453" s="391" t="s">
        <v>396</v>
      </c>
    </row>
    <row r="1454" spans="1:22" s="33" customFormat="1" ht="24.9" customHeight="1">
      <c r="A1454" s="634" t="s">
        <v>2389</v>
      </c>
      <c r="B1454" s="406" t="s">
        <v>1418</v>
      </c>
      <c r="C1454" s="394"/>
      <c r="D1454" s="394"/>
      <c r="E1454" s="394"/>
      <c r="F1454" s="394"/>
      <c r="G1454" s="386"/>
      <c r="H1454" s="543"/>
      <c r="I1454" s="392"/>
      <c r="J1454" s="393" t="s">
        <v>1418</v>
      </c>
      <c r="K1454" s="430"/>
      <c r="L1454" s="430"/>
      <c r="M1454" s="387"/>
      <c r="N1454" s="428" t="s">
        <v>1418</v>
      </c>
      <c r="O1454" s="212" t="s">
        <v>1418</v>
      </c>
      <c r="P1454" s="732"/>
      <c r="Q1454" s="733"/>
      <c r="R1454" s="750"/>
      <c r="S1454" s="751"/>
      <c r="T1454" s="389"/>
      <c r="U1454" s="390"/>
      <c r="V1454" s="391"/>
    </row>
    <row r="1455" spans="1:22" s="33" customFormat="1" ht="24.9" customHeight="1">
      <c r="A1455" s="634" t="s">
        <v>2390</v>
      </c>
      <c r="B1455" s="406" t="s">
        <v>1418</v>
      </c>
      <c r="C1455" s="394"/>
      <c r="D1455" s="394"/>
      <c r="E1455" s="394"/>
      <c r="F1455" s="394"/>
      <c r="G1455" s="386"/>
      <c r="H1455" s="543"/>
      <c r="I1455" s="392"/>
      <c r="J1455" s="393" t="s">
        <v>1418</v>
      </c>
      <c r="K1455" s="430"/>
      <c r="L1455" s="430"/>
      <c r="M1455" s="388"/>
      <c r="N1455" s="428" t="s">
        <v>1418</v>
      </c>
      <c r="O1455" s="212" t="s">
        <v>1418</v>
      </c>
      <c r="P1455" s="732"/>
      <c r="Q1455" s="733"/>
      <c r="R1455" s="750"/>
      <c r="S1455" s="751"/>
      <c r="T1455" s="389"/>
      <c r="U1455" s="390"/>
      <c r="V1455" s="391"/>
    </row>
    <row r="1456" spans="1:22" s="33" customFormat="1" ht="24.9" customHeight="1">
      <c r="A1456" s="634" t="s">
        <v>2391</v>
      </c>
      <c r="B1456" s="406" t="s">
        <v>1418</v>
      </c>
      <c r="C1456" s="394"/>
      <c r="D1456" s="394"/>
      <c r="E1456" s="394"/>
      <c r="F1456" s="394"/>
      <c r="G1456" s="386"/>
      <c r="H1456" s="543"/>
      <c r="I1456" s="392"/>
      <c r="J1456" s="393" t="s">
        <v>1418</v>
      </c>
      <c r="K1456" s="430"/>
      <c r="L1456" s="430"/>
      <c r="M1456" s="388"/>
      <c r="N1456" s="428" t="s">
        <v>1418</v>
      </c>
      <c r="O1456" s="212" t="s">
        <v>1418</v>
      </c>
      <c r="P1456" s="732"/>
      <c r="Q1456" s="733"/>
      <c r="R1456" s="750"/>
      <c r="S1456" s="751"/>
      <c r="T1456" s="389"/>
      <c r="U1456" s="390"/>
      <c r="V1456" s="391"/>
    </row>
    <row r="1457" spans="1:22" s="33" customFormat="1" ht="24.9" customHeight="1" thickBot="1">
      <c r="A1457" s="634" t="s">
        <v>2392</v>
      </c>
      <c r="B1457" s="410" t="s">
        <v>1418</v>
      </c>
      <c r="C1457" s="395"/>
      <c r="D1457" s="395"/>
      <c r="E1457" s="395"/>
      <c r="F1457" s="395"/>
      <c r="G1457" s="396"/>
      <c r="H1457" s="544"/>
      <c r="I1457" s="397"/>
      <c r="J1457" s="398" t="s">
        <v>1418</v>
      </c>
      <c r="K1457" s="431"/>
      <c r="L1457" s="431"/>
      <c r="M1457" s="399"/>
      <c r="N1457" s="428" t="s">
        <v>1418</v>
      </c>
      <c r="O1457" s="212" t="s">
        <v>1418</v>
      </c>
      <c r="P1457" s="732"/>
      <c r="Q1457" s="733"/>
      <c r="R1457" s="750"/>
      <c r="S1457" s="751"/>
      <c r="T1457" s="389"/>
      <c r="U1457" s="390"/>
      <c r="V1457" s="391"/>
    </row>
    <row r="1458" spans="1:22" s="19" customFormat="1" ht="12" customHeight="1">
      <c r="A1458" s="634"/>
      <c r="B1458" s="34"/>
      <c r="C1458" s="35"/>
      <c r="D1458" s="35"/>
      <c r="E1458" s="35"/>
      <c r="F1458" s="35"/>
      <c r="G1458" s="35"/>
      <c r="H1458" s="407"/>
      <c r="I1458" s="35"/>
      <c r="J1458" s="35"/>
      <c r="K1458" s="35"/>
      <c r="L1458" s="35"/>
      <c r="M1458" s="35"/>
      <c r="N1458" s="35"/>
      <c r="O1458" s="211"/>
      <c r="P1458" s="35"/>
      <c r="Q1458" s="35"/>
      <c r="R1458" s="211"/>
      <c r="S1458" s="35"/>
      <c r="T1458" s="35"/>
      <c r="U1458" s="36"/>
      <c r="V1458" s="37"/>
    </row>
    <row r="1459" spans="1:22" s="19" customFormat="1" ht="17.25" customHeight="1" thickBot="1">
      <c r="A1459" s="634" t="s">
        <v>2393</v>
      </c>
      <c r="B1459" s="475"/>
      <c r="C1459" s="476"/>
      <c r="D1459" s="476"/>
      <c r="E1459" s="476"/>
      <c r="F1459" s="476"/>
      <c r="G1459" s="476"/>
      <c r="H1459" s="476"/>
      <c r="I1459" s="476"/>
      <c r="J1459" s="476"/>
      <c r="K1459" s="476"/>
      <c r="L1459" s="476"/>
      <c r="M1459" s="476"/>
      <c r="N1459" s="414" t="s">
        <v>398</v>
      </c>
      <c r="O1459" s="415">
        <v>2185.1464999999998</v>
      </c>
      <c r="P1459" s="423"/>
      <c r="Q1459" s="423"/>
      <c r="R1459" s="424"/>
      <c r="S1459" s="424"/>
      <c r="T1459" s="425"/>
      <c r="U1459" s="426"/>
      <c r="V1459" s="427"/>
    </row>
    <row r="1460" spans="1:22" ht="17.25" customHeight="1">
      <c r="B1460" s="38"/>
      <c r="C1460" s="38"/>
      <c r="D1460" s="38"/>
      <c r="E1460" s="38"/>
      <c r="F1460" s="38"/>
      <c r="G1460" s="39"/>
      <c r="H1460" s="39"/>
      <c r="I1460" s="39"/>
      <c r="J1460" s="39"/>
      <c r="K1460" s="39"/>
      <c r="L1460" s="39"/>
      <c r="M1460" s="39"/>
      <c r="N1460" s="39"/>
      <c r="O1460" s="39"/>
      <c r="P1460" s="39"/>
      <c r="Q1460" s="39"/>
      <c r="R1460" s="39"/>
      <c r="S1460" s="39"/>
      <c r="T1460" s="39"/>
      <c r="U1460" s="39"/>
      <c r="V1460" s="39"/>
    </row>
    <row r="1461" spans="1:22" s="19" customFormat="1" ht="16.5" customHeight="1" thickBot="1">
      <c r="A1461" s="630"/>
      <c r="B1461" s="764" t="s">
        <v>399</v>
      </c>
      <c r="C1461" s="764"/>
      <c r="D1461" s="764"/>
      <c r="E1461" s="764"/>
      <c r="F1461" s="764"/>
      <c r="G1461" s="764"/>
      <c r="H1461" s="764"/>
      <c r="I1461" s="764"/>
      <c r="J1461" s="764"/>
      <c r="K1461" s="764"/>
      <c r="L1461" s="764"/>
      <c r="M1461" s="764"/>
      <c r="N1461" s="764"/>
      <c r="O1461" s="764"/>
      <c r="P1461" s="764"/>
      <c r="Q1461" s="764"/>
      <c r="R1461" s="764"/>
      <c r="S1461" s="764"/>
      <c r="T1461" s="764"/>
      <c r="U1461" s="764"/>
      <c r="V1461" s="764"/>
    </row>
    <row r="1462" spans="1:22" s="22" customFormat="1" ht="22.5" customHeight="1">
      <c r="A1462" s="635" t="s">
        <v>2394</v>
      </c>
      <c r="B1462" s="765" t="s">
        <v>400</v>
      </c>
      <c r="C1462" s="768" t="s">
        <v>401</v>
      </c>
      <c r="D1462" s="769"/>
      <c r="E1462" s="769"/>
      <c r="F1462" s="769"/>
      <c r="G1462" s="769"/>
      <c r="H1462" s="769"/>
      <c r="I1462" s="769"/>
      <c r="J1462" s="769"/>
      <c r="K1462" s="769"/>
      <c r="L1462" s="769"/>
      <c r="M1462" s="747"/>
      <c r="N1462" s="477"/>
      <c r="O1462" s="478"/>
      <c r="P1462" s="768" t="s">
        <v>402</v>
      </c>
      <c r="Q1462" s="769"/>
      <c r="R1462" s="769"/>
      <c r="S1462" s="747"/>
      <c r="T1462" s="746" t="s">
        <v>403</v>
      </c>
      <c r="U1462" s="747"/>
      <c r="V1462" s="775" t="s">
        <v>1102</v>
      </c>
    </row>
    <row r="1463" spans="1:22" s="22" customFormat="1" ht="22.5" customHeight="1">
      <c r="A1463" s="635" t="s">
        <v>2395</v>
      </c>
      <c r="B1463" s="766"/>
      <c r="C1463" s="734" t="s">
        <v>404</v>
      </c>
      <c r="D1463" s="735"/>
      <c r="E1463" s="736"/>
      <c r="F1463" s="481">
        <v>2</v>
      </c>
      <c r="G1463" s="737" t="s">
        <v>405</v>
      </c>
      <c r="H1463" s="738" t="s">
        <v>406</v>
      </c>
      <c r="I1463" s="738"/>
      <c r="J1463" s="734" t="s">
        <v>407</v>
      </c>
      <c r="K1463" s="739"/>
      <c r="L1463" s="482"/>
      <c r="M1463" s="482"/>
      <c r="N1463" s="483"/>
      <c r="O1463" s="484"/>
      <c r="P1463" s="770"/>
      <c r="Q1463" s="771"/>
      <c r="R1463" s="771"/>
      <c r="S1463" s="772"/>
      <c r="T1463" s="748"/>
      <c r="U1463" s="749"/>
      <c r="V1463" s="776"/>
    </row>
    <row r="1464" spans="1:22" s="22" customFormat="1" ht="51.75" customHeight="1" thickBot="1">
      <c r="A1464" s="635" t="s">
        <v>2396</v>
      </c>
      <c r="B1464" s="766"/>
      <c r="C1464" s="735" t="s">
        <v>408</v>
      </c>
      <c r="D1464" s="736"/>
      <c r="E1464" s="485" t="s">
        <v>409</v>
      </c>
      <c r="F1464" s="479" t="s">
        <v>410</v>
      </c>
      <c r="G1464" s="737"/>
      <c r="H1464" s="738"/>
      <c r="I1464" s="738"/>
      <c r="J1464" s="469" t="s">
        <v>411</v>
      </c>
      <c r="K1464" s="480" t="s">
        <v>412</v>
      </c>
      <c r="L1464" s="486" t="s">
        <v>413</v>
      </c>
      <c r="M1464" s="486"/>
      <c r="N1464" s="487" t="s">
        <v>414</v>
      </c>
      <c r="O1464" s="488"/>
      <c r="P1464" s="421" t="s">
        <v>1436</v>
      </c>
      <c r="Q1464" s="312" t="s">
        <v>415</v>
      </c>
      <c r="R1464" s="313"/>
      <c r="S1464" s="94">
        <v>2</v>
      </c>
      <c r="T1464" s="773"/>
      <c r="U1464" s="774"/>
      <c r="V1464" s="777"/>
    </row>
    <row r="1465" spans="1:22" s="22" customFormat="1" ht="15.75" customHeight="1">
      <c r="A1465" s="635" t="s">
        <v>2397</v>
      </c>
      <c r="B1465" s="766"/>
      <c r="C1465" s="41">
        <v>1</v>
      </c>
      <c r="D1465" s="83" t="s">
        <v>289</v>
      </c>
      <c r="E1465" s="89">
        <v>0.5</v>
      </c>
      <c r="F1465" s="306">
        <v>3339.4450000000002</v>
      </c>
      <c r="G1465" s="306">
        <v>698.17</v>
      </c>
      <c r="H1465" s="742" t="s">
        <v>1102</v>
      </c>
      <c r="I1465" s="743"/>
      <c r="J1465" s="90" t="s">
        <v>1102</v>
      </c>
      <c r="K1465" s="88" t="s">
        <v>1418</v>
      </c>
      <c r="L1465" s="453" t="s">
        <v>1361</v>
      </c>
      <c r="M1465" s="454" t="s">
        <v>1459</v>
      </c>
      <c r="N1465" s="369" t="s">
        <v>396</v>
      </c>
      <c r="O1465" s="778" t="s">
        <v>205</v>
      </c>
      <c r="P1465" s="779"/>
      <c r="Q1465" s="782">
        <v>81</v>
      </c>
      <c r="R1465" s="785" t="s">
        <v>1361</v>
      </c>
      <c r="S1465" s="786"/>
      <c r="T1465" s="746" t="s">
        <v>416</v>
      </c>
      <c r="U1465" s="769"/>
      <c r="V1465" s="747"/>
    </row>
    <row r="1466" spans="1:22" s="22" customFormat="1" ht="15.75" customHeight="1" thickBot="1">
      <c r="A1466" s="635" t="s">
        <v>2398</v>
      </c>
      <c r="B1466" s="766"/>
      <c r="C1466" s="41">
        <v>2</v>
      </c>
      <c r="D1466" s="83" t="s">
        <v>290</v>
      </c>
      <c r="E1466" s="89">
        <v>0.5</v>
      </c>
      <c r="F1466" s="306">
        <v>1030.848</v>
      </c>
      <c r="G1466" s="306">
        <v>698.17</v>
      </c>
      <c r="H1466" s="742" t="s">
        <v>1102</v>
      </c>
      <c r="I1466" s="743"/>
      <c r="J1466" s="90" t="s">
        <v>1102</v>
      </c>
      <c r="K1466" s="88" t="s">
        <v>1418</v>
      </c>
      <c r="L1466" s="453" t="s">
        <v>34</v>
      </c>
      <c r="M1466" s="454" t="s">
        <v>1439</v>
      </c>
      <c r="N1466" s="369" t="s">
        <v>396</v>
      </c>
      <c r="O1466" s="778"/>
      <c r="P1466" s="779"/>
      <c r="Q1466" s="783"/>
      <c r="R1466" s="787"/>
      <c r="S1466" s="788"/>
      <c r="T1466" s="773"/>
      <c r="U1466" s="791"/>
      <c r="V1466" s="774"/>
    </row>
    <row r="1467" spans="1:22" s="22" customFormat="1" ht="15.75" customHeight="1">
      <c r="A1467" s="635" t="s">
        <v>2399</v>
      </c>
      <c r="B1467" s="766"/>
      <c r="C1467" s="41">
        <v>3</v>
      </c>
      <c r="D1467" s="83" t="s">
        <v>1418</v>
      </c>
      <c r="E1467" s="89" t="s">
        <v>1418</v>
      </c>
      <c r="F1467" s="306" t="s">
        <v>1418</v>
      </c>
      <c r="G1467" s="306" t="s">
        <v>1418</v>
      </c>
      <c r="H1467" s="742" t="s">
        <v>1418</v>
      </c>
      <c r="I1467" s="743"/>
      <c r="J1467" s="90" t="s">
        <v>1418</v>
      </c>
      <c r="K1467" s="88" t="s">
        <v>1418</v>
      </c>
      <c r="L1467" s="453"/>
      <c r="M1467" s="454" t="s">
        <v>1418</v>
      </c>
      <c r="N1467" s="369"/>
      <c r="O1467" s="780"/>
      <c r="P1467" s="781"/>
      <c r="Q1467" s="784"/>
      <c r="R1467" s="789"/>
      <c r="S1467" s="790"/>
      <c r="T1467" s="244"/>
      <c r="U1467" s="244"/>
      <c r="V1467" s="245"/>
    </row>
    <row r="1468" spans="1:22" s="22" customFormat="1" ht="15.75" customHeight="1">
      <c r="A1468" s="635" t="s">
        <v>2400</v>
      </c>
      <c r="B1468" s="766"/>
      <c r="C1468" s="41">
        <v>4</v>
      </c>
      <c r="D1468" s="83" t="s">
        <v>1418</v>
      </c>
      <c r="E1468" s="89" t="s">
        <v>1418</v>
      </c>
      <c r="F1468" s="306" t="s">
        <v>1418</v>
      </c>
      <c r="G1468" s="306" t="s">
        <v>1418</v>
      </c>
      <c r="H1468" s="742" t="s">
        <v>1418</v>
      </c>
      <c r="I1468" s="743"/>
      <c r="J1468" s="90" t="s">
        <v>1418</v>
      </c>
      <c r="K1468" s="88" t="s">
        <v>1418</v>
      </c>
      <c r="L1468" s="453"/>
      <c r="M1468" s="454" t="s">
        <v>1418</v>
      </c>
      <c r="N1468" s="369"/>
      <c r="O1468" s="744" t="s">
        <v>417</v>
      </c>
      <c r="P1468" s="734" t="s">
        <v>418</v>
      </c>
      <c r="Q1468" s="735"/>
      <c r="R1468" s="735"/>
      <c r="S1468" s="736"/>
      <c r="T1468" s="225"/>
      <c r="U1468" s="225"/>
      <c r="V1468" s="246"/>
    </row>
    <row r="1469" spans="1:22" s="22" customFormat="1" ht="17.25" customHeight="1">
      <c r="A1469" s="635" t="s">
        <v>2401</v>
      </c>
      <c r="B1469" s="766"/>
      <c r="C1469" s="41">
        <v>5</v>
      </c>
      <c r="D1469" s="83" t="s">
        <v>1418</v>
      </c>
      <c r="E1469" s="89" t="s">
        <v>1418</v>
      </c>
      <c r="F1469" s="306" t="s">
        <v>1418</v>
      </c>
      <c r="G1469" s="306" t="s">
        <v>1418</v>
      </c>
      <c r="H1469" s="742" t="s">
        <v>1418</v>
      </c>
      <c r="I1469" s="743"/>
      <c r="J1469" s="90" t="s">
        <v>1418</v>
      </c>
      <c r="K1469" s="88" t="s">
        <v>1418</v>
      </c>
      <c r="L1469" s="453"/>
      <c r="M1469" s="454" t="s">
        <v>1418</v>
      </c>
      <c r="N1469" s="369"/>
      <c r="O1469" s="745"/>
      <c r="P1469" s="469" t="s">
        <v>419</v>
      </c>
      <c r="Q1469" s="469" t="s">
        <v>420</v>
      </c>
      <c r="R1469" s="738" t="s">
        <v>421</v>
      </c>
      <c r="S1469" s="738"/>
      <c r="T1469" s="225"/>
      <c r="U1469" s="225"/>
      <c r="V1469" s="246"/>
    </row>
    <row r="1470" spans="1:22" s="22" customFormat="1" ht="16.5" customHeight="1" thickBot="1">
      <c r="A1470" s="635" t="s">
        <v>2402</v>
      </c>
      <c r="B1470" s="766"/>
      <c r="C1470" s="91">
        <v>6</v>
      </c>
      <c r="D1470" s="92" t="s">
        <v>1418</v>
      </c>
      <c r="E1470" s="93" t="s">
        <v>1418</v>
      </c>
      <c r="F1470" s="306" t="s">
        <v>1418</v>
      </c>
      <c r="G1470" s="306" t="s">
        <v>1418</v>
      </c>
      <c r="H1470" s="742" t="s">
        <v>1418</v>
      </c>
      <c r="I1470" s="743"/>
      <c r="J1470" s="90" t="s">
        <v>1418</v>
      </c>
      <c r="K1470" s="88" t="s">
        <v>1418</v>
      </c>
      <c r="L1470" s="453"/>
      <c r="M1470" s="454" t="s">
        <v>1418</v>
      </c>
      <c r="N1470" s="451"/>
      <c r="O1470" s="319" t="s">
        <v>1102</v>
      </c>
      <c r="P1470" s="247">
        <v>4</v>
      </c>
      <c r="Q1470" s="248">
        <v>1396.3430708000001</v>
      </c>
      <c r="R1470" s="792">
        <v>4370.2929999999997</v>
      </c>
      <c r="S1470" s="792"/>
      <c r="T1470" s="225"/>
      <c r="U1470" s="225"/>
      <c r="V1470" s="246"/>
    </row>
    <row r="1471" spans="1:22" s="22" customFormat="1" ht="16.5" customHeight="1" thickBot="1">
      <c r="A1471" s="635" t="s">
        <v>2403</v>
      </c>
      <c r="B1471" s="767"/>
      <c r="C1471" s="793" t="s">
        <v>422</v>
      </c>
      <c r="D1471" s="794"/>
      <c r="E1471" s="794"/>
      <c r="F1471" s="502"/>
      <c r="G1471" s="503"/>
      <c r="H1471" s="795" t="s">
        <v>1102</v>
      </c>
      <c r="I1471" s="796"/>
      <c r="J1471" s="416" t="s">
        <v>1102</v>
      </c>
      <c r="K1471" s="249" t="s">
        <v>1102</v>
      </c>
      <c r="L1471" s="492"/>
      <c r="M1471" s="493"/>
      <c r="N1471" s="494"/>
      <c r="O1471" s="797" t="s">
        <v>1418</v>
      </c>
      <c r="P1471" s="797"/>
      <c r="Q1471" s="797"/>
      <c r="R1471" s="797"/>
      <c r="S1471" s="797"/>
      <c r="T1471" s="489"/>
      <c r="U1471" s="490"/>
      <c r="V1471" s="491"/>
    </row>
    <row r="1472" spans="1:22" ht="24.9" customHeight="1"/>
    <row r="1473" spans="1:22" ht="24.9" customHeight="1"/>
    <row r="1474" spans="1:22" s="32" customFormat="1" ht="24" thickBot="1">
      <c r="A1474" s="633">
        <v>54</v>
      </c>
      <c r="B1474" s="761" t="s">
        <v>371</v>
      </c>
      <c r="C1474" s="761"/>
      <c r="D1474" s="761"/>
      <c r="E1474" s="26">
        <v>83</v>
      </c>
      <c r="F1474" s="27" t="s">
        <v>158</v>
      </c>
      <c r="G1474" s="28"/>
      <c r="H1474" s="28"/>
      <c r="I1474" s="27"/>
      <c r="J1474" s="27"/>
      <c r="K1474" s="27"/>
      <c r="L1474" s="27"/>
      <c r="M1474" s="29"/>
      <c r="N1474" s="29"/>
      <c r="O1474" s="28"/>
      <c r="P1474" s="28"/>
      <c r="Q1474" s="30"/>
      <c r="R1474" s="30"/>
      <c r="S1474" s="30"/>
      <c r="T1474" s="30"/>
      <c r="U1474" s="31"/>
    </row>
    <row r="1475" spans="1:22" s="19" customFormat="1" ht="24.75" customHeight="1">
      <c r="A1475" s="630"/>
      <c r="B1475" s="762" t="s">
        <v>372</v>
      </c>
      <c r="C1475" s="466" t="s">
        <v>373</v>
      </c>
      <c r="D1475" s="467" t="s">
        <v>374</v>
      </c>
      <c r="E1475" s="467"/>
      <c r="F1475" s="467" t="s">
        <v>375</v>
      </c>
      <c r="G1475" s="468"/>
      <c r="H1475" s="752" t="s">
        <v>376</v>
      </c>
      <c r="I1475" s="803" t="s">
        <v>377</v>
      </c>
      <c r="J1475" s="752" t="s">
        <v>378</v>
      </c>
      <c r="K1475" s="752" t="s">
        <v>379</v>
      </c>
      <c r="L1475" s="752" t="s">
        <v>380</v>
      </c>
      <c r="M1475" s="752" t="s">
        <v>381</v>
      </c>
      <c r="N1475" s="753" t="s">
        <v>382</v>
      </c>
      <c r="O1475" s="754"/>
      <c r="P1475" s="755" t="s">
        <v>383</v>
      </c>
      <c r="Q1475" s="756"/>
      <c r="R1475" s="746" t="s">
        <v>384</v>
      </c>
      <c r="S1475" s="747"/>
      <c r="T1475" s="798" t="s">
        <v>385</v>
      </c>
      <c r="U1475" s="799"/>
      <c r="V1475" s="800"/>
    </row>
    <row r="1476" spans="1:22" s="19" customFormat="1" ht="73.5" customHeight="1">
      <c r="A1476" s="630"/>
      <c r="B1476" s="763"/>
      <c r="C1476" s="469" t="s">
        <v>386</v>
      </c>
      <c r="D1476" s="470" t="s">
        <v>101</v>
      </c>
      <c r="E1476" s="470" t="s">
        <v>387</v>
      </c>
      <c r="F1476" s="470" t="s">
        <v>388</v>
      </c>
      <c r="G1476" s="471" t="s">
        <v>389</v>
      </c>
      <c r="H1476" s="738"/>
      <c r="I1476" s="804"/>
      <c r="J1476" s="738"/>
      <c r="K1476" s="738"/>
      <c r="L1476" s="738"/>
      <c r="M1476" s="738"/>
      <c r="N1476" s="469" t="s">
        <v>390</v>
      </c>
      <c r="O1476" s="470" t="s">
        <v>391</v>
      </c>
      <c r="P1476" s="801"/>
      <c r="Q1476" s="802"/>
      <c r="R1476" s="748"/>
      <c r="S1476" s="749"/>
      <c r="T1476" s="472" t="s">
        <v>392</v>
      </c>
      <c r="U1476" s="473" t="s">
        <v>393</v>
      </c>
      <c r="V1476" s="474" t="s">
        <v>394</v>
      </c>
    </row>
    <row r="1477" spans="1:22" s="19" customFormat="1" ht="26.25" customHeight="1">
      <c r="A1477" s="630"/>
      <c r="B1477" s="400"/>
      <c r="C1477" s="401">
        <v>3</v>
      </c>
      <c r="D1477" s="401">
        <v>4</v>
      </c>
      <c r="E1477" s="401">
        <v>5</v>
      </c>
      <c r="F1477" s="401">
        <v>6</v>
      </c>
      <c r="G1477" s="401">
        <v>7</v>
      </c>
      <c r="H1477" s="401">
        <v>8</v>
      </c>
      <c r="I1477" s="401">
        <v>9</v>
      </c>
      <c r="J1477" s="401">
        <v>10</v>
      </c>
      <c r="K1477" s="401">
        <v>11</v>
      </c>
      <c r="L1477" s="401">
        <v>12</v>
      </c>
      <c r="M1477" s="401">
        <v>13</v>
      </c>
      <c r="N1477" s="401">
        <v>14</v>
      </c>
      <c r="O1477" s="401">
        <v>15</v>
      </c>
      <c r="P1477" s="402">
        <v>16</v>
      </c>
      <c r="Q1477" s="403">
        <v>17</v>
      </c>
      <c r="R1477" s="402">
        <v>18</v>
      </c>
      <c r="S1477" s="403">
        <v>19</v>
      </c>
      <c r="T1477" s="404">
        <v>20</v>
      </c>
      <c r="U1477" s="210">
        <v>21</v>
      </c>
      <c r="V1477" s="405">
        <v>22</v>
      </c>
    </row>
    <row r="1478" spans="1:22" s="33" customFormat="1" ht="49.95" customHeight="1">
      <c r="A1478" s="634" t="s">
        <v>2404</v>
      </c>
      <c r="B1478" s="406">
        <v>1</v>
      </c>
      <c r="C1478" s="394" t="s">
        <v>470</v>
      </c>
      <c r="D1478" s="394" t="s">
        <v>780</v>
      </c>
      <c r="E1478" s="394" t="s">
        <v>781</v>
      </c>
      <c r="F1478" s="394" t="s">
        <v>57</v>
      </c>
      <c r="G1478" s="386">
        <v>1</v>
      </c>
      <c r="H1478" s="543" t="s">
        <v>396</v>
      </c>
      <c r="I1478" s="392">
        <v>1</v>
      </c>
      <c r="J1478" s="393" t="s">
        <v>291</v>
      </c>
      <c r="K1478" s="430">
        <v>41232</v>
      </c>
      <c r="L1478" s="430">
        <v>41382</v>
      </c>
      <c r="M1478" s="387">
        <v>424.01</v>
      </c>
      <c r="N1478" s="428">
        <v>424.01</v>
      </c>
      <c r="O1478" s="212">
        <v>424.01</v>
      </c>
      <c r="P1478" s="732"/>
      <c r="Q1478" s="733"/>
      <c r="R1478" s="750"/>
      <c r="S1478" s="751"/>
      <c r="T1478" s="389" t="s">
        <v>396</v>
      </c>
      <c r="U1478" s="390">
        <v>65</v>
      </c>
      <c r="V1478" s="391" t="s">
        <v>396</v>
      </c>
    </row>
    <row r="1479" spans="1:22" s="33" customFormat="1" ht="49.95" customHeight="1" thickBot="1">
      <c r="A1479" s="634" t="s">
        <v>2405</v>
      </c>
      <c r="B1479" s="406">
        <v>2</v>
      </c>
      <c r="C1479" s="395" t="s">
        <v>470</v>
      </c>
      <c r="D1479" s="395" t="s">
        <v>782</v>
      </c>
      <c r="E1479" s="395" t="s">
        <v>783</v>
      </c>
      <c r="F1479" s="395" t="s">
        <v>48</v>
      </c>
      <c r="G1479" s="396">
        <v>0.6</v>
      </c>
      <c r="H1479" s="544" t="s">
        <v>396</v>
      </c>
      <c r="I1479" s="397">
        <v>2</v>
      </c>
      <c r="J1479" s="398" t="s">
        <v>292</v>
      </c>
      <c r="K1479" s="431">
        <v>41638</v>
      </c>
      <c r="L1479" s="431">
        <v>42794</v>
      </c>
      <c r="M1479" s="627">
        <v>7285.19</v>
      </c>
      <c r="N1479" s="428">
        <v>4371.1139999999996</v>
      </c>
      <c r="O1479" s="212">
        <v>4371.1139999999996</v>
      </c>
      <c r="P1479" s="732"/>
      <c r="Q1479" s="733"/>
      <c r="R1479" s="750"/>
      <c r="S1479" s="751"/>
      <c r="T1479" s="389" t="s">
        <v>396</v>
      </c>
      <c r="U1479" s="390">
        <v>1</v>
      </c>
      <c r="V1479" s="391" t="s">
        <v>396</v>
      </c>
    </row>
    <row r="1480" spans="1:22" s="19" customFormat="1" ht="12" customHeight="1">
      <c r="A1480" s="634"/>
      <c r="B1480" s="34"/>
      <c r="C1480" s="35"/>
      <c r="D1480" s="35"/>
      <c r="E1480" s="35"/>
      <c r="F1480" s="35"/>
      <c r="G1480" s="35"/>
      <c r="H1480" s="407"/>
      <c r="I1480" s="35"/>
      <c r="J1480" s="35"/>
      <c r="K1480" s="35"/>
      <c r="L1480" s="35"/>
      <c r="M1480" s="35"/>
      <c r="N1480" s="35"/>
      <c r="O1480" s="211"/>
      <c r="P1480" s="35"/>
      <c r="Q1480" s="35"/>
      <c r="R1480" s="211"/>
      <c r="S1480" s="35"/>
      <c r="T1480" s="35"/>
      <c r="U1480" s="36"/>
      <c r="V1480" s="37"/>
    </row>
    <row r="1481" spans="1:22" s="19" customFormat="1" ht="17.25" customHeight="1" thickBot="1">
      <c r="A1481" s="634" t="s">
        <v>2406</v>
      </c>
      <c r="B1481" s="475"/>
      <c r="C1481" s="476"/>
      <c r="D1481" s="476"/>
      <c r="E1481" s="476"/>
      <c r="F1481" s="476"/>
      <c r="G1481" s="476"/>
      <c r="H1481" s="476"/>
      <c r="I1481" s="476"/>
      <c r="J1481" s="476"/>
      <c r="K1481" s="476"/>
      <c r="L1481" s="476"/>
      <c r="M1481" s="476"/>
      <c r="N1481" s="414" t="s">
        <v>398</v>
      </c>
      <c r="O1481" s="415">
        <v>2397.5619999999999</v>
      </c>
      <c r="P1481" s="423"/>
      <c r="Q1481" s="423"/>
      <c r="R1481" s="424"/>
      <c r="S1481" s="424"/>
      <c r="T1481" s="425"/>
      <c r="U1481" s="426"/>
      <c r="V1481" s="427"/>
    </row>
    <row r="1482" spans="1:22" ht="17.25" customHeight="1">
      <c r="B1482" s="38"/>
      <c r="C1482" s="38"/>
      <c r="D1482" s="38"/>
      <c r="E1482" s="38"/>
      <c r="F1482" s="38"/>
      <c r="G1482" s="39"/>
      <c r="H1482" s="39"/>
      <c r="I1482" s="39"/>
      <c r="J1482" s="39"/>
      <c r="K1482" s="39"/>
      <c r="L1482" s="39"/>
      <c r="M1482" s="39"/>
      <c r="N1482" s="39"/>
      <c r="O1482" s="39"/>
      <c r="P1482" s="39"/>
      <c r="Q1482" s="39"/>
      <c r="R1482" s="39"/>
      <c r="S1482" s="39"/>
      <c r="T1482" s="39"/>
      <c r="U1482" s="39"/>
      <c r="V1482" s="39"/>
    </row>
    <row r="1483" spans="1:22" s="19" customFormat="1" ht="16.5" customHeight="1" thickBot="1">
      <c r="A1483" s="630"/>
      <c r="B1483" s="764" t="s">
        <v>399</v>
      </c>
      <c r="C1483" s="764"/>
      <c r="D1483" s="764"/>
      <c r="E1483" s="764"/>
      <c r="F1483" s="764"/>
      <c r="G1483" s="764"/>
      <c r="H1483" s="764"/>
      <c r="I1483" s="764"/>
      <c r="J1483" s="764"/>
      <c r="K1483" s="764"/>
      <c r="L1483" s="764"/>
      <c r="M1483" s="764"/>
      <c r="N1483" s="764"/>
      <c r="O1483" s="764"/>
      <c r="P1483" s="764"/>
      <c r="Q1483" s="764"/>
      <c r="R1483" s="764"/>
      <c r="S1483" s="764"/>
      <c r="T1483" s="764"/>
      <c r="U1483" s="764"/>
      <c r="V1483" s="764"/>
    </row>
    <row r="1484" spans="1:22" s="22" customFormat="1" ht="22.5" customHeight="1">
      <c r="A1484" s="635" t="s">
        <v>2407</v>
      </c>
      <c r="B1484" s="765" t="s">
        <v>400</v>
      </c>
      <c r="C1484" s="768" t="s">
        <v>401</v>
      </c>
      <c r="D1484" s="769"/>
      <c r="E1484" s="769"/>
      <c r="F1484" s="769"/>
      <c r="G1484" s="769"/>
      <c r="H1484" s="769"/>
      <c r="I1484" s="769"/>
      <c r="J1484" s="769"/>
      <c r="K1484" s="769"/>
      <c r="L1484" s="769"/>
      <c r="M1484" s="747"/>
      <c r="N1484" s="477"/>
      <c r="O1484" s="478"/>
      <c r="P1484" s="768" t="s">
        <v>402</v>
      </c>
      <c r="Q1484" s="769"/>
      <c r="R1484" s="769"/>
      <c r="S1484" s="747"/>
      <c r="T1484" s="746" t="s">
        <v>403</v>
      </c>
      <c r="U1484" s="747"/>
      <c r="V1484" s="775" t="s">
        <v>1102</v>
      </c>
    </row>
    <row r="1485" spans="1:22" s="22" customFormat="1" ht="22.5" customHeight="1">
      <c r="A1485" s="635" t="s">
        <v>2408</v>
      </c>
      <c r="B1485" s="766"/>
      <c r="C1485" s="734" t="s">
        <v>404</v>
      </c>
      <c r="D1485" s="735"/>
      <c r="E1485" s="736"/>
      <c r="F1485" s="481">
        <v>2</v>
      </c>
      <c r="G1485" s="737" t="s">
        <v>405</v>
      </c>
      <c r="H1485" s="738" t="s">
        <v>406</v>
      </c>
      <c r="I1485" s="738"/>
      <c r="J1485" s="734" t="s">
        <v>407</v>
      </c>
      <c r="K1485" s="739"/>
      <c r="L1485" s="482"/>
      <c r="M1485" s="482"/>
      <c r="N1485" s="483"/>
      <c r="O1485" s="484"/>
      <c r="P1485" s="770"/>
      <c r="Q1485" s="771"/>
      <c r="R1485" s="771"/>
      <c r="S1485" s="772"/>
      <c r="T1485" s="748"/>
      <c r="U1485" s="749"/>
      <c r="V1485" s="776"/>
    </row>
    <row r="1486" spans="1:22" s="22" customFormat="1" ht="51.75" customHeight="1" thickBot="1">
      <c r="A1486" s="635" t="s">
        <v>2409</v>
      </c>
      <c r="B1486" s="766"/>
      <c r="C1486" s="735" t="s">
        <v>408</v>
      </c>
      <c r="D1486" s="736"/>
      <c r="E1486" s="485" t="s">
        <v>409</v>
      </c>
      <c r="F1486" s="479" t="s">
        <v>410</v>
      </c>
      <c r="G1486" s="737"/>
      <c r="H1486" s="738"/>
      <c r="I1486" s="738"/>
      <c r="J1486" s="469" t="s">
        <v>411</v>
      </c>
      <c r="K1486" s="480" t="s">
        <v>412</v>
      </c>
      <c r="L1486" s="486" t="s">
        <v>413</v>
      </c>
      <c r="M1486" s="486"/>
      <c r="N1486" s="487" t="s">
        <v>414</v>
      </c>
      <c r="O1486" s="488"/>
      <c r="P1486" s="421" t="s">
        <v>1436</v>
      </c>
      <c r="Q1486" s="312" t="s">
        <v>415</v>
      </c>
      <c r="R1486" s="313"/>
      <c r="S1486" s="94">
        <v>2</v>
      </c>
      <c r="T1486" s="773"/>
      <c r="U1486" s="774"/>
      <c r="V1486" s="777"/>
    </row>
    <row r="1487" spans="1:22" s="22" customFormat="1" ht="15.75" customHeight="1">
      <c r="A1487" s="635" t="s">
        <v>2410</v>
      </c>
      <c r="B1487" s="766"/>
      <c r="C1487" s="41">
        <v>1</v>
      </c>
      <c r="D1487" s="83" t="s">
        <v>291</v>
      </c>
      <c r="E1487" s="89">
        <v>0.5</v>
      </c>
      <c r="F1487" s="306">
        <v>424.01</v>
      </c>
      <c r="G1487" s="306">
        <v>698.17</v>
      </c>
      <c r="H1487" s="742" t="s">
        <v>1143</v>
      </c>
      <c r="I1487" s="743"/>
      <c r="J1487" s="90" t="s">
        <v>1102</v>
      </c>
      <c r="K1487" s="88" t="s">
        <v>1418</v>
      </c>
      <c r="L1487" s="453" t="s">
        <v>1361</v>
      </c>
      <c r="M1487" s="454" t="s">
        <v>1459</v>
      </c>
      <c r="N1487" s="369" t="s">
        <v>396</v>
      </c>
      <c r="O1487" s="778" t="s">
        <v>205</v>
      </c>
      <c r="P1487" s="779"/>
      <c r="Q1487" s="782">
        <v>83</v>
      </c>
      <c r="R1487" s="785" t="s">
        <v>1361</v>
      </c>
      <c r="S1487" s="786"/>
      <c r="T1487" s="746" t="s">
        <v>416</v>
      </c>
      <c r="U1487" s="769"/>
      <c r="V1487" s="747"/>
    </row>
    <row r="1488" spans="1:22" s="22" customFormat="1" ht="15.75" customHeight="1" thickBot="1">
      <c r="A1488" s="635" t="s">
        <v>2411</v>
      </c>
      <c r="B1488" s="766"/>
      <c r="C1488" s="41">
        <v>2</v>
      </c>
      <c r="D1488" s="83" t="s">
        <v>292</v>
      </c>
      <c r="E1488" s="89">
        <v>0.5</v>
      </c>
      <c r="F1488" s="306">
        <v>4371.1139999999996</v>
      </c>
      <c r="G1488" s="306">
        <v>698.17</v>
      </c>
      <c r="H1488" s="742" t="s">
        <v>1102</v>
      </c>
      <c r="I1488" s="743"/>
      <c r="J1488" s="90" t="s">
        <v>1102</v>
      </c>
      <c r="K1488" s="88" t="s">
        <v>1418</v>
      </c>
      <c r="L1488" s="453" t="s">
        <v>1361</v>
      </c>
      <c r="M1488" s="454" t="s">
        <v>1459</v>
      </c>
      <c r="N1488" s="369" t="s">
        <v>396</v>
      </c>
      <c r="O1488" s="778"/>
      <c r="P1488" s="779"/>
      <c r="Q1488" s="783"/>
      <c r="R1488" s="787"/>
      <c r="S1488" s="788"/>
      <c r="T1488" s="773"/>
      <c r="U1488" s="791"/>
      <c r="V1488" s="774"/>
    </row>
    <row r="1489" spans="1:22" s="22" customFormat="1" ht="15.75" customHeight="1">
      <c r="A1489" s="635" t="s">
        <v>2412</v>
      </c>
      <c r="B1489" s="766"/>
      <c r="C1489" s="41">
        <v>3</v>
      </c>
      <c r="D1489" s="83" t="s">
        <v>1418</v>
      </c>
      <c r="E1489" s="89" t="s">
        <v>1418</v>
      </c>
      <c r="F1489" s="306" t="s">
        <v>1418</v>
      </c>
      <c r="G1489" s="306" t="s">
        <v>1418</v>
      </c>
      <c r="H1489" s="742" t="s">
        <v>1418</v>
      </c>
      <c r="I1489" s="743"/>
      <c r="J1489" s="90" t="s">
        <v>1418</v>
      </c>
      <c r="K1489" s="88" t="s">
        <v>1418</v>
      </c>
      <c r="L1489" s="453"/>
      <c r="M1489" s="454" t="s">
        <v>1418</v>
      </c>
      <c r="N1489" s="369"/>
      <c r="O1489" s="780"/>
      <c r="P1489" s="781"/>
      <c r="Q1489" s="784"/>
      <c r="R1489" s="789"/>
      <c r="S1489" s="790"/>
      <c r="T1489" s="244"/>
      <c r="U1489" s="244"/>
      <c r="V1489" s="245"/>
    </row>
    <row r="1490" spans="1:22" s="22" customFormat="1" ht="15.75" customHeight="1">
      <c r="A1490" s="635" t="s">
        <v>2413</v>
      </c>
      <c r="B1490" s="766"/>
      <c r="C1490" s="41">
        <v>4</v>
      </c>
      <c r="D1490" s="83" t="s">
        <v>1418</v>
      </c>
      <c r="E1490" s="89" t="s">
        <v>1418</v>
      </c>
      <c r="F1490" s="306" t="s">
        <v>1418</v>
      </c>
      <c r="G1490" s="306" t="s">
        <v>1418</v>
      </c>
      <c r="H1490" s="742" t="s">
        <v>1418</v>
      </c>
      <c r="I1490" s="743"/>
      <c r="J1490" s="90" t="s">
        <v>1418</v>
      </c>
      <c r="K1490" s="88" t="s">
        <v>1418</v>
      </c>
      <c r="L1490" s="453"/>
      <c r="M1490" s="454" t="s">
        <v>1418</v>
      </c>
      <c r="N1490" s="369"/>
      <c r="O1490" s="744" t="s">
        <v>417</v>
      </c>
      <c r="P1490" s="734" t="s">
        <v>418</v>
      </c>
      <c r="Q1490" s="735"/>
      <c r="R1490" s="735"/>
      <c r="S1490" s="736"/>
      <c r="T1490" s="225"/>
      <c r="U1490" s="225"/>
      <c r="V1490" s="246"/>
    </row>
    <row r="1491" spans="1:22" s="22" customFormat="1" ht="17.25" customHeight="1">
      <c r="A1491" s="635" t="s">
        <v>2414</v>
      </c>
      <c r="B1491" s="766"/>
      <c r="C1491" s="41">
        <v>5</v>
      </c>
      <c r="D1491" s="83" t="s">
        <v>1418</v>
      </c>
      <c r="E1491" s="89" t="s">
        <v>1418</v>
      </c>
      <c r="F1491" s="306" t="s">
        <v>1418</v>
      </c>
      <c r="G1491" s="306" t="s">
        <v>1418</v>
      </c>
      <c r="H1491" s="742" t="s">
        <v>1418</v>
      </c>
      <c r="I1491" s="743"/>
      <c r="J1491" s="90" t="s">
        <v>1418</v>
      </c>
      <c r="K1491" s="88" t="s">
        <v>1418</v>
      </c>
      <c r="L1491" s="453"/>
      <c r="M1491" s="454" t="s">
        <v>1418</v>
      </c>
      <c r="N1491" s="369"/>
      <c r="O1491" s="745"/>
      <c r="P1491" s="469" t="s">
        <v>419</v>
      </c>
      <c r="Q1491" s="469" t="s">
        <v>420</v>
      </c>
      <c r="R1491" s="738" t="s">
        <v>421</v>
      </c>
      <c r="S1491" s="738"/>
      <c r="T1491" s="225"/>
      <c r="U1491" s="225"/>
      <c r="V1491" s="246"/>
    </row>
    <row r="1492" spans="1:22" s="22" customFormat="1" ht="16.5" customHeight="1" thickBot="1">
      <c r="A1492" s="635" t="s">
        <v>2415</v>
      </c>
      <c r="B1492" s="766"/>
      <c r="C1492" s="91">
        <v>6</v>
      </c>
      <c r="D1492" s="92" t="s">
        <v>1418</v>
      </c>
      <c r="E1492" s="93" t="s">
        <v>1418</v>
      </c>
      <c r="F1492" s="306" t="s">
        <v>1418</v>
      </c>
      <c r="G1492" s="306" t="s">
        <v>1418</v>
      </c>
      <c r="H1492" s="742" t="s">
        <v>1418</v>
      </c>
      <c r="I1492" s="743"/>
      <c r="J1492" s="90" t="s">
        <v>1418</v>
      </c>
      <c r="K1492" s="88" t="s">
        <v>1418</v>
      </c>
      <c r="L1492" s="453"/>
      <c r="M1492" s="454" t="s">
        <v>1418</v>
      </c>
      <c r="N1492" s="451"/>
      <c r="O1492" s="319" t="s">
        <v>1102</v>
      </c>
      <c r="P1492" s="247">
        <v>4</v>
      </c>
      <c r="Q1492" s="248">
        <v>1396.3430708000001</v>
      </c>
      <c r="R1492" s="792">
        <v>4795.1239999999998</v>
      </c>
      <c r="S1492" s="792"/>
      <c r="T1492" s="225"/>
      <c r="U1492" s="225"/>
      <c r="V1492" s="246"/>
    </row>
    <row r="1493" spans="1:22" s="22" customFormat="1" ht="16.5" customHeight="1" thickBot="1">
      <c r="A1493" s="635" t="s">
        <v>2416</v>
      </c>
      <c r="B1493" s="767"/>
      <c r="C1493" s="793" t="s">
        <v>422</v>
      </c>
      <c r="D1493" s="794"/>
      <c r="E1493" s="794"/>
      <c r="F1493" s="502"/>
      <c r="G1493" s="503"/>
      <c r="H1493" s="795" t="s">
        <v>1102</v>
      </c>
      <c r="I1493" s="796"/>
      <c r="J1493" s="416" t="s">
        <v>1102</v>
      </c>
      <c r="K1493" s="249" t="s">
        <v>1102</v>
      </c>
      <c r="L1493" s="492"/>
      <c r="M1493" s="493"/>
      <c r="N1493" s="494"/>
      <c r="O1493" s="797" t="s">
        <v>1418</v>
      </c>
      <c r="P1493" s="797"/>
      <c r="Q1493" s="797"/>
      <c r="R1493" s="797"/>
      <c r="S1493" s="797"/>
      <c r="T1493" s="489"/>
      <c r="U1493" s="490"/>
      <c r="V1493" s="491"/>
    </row>
    <row r="1494" spans="1:22" ht="24.9" customHeight="1"/>
    <row r="1495" spans="1:22" ht="24.9" customHeight="1"/>
    <row r="1496" spans="1:22" s="32" customFormat="1" ht="24" thickBot="1">
      <c r="A1496" s="633">
        <v>55</v>
      </c>
      <c r="B1496" s="761" t="s">
        <v>371</v>
      </c>
      <c r="C1496" s="761"/>
      <c r="D1496" s="761"/>
      <c r="E1496" s="26">
        <v>85</v>
      </c>
      <c r="F1496" s="27" t="s">
        <v>159</v>
      </c>
      <c r="G1496" s="28"/>
      <c r="H1496" s="28"/>
      <c r="I1496" s="27"/>
      <c r="J1496" s="27"/>
      <c r="K1496" s="27"/>
      <c r="L1496" s="27"/>
      <c r="M1496" s="29"/>
      <c r="N1496" s="29"/>
      <c r="O1496" s="28"/>
      <c r="P1496" s="28"/>
      <c r="Q1496" s="30"/>
      <c r="R1496" s="30"/>
      <c r="S1496" s="30"/>
      <c r="T1496" s="30"/>
      <c r="U1496" s="31"/>
    </row>
    <row r="1497" spans="1:22" s="19" customFormat="1" ht="24.75" customHeight="1">
      <c r="A1497" s="630"/>
      <c r="B1497" s="762" t="s">
        <v>372</v>
      </c>
      <c r="C1497" s="466" t="s">
        <v>373</v>
      </c>
      <c r="D1497" s="467" t="s">
        <v>374</v>
      </c>
      <c r="E1497" s="467"/>
      <c r="F1497" s="467" t="s">
        <v>375</v>
      </c>
      <c r="G1497" s="468"/>
      <c r="H1497" s="752" t="s">
        <v>376</v>
      </c>
      <c r="I1497" s="803" t="s">
        <v>377</v>
      </c>
      <c r="J1497" s="752" t="s">
        <v>378</v>
      </c>
      <c r="K1497" s="752" t="s">
        <v>379</v>
      </c>
      <c r="L1497" s="752" t="s">
        <v>380</v>
      </c>
      <c r="M1497" s="752" t="s">
        <v>381</v>
      </c>
      <c r="N1497" s="753" t="s">
        <v>382</v>
      </c>
      <c r="O1497" s="754"/>
      <c r="P1497" s="755" t="s">
        <v>383</v>
      </c>
      <c r="Q1497" s="756"/>
      <c r="R1497" s="746" t="s">
        <v>384</v>
      </c>
      <c r="S1497" s="747"/>
      <c r="T1497" s="798" t="s">
        <v>385</v>
      </c>
      <c r="U1497" s="799"/>
      <c r="V1497" s="800"/>
    </row>
    <row r="1498" spans="1:22" s="19" customFormat="1" ht="73.5" customHeight="1">
      <c r="A1498" s="630"/>
      <c r="B1498" s="763"/>
      <c r="C1498" s="469" t="s">
        <v>386</v>
      </c>
      <c r="D1498" s="470" t="s">
        <v>101</v>
      </c>
      <c r="E1498" s="470" t="s">
        <v>387</v>
      </c>
      <c r="F1498" s="470" t="s">
        <v>388</v>
      </c>
      <c r="G1498" s="471" t="s">
        <v>389</v>
      </c>
      <c r="H1498" s="738"/>
      <c r="I1498" s="804"/>
      <c r="J1498" s="738"/>
      <c r="K1498" s="738"/>
      <c r="L1498" s="738"/>
      <c r="M1498" s="738"/>
      <c r="N1498" s="469" t="s">
        <v>390</v>
      </c>
      <c r="O1498" s="470" t="s">
        <v>391</v>
      </c>
      <c r="P1498" s="801"/>
      <c r="Q1498" s="802"/>
      <c r="R1498" s="748"/>
      <c r="S1498" s="749"/>
      <c r="T1498" s="472" t="s">
        <v>392</v>
      </c>
      <c r="U1498" s="473" t="s">
        <v>393</v>
      </c>
      <c r="V1498" s="474" t="s">
        <v>394</v>
      </c>
    </row>
    <row r="1499" spans="1:22" s="19" customFormat="1" ht="26.25" customHeight="1">
      <c r="A1499" s="630"/>
      <c r="B1499" s="400"/>
      <c r="C1499" s="401">
        <v>3</v>
      </c>
      <c r="D1499" s="401">
        <v>4</v>
      </c>
      <c r="E1499" s="401">
        <v>5</v>
      </c>
      <c r="F1499" s="401">
        <v>6</v>
      </c>
      <c r="G1499" s="401">
        <v>7</v>
      </c>
      <c r="H1499" s="401">
        <v>8</v>
      </c>
      <c r="I1499" s="401">
        <v>9</v>
      </c>
      <c r="J1499" s="401">
        <v>10</v>
      </c>
      <c r="K1499" s="401">
        <v>11</v>
      </c>
      <c r="L1499" s="401">
        <v>12</v>
      </c>
      <c r="M1499" s="401">
        <v>13</v>
      </c>
      <c r="N1499" s="401">
        <v>14</v>
      </c>
      <c r="O1499" s="401">
        <v>15</v>
      </c>
      <c r="P1499" s="402">
        <v>16</v>
      </c>
      <c r="Q1499" s="403">
        <v>17</v>
      </c>
      <c r="R1499" s="402">
        <v>18</v>
      </c>
      <c r="S1499" s="403">
        <v>19</v>
      </c>
      <c r="T1499" s="404">
        <v>20</v>
      </c>
      <c r="U1499" s="210">
        <v>21</v>
      </c>
      <c r="V1499" s="405">
        <v>22</v>
      </c>
    </row>
    <row r="1500" spans="1:22" s="33" customFormat="1" ht="24.9" customHeight="1">
      <c r="A1500" s="634" t="s">
        <v>2417</v>
      </c>
      <c r="B1500" s="728">
        <v>1</v>
      </c>
      <c r="C1500" s="730" t="s">
        <v>474</v>
      </c>
      <c r="D1500" s="730" t="s">
        <v>789</v>
      </c>
      <c r="E1500" s="730" t="s">
        <v>790</v>
      </c>
      <c r="F1500" s="394" t="s">
        <v>48</v>
      </c>
      <c r="G1500" s="386">
        <v>0.5</v>
      </c>
      <c r="H1500" s="757" t="s">
        <v>396</v>
      </c>
      <c r="I1500" s="392">
        <v>1</v>
      </c>
      <c r="J1500" s="393" t="s">
        <v>293</v>
      </c>
      <c r="K1500" s="759">
        <v>41473</v>
      </c>
      <c r="L1500" s="759">
        <v>42195</v>
      </c>
      <c r="M1500" s="387">
        <v>2837.68</v>
      </c>
      <c r="N1500" s="428">
        <v>1418.84</v>
      </c>
      <c r="O1500" s="212">
        <v>1418.84</v>
      </c>
      <c r="P1500" s="732"/>
      <c r="Q1500" s="733"/>
      <c r="R1500" s="750"/>
      <c r="S1500" s="751"/>
      <c r="T1500" s="389" t="s">
        <v>396</v>
      </c>
      <c r="U1500" s="390">
        <v>21</v>
      </c>
      <c r="V1500" s="391" t="s">
        <v>396</v>
      </c>
    </row>
    <row r="1501" spans="1:22" s="33" customFormat="1" ht="24.9" customHeight="1">
      <c r="A1501" s="634" t="s">
        <v>2418</v>
      </c>
      <c r="B1501" s="729"/>
      <c r="C1501" s="731"/>
      <c r="D1501" s="731"/>
      <c r="E1501" s="731"/>
      <c r="F1501" s="394" t="s">
        <v>48</v>
      </c>
      <c r="G1501" s="386">
        <v>0.5</v>
      </c>
      <c r="H1501" s="758"/>
      <c r="I1501" s="392">
        <v>2</v>
      </c>
      <c r="J1501" s="393" t="s">
        <v>294</v>
      </c>
      <c r="K1501" s="760"/>
      <c r="L1501" s="760"/>
      <c r="M1501" s="387">
        <v>2837.68</v>
      </c>
      <c r="N1501" s="428">
        <v>1418.84</v>
      </c>
      <c r="O1501" s="212">
        <v>1418.84</v>
      </c>
      <c r="P1501" s="732"/>
      <c r="Q1501" s="733"/>
      <c r="R1501" s="750"/>
      <c r="S1501" s="751"/>
      <c r="T1501" s="389" t="s">
        <v>396</v>
      </c>
      <c r="U1501" s="390">
        <v>73</v>
      </c>
      <c r="V1501" s="391" t="s">
        <v>396</v>
      </c>
    </row>
    <row r="1502" spans="1:22" s="33" customFormat="1" ht="49.95" customHeight="1">
      <c r="A1502" s="634" t="s">
        <v>2419</v>
      </c>
      <c r="B1502" s="406">
        <v>2</v>
      </c>
      <c r="C1502" s="394" t="s">
        <v>474</v>
      </c>
      <c r="D1502" s="394" t="s">
        <v>791</v>
      </c>
      <c r="E1502" s="394" t="s">
        <v>792</v>
      </c>
      <c r="F1502" s="394" t="s">
        <v>57</v>
      </c>
      <c r="G1502" s="386">
        <v>1</v>
      </c>
      <c r="H1502" s="543" t="s">
        <v>396</v>
      </c>
      <c r="I1502" s="392">
        <v>1</v>
      </c>
      <c r="J1502" s="393" t="s">
        <v>293</v>
      </c>
      <c r="K1502" s="430">
        <v>41971</v>
      </c>
      <c r="L1502" s="430">
        <v>42305</v>
      </c>
      <c r="M1502" s="387">
        <v>1439.02</v>
      </c>
      <c r="N1502" s="428">
        <v>1439.02</v>
      </c>
      <c r="O1502" s="212">
        <v>1439.02</v>
      </c>
      <c r="P1502" s="732"/>
      <c r="Q1502" s="733"/>
      <c r="R1502" s="750"/>
      <c r="S1502" s="751"/>
      <c r="T1502" s="389" t="s">
        <v>396</v>
      </c>
      <c r="U1502" s="390">
        <v>22</v>
      </c>
      <c r="V1502" s="391" t="s">
        <v>396</v>
      </c>
    </row>
    <row r="1503" spans="1:22" s="33" customFormat="1" ht="24.9" customHeight="1">
      <c r="A1503" s="634" t="s">
        <v>2420</v>
      </c>
      <c r="B1503" s="406" t="s">
        <v>1418</v>
      </c>
      <c r="C1503" s="394"/>
      <c r="D1503" s="394"/>
      <c r="E1503" s="394"/>
      <c r="F1503" s="394"/>
      <c r="G1503" s="386"/>
      <c r="H1503" s="543"/>
      <c r="I1503" s="392"/>
      <c r="J1503" s="393" t="s">
        <v>1418</v>
      </c>
      <c r="K1503" s="430"/>
      <c r="L1503" s="430"/>
      <c r="M1503" s="387"/>
      <c r="N1503" s="428" t="s">
        <v>1418</v>
      </c>
      <c r="O1503" s="212" t="s">
        <v>1418</v>
      </c>
      <c r="P1503" s="732"/>
      <c r="Q1503" s="733"/>
      <c r="R1503" s="750"/>
      <c r="S1503" s="751"/>
      <c r="T1503" s="389"/>
      <c r="U1503" s="390"/>
      <c r="V1503" s="391"/>
    </row>
    <row r="1504" spans="1:22" s="33" customFormat="1" ht="24.9" customHeight="1">
      <c r="A1504" s="634" t="s">
        <v>2421</v>
      </c>
      <c r="B1504" s="406" t="s">
        <v>1418</v>
      </c>
      <c r="C1504" s="394"/>
      <c r="D1504" s="394"/>
      <c r="E1504" s="394"/>
      <c r="F1504" s="394"/>
      <c r="G1504" s="386"/>
      <c r="H1504" s="543"/>
      <c r="I1504" s="392"/>
      <c r="J1504" s="393" t="s">
        <v>1418</v>
      </c>
      <c r="K1504" s="430"/>
      <c r="L1504" s="430"/>
      <c r="M1504" s="387"/>
      <c r="N1504" s="428" t="s">
        <v>1418</v>
      </c>
      <c r="O1504" s="212" t="s">
        <v>1418</v>
      </c>
      <c r="P1504" s="732"/>
      <c r="Q1504" s="733"/>
      <c r="R1504" s="750"/>
      <c r="S1504" s="751"/>
      <c r="T1504" s="389"/>
      <c r="U1504" s="390"/>
      <c r="V1504" s="391"/>
    </row>
    <row r="1505" spans="1:22" s="33" customFormat="1" ht="24.9" customHeight="1">
      <c r="A1505" s="634" t="s">
        <v>2422</v>
      </c>
      <c r="B1505" s="406" t="s">
        <v>1418</v>
      </c>
      <c r="C1505" s="394"/>
      <c r="D1505" s="394"/>
      <c r="E1505" s="394"/>
      <c r="F1505" s="394"/>
      <c r="G1505" s="386"/>
      <c r="H1505" s="543"/>
      <c r="I1505" s="392"/>
      <c r="J1505" s="393" t="s">
        <v>1418</v>
      </c>
      <c r="K1505" s="430"/>
      <c r="L1505" s="430"/>
      <c r="M1505" s="388"/>
      <c r="N1505" s="428" t="s">
        <v>1418</v>
      </c>
      <c r="O1505" s="212" t="s">
        <v>1418</v>
      </c>
      <c r="P1505" s="732"/>
      <c r="Q1505" s="733"/>
      <c r="R1505" s="750"/>
      <c r="S1505" s="751"/>
      <c r="T1505" s="389"/>
      <c r="U1505" s="390"/>
      <c r="V1505" s="391"/>
    </row>
    <row r="1506" spans="1:22" s="33" customFormat="1" ht="24.9" customHeight="1">
      <c r="A1506" s="634" t="s">
        <v>2423</v>
      </c>
      <c r="B1506" s="406" t="s">
        <v>1418</v>
      </c>
      <c r="C1506" s="394"/>
      <c r="D1506" s="394"/>
      <c r="E1506" s="394"/>
      <c r="F1506" s="394"/>
      <c r="G1506" s="386"/>
      <c r="H1506" s="543"/>
      <c r="I1506" s="392"/>
      <c r="J1506" s="393" t="s">
        <v>1418</v>
      </c>
      <c r="K1506" s="430"/>
      <c r="L1506" s="430"/>
      <c r="M1506" s="388"/>
      <c r="N1506" s="428" t="s">
        <v>1418</v>
      </c>
      <c r="O1506" s="212" t="s">
        <v>1418</v>
      </c>
      <c r="P1506" s="732"/>
      <c r="Q1506" s="733"/>
      <c r="R1506" s="750"/>
      <c r="S1506" s="751"/>
      <c r="T1506" s="389"/>
      <c r="U1506" s="390"/>
      <c r="V1506" s="391"/>
    </row>
    <row r="1507" spans="1:22" s="33" customFormat="1" ht="24.9" customHeight="1" thickBot="1">
      <c r="A1507" s="634" t="s">
        <v>2424</v>
      </c>
      <c r="B1507" s="410" t="s">
        <v>1418</v>
      </c>
      <c r="C1507" s="395"/>
      <c r="D1507" s="395"/>
      <c r="E1507" s="395"/>
      <c r="F1507" s="395"/>
      <c r="G1507" s="396"/>
      <c r="H1507" s="544"/>
      <c r="I1507" s="397"/>
      <c r="J1507" s="398" t="s">
        <v>1418</v>
      </c>
      <c r="K1507" s="431"/>
      <c r="L1507" s="431"/>
      <c r="M1507" s="399"/>
      <c r="N1507" s="428" t="s">
        <v>1418</v>
      </c>
      <c r="O1507" s="212" t="s">
        <v>1418</v>
      </c>
      <c r="P1507" s="732"/>
      <c r="Q1507" s="733"/>
      <c r="R1507" s="750"/>
      <c r="S1507" s="751"/>
      <c r="T1507" s="389"/>
      <c r="U1507" s="390"/>
      <c r="V1507" s="391"/>
    </row>
    <row r="1508" spans="1:22" s="19" customFormat="1" ht="12" customHeight="1">
      <c r="A1508" s="634"/>
      <c r="B1508" s="34"/>
      <c r="C1508" s="35"/>
      <c r="D1508" s="35"/>
      <c r="E1508" s="35"/>
      <c r="F1508" s="35"/>
      <c r="G1508" s="35"/>
      <c r="H1508" s="407"/>
      <c r="I1508" s="35"/>
      <c r="J1508" s="35"/>
      <c r="K1508" s="35"/>
      <c r="L1508" s="35"/>
      <c r="M1508" s="35"/>
      <c r="N1508" s="35"/>
      <c r="O1508" s="211"/>
      <c r="P1508" s="35"/>
      <c r="Q1508" s="35"/>
      <c r="R1508" s="211"/>
      <c r="S1508" s="35"/>
      <c r="T1508" s="35"/>
      <c r="U1508" s="36"/>
      <c r="V1508" s="37"/>
    </row>
    <row r="1509" spans="1:22" s="19" customFormat="1" ht="17.25" customHeight="1" thickBot="1">
      <c r="A1509" s="634" t="s">
        <v>2425</v>
      </c>
      <c r="B1509" s="475"/>
      <c r="C1509" s="476"/>
      <c r="D1509" s="476"/>
      <c r="E1509" s="476"/>
      <c r="F1509" s="476"/>
      <c r="G1509" s="476"/>
      <c r="H1509" s="476"/>
      <c r="I1509" s="476"/>
      <c r="J1509" s="476"/>
      <c r="K1509" s="476"/>
      <c r="L1509" s="476"/>
      <c r="M1509" s="476"/>
      <c r="N1509" s="414" t="s">
        <v>398</v>
      </c>
      <c r="O1509" s="415">
        <v>2138.35</v>
      </c>
      <c r="P1509" s="423"/>
      <c r="Q1509" s="423"/>
      <c r="R1509" s="424"/>
      <c r="S1509" s="424"/>
      <c r="T1509" s="425"/>
      <c r="U1509" s="426"/>
      <c r="V1509" s="427"/>
    </row>
    <row r="1510" spans="1:22" ht="17.25" customHeight="1">
      <c r="B1510" s="38"/>
      <c r="C1510" s="38"/>
      <c r="D1510" s="38"/>
      <c r="E1510" s="38"/>
      <c r="F1510" s="38"/>
      <c r="G1510" s="39"/>
      <c r="H1510" s="39"/>
      <c r="I1510" s="39"/>
      <c r="J1510" s="39"/>
      <c r="K1510" s="39"/>
      <c r="L1510" s="39"/>
      <c r="M1510" s="39"/>
      <c r="N1510" s="39"/>
      <c r="O1510" s="39"/>
      <c r="P1510" s="39"/>
      <c r="Q1510" s="39"/>
      <c r="R1510" s="39"/>
      <c r="S1510" s="39"/>
      <c r="T1510" s="39"/>
      <c r="U1510" s="39"/>
      <c r="V1510" s="39"/>
    </row>
    <row r="1511" spans="1:22" s="19" customFormat="1" ht="16.5" customHeight="1" thickBot="1">
      <c r="A1511" s="630"/>
      <c r="B1511" s="764" t="s">
        <v>399</v>
      </c>
      <c r="C1511" s="764"/>
      <c r="D1511" s="764"/>
      <c r="E1511" s="764"/>
      <c r="F1511" s="764"/>
      <c r="G1511" s="764"/>
      <c r="H1511" s="764"/>
      <c r="I1511" s="764"/>
      <c r="J1511" s="764"/>
      <c r="K1511" s="764"/>
      <c r="L1511" s="764"/>
      <c r="M1511" s="764"/>
      <c r="N1511" s="764"/>
      <c r="O1511" s="764"/>
      <c r="P1511" s="764"/>
      <c r="Q1511" s="764"/>
      <c r="R1511" s="764"/>
      <c r="S1511" s="764"/>
      <c r="T1511" s="764"/>
      <c r="U1511" s="764"/>
      <c r="V1511" s="764"/>
    </row>
    <row r="1512" spans="1:22" s="22" customFormat="1" ht="22.5" customHeight="1">
      <c r="A1512" s="635" t="s">
        <v>2426</v>
      </c>
      <c r="B1512" s="765" t="s">
        <v>400</v>
      </c>
      <c r="C1512" s="768" t="s">
        <v>401</v>
      </c>
      <c r="D1512" s="769"/>
      <c r="E1512" s="769"/>
      <c r="F1512" s="769"/>
      <c r="G1512" s="769"/>
      <c r="H1512" s="769"/>
      <c r="I1512" s="769"/>
      <c r="J1512" s="769"/>
      <c r="K1512" s="769"/>
      <c r="L1512" s="769"/>
      <c r="M1512" s="747"/>
      <c r="N1512" s="477"/>
      <c r="O1512" s="478"/>
      <c r="P1512" s="768" t="s">
        <v>402</v>
      </c>
      <c r="Q1512" s="769"/>
      <c r="R1512" s="769"/>
      <c r="S1512" s="747"/>
      <c r="T1512" s="746" t="s">
        <v>403</v>
      </c>
      <c r="U1512" s="747"/>
      <c r="V1512" s="775" t="s">
        <v>1102</v>
      </c>
    </row>
    <row r="1513" spans="1:22" s="22" customFormat="1" ht="22.5" customHeight="1">
      <c r="A1513" s="635" t="s">
        <v>2427</v>
      </c>
      <c r="B1513" s="766"/>
      <c r="C1513" s="734" t="s">
        <v>404</v>
      </c>
      <c r="D1513" s="735"/>
      <c r="E1513" s="736"/>
      <c r="F1513" s="481">
        <v>2</v>
      </c>
      <c r="G1513" s="737" t="s">
        <v>405</v>
      </c>
      <c r="H1513" s="738" t="s">
        <v>406</v>
      </c>
      <c r="I1513" s="738"/>
      <c r="J1513" s="734" t="s">
        <v>407</v>
      </c>
      <c r="K1513" s="739"/>
      <c r="L1513" s="482"/>
      <c r="M1513" s="482"/>
      <c r="N1513" s="483"/>
      <c r="O1513" s="484"/>
      <c r="P1513" s="770"/>
      <c r="Q1513" s="771"/>
      <c r="R1513" s="771"/>
      <c r="S1513" s="772"/>
      <c r="T1513" s="748"/>
      <c r="U1513" s="749"/>
      <c r="V1513" s="776"/>
    </row>
    <row r="1514" spans="1:22" s="22" customFormat="1" ht="51.75" customHeight="1" thickBot="1">
      <c r="A1514" s="635" t="s">
        <v>2428</v>
      </c>
      <c r="B1514" s="766"/>
      <c r="C1514" s="735" t="s">
        <v>408</v>
      </c>
      <c r="D1514" s="736"/>
      <c r="E1514" s="485" t="s">
        <v>409</v>
      </c>
      <c r="F1514" s="479" t="s">
        <v>410</v>
      </c>
      <c r="G1514" s="737"/>
      <c r="H1514" s="738"/>
      <c r="I1514" s="738"/>
      <c r="J1514" s="469" t="s">
        <v>411</v>
      </c>
      <c r="K1514" s="480" t="s">
        <v>412</v>
      </c>
      <c r="L1514" s="486" t="s">
        <v>413</v>
      </c>
      <c r="M1514" s="486"/>
      <c r="N1514" s="487" t="s">
        <v>414</v>
      </c>
      <c r="O1514" s="488"/>
      <c r="P1514" s="421" t="s">
        <v>1436</v>
      </c>
      <c r="Q1514" s="312" t="s">
        <v>415</v>
      </c>
      <c r="R1514" s="313"/>
      <c r="S1514" s="94">
        <v>2</v>
      </c>
      <c r="T1514" s="773"/>
      <c r="U1514" s="774"/>
      <c r="V1514" s="777"/>
    </row>
    <row r="1515" spans="1:22" s="22" customFormat="1" ht="15.75" customHeight="1">
      <c r="A1515" s="635" t="s">
        <v>2429</v>
      </c>
      <c r="B1515" s="766"/>
      <c r="C1515" s="41">
        <v>1</v>
      </c>
      <c r="D1515" s="83" t="s">
        <v>293</v>
      </c>
      <c r="E1515" s="89">
        <v>0.5</v>
      </c>
      <c r="F1515" s="306">
        <v>2857.8599999999997</v>
      </c>
      <c r="G1515" s="306">
        <v>698.17</v>
      </c>
      <c r="H1515" s="742" t="s">
        <v>1102</v>
      </c>
      <c r="I1515" s="743"/>
      <c r="J1515" s="90" t="s">
        <v>1102</v>
      </c>
      <c r="K1515" s="88" t="s">
        <v>1418</v>
      </c>
      <c r="L1515" s="453" t="s">
        <v>1361</v>
      </c>
      <c r="M1515" s="454" t="s">
        <v>1459</v>
      </c>
      <c r="N1515" s="369" t="s">
        <v>396</v>
      </c>
      <c r="O1515" s="778" t="s">
        <v>205</v>
      </c>
      <c r="P1515" s="779"/>
      <c r="Q1515" s="782">
        <v>85</v>
      </c>
      <c r="R1515" s="785" t="s">
        <v>1361</v>
      </c>
      <c r="S1515" s="786"/>
      <c r="T1515" s="746" t="s">
        <v>416</v>
      </c>
      <c r="U1515" s="769"/>
      <c r="V1515" s="747"/>
    </row>
    <row r="1516" spans="1:22" s="22" customFormat="1" ht="15.75" customHeight="1" thickBot="1">
      <c r="A1516" s="635" t="s">
        <v>2430</v>
      </c>
      <c r="B1516" s="766"/>
      <c r="C1516" s="41">
        <v>2</v>
      </c>
      <c r="D1516" s="83" t="s">
        <v>294</v>
      </c>
      <c r="E1516" s="89">
        <v>0.5</v>
      </c>
      <c r="F1516" s="306">
        <v>1418.84</v>
      </c>
      <c r="G1516" s="306">
        <v>698.17</v>
      </c>
      <c r="H1516" s="742" t="s">
        <v>1102</v>
      </c>
      <c r="I1516" s="743"/>
      <c r="J1516" s="90" t="s">
        <v>1102</v>
      </c>
      <c r="K1516" s="88" t="s">
        <v>1418</v>
      </c>
      <c r="L1516" s="453" t="s">
        <v>34</v>
      </c>
      <c r="M1516" s="454" t="s">
        <v>1439</v>
      </c>
      <c r="N1516" s="369" t="s">
        <v>396</v>
      </c>
      <c r="O1516" s="778"/>
      <c r="P1516" s="779"/>
      <c r="Q1516" s="783"/>
      <c r="R1516" s="787"/>
      <c r="S1516" s="788"/>
      <c r="T1516" s="773"/>
      <c r="U1516" s="791"/>
      <c r="V1516" s="774"/>
    </row>
    <row r="1517" spans="1:22" s="22" customFormat="1" ht="15.75" customHeight="1">
      <c r="A1517" s="635" t="s">
        <v>2431</v>
      </c>
      <c r="B1517" s="766"/>
      <c r="C1517" s="41">
        <v>3</v>
      </c>
      <c r="D1517" s="83" t="s">
        <v>1418</v>
      </c>
      <c r="E1517" s="89" t="s">
        <v>1418</v>
      </c>
      <c r="F1517" s="306" t="s">
        <v>1418</v>
      </c>
      <c r="G1517" s="306" t="s">
        <v>1418</v>
      </c>
      <c r="H1517" s="742" t="s">
        <v>1418</v>
      </c>
      <c r="I1517" s="743"/>
      <c r="J1517" s="90" t="s">
        <v>1418</v>
      </c>
      <c r="K1517" s="88" t="s">
        <v>1418</v>
      </c>
      <c r="L1517" s="453"/>
      <c r="M1517" s="454" t="s">
        <v>1418</v>
      </c>
      <c r="N1517" s="369"/>
      <c r="O1517" s="780"/>
      <c r="P1517" s="781"/>
      <c r="Q1517" s="784"/>
      <c r="R1517" s="789"/>
      <c r="S1517" s="790"/>
      <c r="T1517" s="244"/>
      <c r="U1517" s="244"/>
      <c r="V1517" s="245"/>
    </row>
    <row r="1518" spans="1:22" s="22" customFormat="1" ht="15.75" customHeight="1">
      <c r="A1518" s="635" t="s">
        <v>2432</v>
      </c>
      <c r="B1518" s="766"/>
      <c r="C1518" s="41">
        <v>4</v>
      </c>
      <c r="D1518" s="83" t="s">
        <v>1418</v>
      </c>
      <c r="E1518" s="89" t="s">
        <v>1418</v>
      </c>
      <c r="F1518" s="306" t="s">
        <v>1418</v>
      </c>
      <c r="G1518" s="306" t="s">
        <v>1418</v>
      </c>
      <c r="H1518" s="742" t="s">
        <v>1418</v>
      </c>
      <c r="I1518" s="743"/>
      <c r="J1518" s="90" t="s">
        <v>1418</v>
      </c>
      <c r="K1518" s="88" t="s">
        <v>1418</v>
      </c>
      <c r="L1518" s="453"/>
      <c r="M1518" s="454" t="s">
        <v>1418</v>
      </c>
      <c r="N1518" s="369"/>
      <c r="O1518" s="744" t="s">
        <v>417</v>
      </c>
      <c r="P1518" s="734" t="s">
        <v>418</v>
      </c>
      <c r="Q1518" s="735"/>
      <c r="R1518" s="735"/>
      <c r="S1518" s="736"/>
      <c r="T1518" s="225"/>
      <c r="U1518" s="225"/>
      <c r="V1518" s="246"/>
    </row>
    <row r="1519" spans="1:22" s="22" customFormat="1" ht="17.25" customHeight="1">
      <c r="A1519" s="635" t="s">
        <v>2433</v>
      </c>
      <c r="B1519" s="766"/>
      <c r="C1519" s="41">
        <v>5</v>
      </c>
      <c r="D1519" s="83" t="s">
        <v>1418</v>
      </c>
      <c r="E1519" s="89" t="s">
        <v>1418</v>
      </c>
      <c r="F1519" s="306" t="s">
        <v>1418</v>
      </c>
      <c r="G1519" s="306" t="s">
        <v>1418</v>
      </c>
      <c r="H1519" s="742" t="s">
        <v>1418</v>
      </c>
      <c r="I1519" s="743"/>
      <c r="J1519" s="90" t="s">
        <v>1418</v>
      </c>
      <c r="K1519" s="88" t="s">
        <v>1418</v>
      </c>
      <c r="L1519" s="453"/>
      <c r="M1519" s="454" t="s">
        <v>1418</v>
      </c>
      <c r="N1519" s="369"/>
      <c r="O1519" s="745"/>
      <c r="P1519" s="469" t="s">
        <v>419</v>
      </c>
      <c r="Q1519" s="469" t="s">
        <v>420</v>
      </c>
      <c r="R1519" s="738" t="s">
        <v>421</v>
      </c>
      <c r="S1519" s="738"/>
      <c r="T1519" s="225"/>
      <c r="U1519" s="225"/>
      <c r="V1519" s="246"/>
    </row>
    <row r="1520" spans="1:22" s="22" customFormat="1" ht="16.5" customHeight="1" thickBot="1">
      <c r="A1520" s="635" t="s">
        <v>2434</v>
      </c>
      <c r="B1520" s="766"/>
      <c r="C1520" s="91">
        <v>6</v>
      </c>
      <c r="D1520" s="92" t="s">
        <v>1418</v>
      </c>
      <c r="E1520" s="93" t="s">
        <v>1418</v>
      </c>
      <c r="F1520" s="306" t="s">
        <v>1418</v>
      </c>
      <c r="G1520" s="306" t="s">
        <v>1418</v>
      </c>
      <c r="H1520" s="742" t="s">
        <v>1418</v>
      </c>
      <c r="I1520" s="743"/>
      <c r="J1520" s="90" t="s">
        <v>1418</v>
      </c>
      <c r="K1520" s="88" t="s">
        <v>1418</v>
      </c>
      <c r="L1520" s="453"/>
      <c r="M1520" s="454" t="s">
        <v>1418</v>
      </c>
      <c r="N1520" s="451"/>
      <c r="O1520" s="319" t="s">
        <v>1102</v>
      </c>
      <c r="P1520" s="247">
        <v>4</v>
      </c>
      <c r="Q1520" s="248">
        <v>1396.3430708000001</v>
      </c>
      <c r="R1520" s="792">
        <v>2857.8599999999997</v>
      </c>
      <c r="S1520" s="792"/>
      <c r="T1520" s="225"/>
      <c r="U1520" s="225"/>
      <c r="V1520" s="246"/>
    </row>
    <row r="1521" spans="1:22" s="22" customFormat="1" ht="16.5" customHeight="1" thickBot="1">
      <c r="A1521" s="635" t="s">
        <v>2435</v>
      </c>
      <c r="B1521" s="767"/>
      <c r="C1521" s="793" t="s">
        <v>422</v>
      </c>
      <c r="D1521" s="794"/>
      <c r="E1521" s="794"/>
      <c r="F1521" s="502"/>
      <c r="G1521" s="503"/>
      <c r="H1521" s="795" t="s">
        <v>1102</v>
      </c>
      <c r="I1521" s="796"/>
      <c r="J1521" s="416" t="s">
        <v>1102</v>
      </c>
      <c r="K1521" s="249" t="s">
        <v>1102</v>
      </c>
      <c r="L1521" s="492"/>
      <c r="M1521" s="493"/>
      <c r="N1521" s="494"/>
      <c r="O1521" s="797" t="s">
        <v>1418</v>
      </c>
      <c r="P1521" s="797"/>
      <c r="Q1521" s="797"/>
      <c r="R1521" s="797"/>
      <c r="S1521" s="797"/>
      <c r="T1521" s="489"/>
      <c r="U1521" s="490"/>
      <c r="V1521" s="491"/>
    </row>
    <row r="1522" spans="1:22" ht="24.9" customHeight="1"/>
    <row r="1523" spans="1:22" ht="24.9" customHeight="1"/>
    <row r="1524" spans="1:22" s="32" customFormat="1" ht="24" thickBot="1">
      <c r="A1524" s="633">
        <v>56</v>
      </c>
      <c r="B1524" s="761" t="s">
        <v>371</v>
      </c>
      <c r="C1524" s="761"/>
      <c r="D1524" s="761"/>
      <c r="E1524" s="26">
        <v>88</v>
      </c>
      <c r="F1524" s="27" t="s">
        <v>160</v>
      </c>
      <c r="G1524" s="28"/>
      <c r="H1524" s="28"/>
      <c r="I1524" s="27"/>
      <c r="J1524" s="27"/>
      <c r="K1524" s="27"/>
      <c r="L1524" s="27"/>
      <c r="M1524" s="29"/>
      <c r="N1524" s="29"/>
      <c r="O1524" s="28"/>
      <c r="P1524" s="28"/>
      <c r="Q1524" s="30"/>
      <c r="R1524" s="30"/>
      <c r="S1524" s="30"/>
      <c r="T1524" s="30"/>
      <c r="U1524" s="31"/>
    </row>
    <row r="1525" spans="1:22" s="19" customFormat="1" ht="24.75" customHeight="1">
      <c r="A1525" s="630"/>
      <c r="B1525" s="762" t="s">
        <v>372</v>
      </c>
      <c r="C1525" s="466" t="s">
        <v>373</v>
      </c>
      <c r="D1525" s="467" t="s">
        <v>374</v>
      </c>
      <c r="E1525" s="467"/>
      <c r="F1525" s="467" t="s">
        <v>375</v>
      </c>
      <c r="G1525" s="468"/>
      <c r="H1525" s="752" t="s">
        <v>376</v>
      </c>
      <c r="I1525" s="803" t="s">
        <v>377</v>
      </c>
      <c r="J1525" s="752" t="s">
        <v>378</v>
      </c>
      <c r="K1525" s="752" t="s">
        <v>379</v>
      </c>
      <c r="L1525" s="752" t="s">
        <v>380</v>
      </c>
      <c r="M1525" s="752" t="s">
        <v>381</v>
      </c>
      <c r="N1525" s="753" t="s">
        <v>382</v>
      </c>
      <c r="O1525" s="754"/>
      <c r="P1525" s="755" t="s">
        <v>383</v>
      </c>
      <c r="Q1525" s="756"/>
      <c r="R1525" s="746" t="s">
        <v>384</v>
      </c>
      <c r="S1525" s="747"/>
      <c r="T1525" s="798" t="s">
        <v>385</v>
      </c>
      <c r="U1525" s="799"/>
      <c r="V1525" s="800"/>
    </row>
    <row r="1526" spans="1:22" s="19" customFormat="1" ht="73.5" customHeight="1">
      <c r="A1526" s="630"/>
      <c r="B1526" s="763"/>
      <c r="C1526" s="469" t="s">
        <v>386</v>
      </c>
      <c r="D1526" s="470" t="s">
        <v>101</v>
      </c>
      <c r="E1526" s="470" t="s">
        <v>387</v>
      </c>
      <c r="F1526" s="470" t="s">
        <v>388</v>
      </c>
      <c r="G1526" s="471" t="s">
        <v>389</v>
      </c>
      <c r="H1526" s="738"/>
      <c r="I1526" s="804"/>
      <c r="J1526" s="738"/>
      <c r="K1526" s="738"/>
      <c r="L1526" s="738"/>
      <c r="M1526" s="738"/>
      <c r="N1526" s="469" t="s">
        <v>390</v>
      </c>
      <c r="O1526" s="470" t="s">
        <v>391</v>
      </c>
      <c r="P1526" s="801"/>
      <c r="Q1526" s="802"/>
      <c r="R1526" s="748"/>
      <c r="S1526" s="749"/>
      <c r="T1526" s="472" t="s">
        <v>392</v>
      </c>
      <c r="U1526" s="473" t="s">
        <v>393</v>
      </c>
      <c r="V1526" s="474" t="s">
        <v>394</v>
      </c>
    </row>
    <row r="1527" spans="1:22" s="19" customFormat="1" ht="26.25" customHeight="1">
      <c r="A1527" s="630"/>
      <c r="B1527" s="400"/>
      <c r="C1527" s="401">
        <v>3</v>
      </c>
      <c r="D1527" s="401">
        <v>4</v>
      </c>
      <c r="E1527" s="401">
        <v>5</v>
      </c>
      <c r="F1527" s="401">
        <v>6</v>
      </c>
      <c r="G1527" s="401">
        <v>7</v>
      </c>
      <c r="H1527" s="401">
        <v>8</v>
      </c>
      <c r="I1527" s="401">
        <v>9</v>
      </c>
      <c r="J1527" s="401">
        <v>10</v>
      </c>
      <c r="K1527" s="401">
        <v>11</v>
      </c>
      <c r="L1527" s="401">
        <v>12</v>
      </c>
      <c r="M1527" s="401">
        <v>13</v>
      </c>
      <c r="N1527" s="401">
        <v>14</v>
      </c>
      <c r="O1527" s="401">
        <v>15</v>
      </c>
      <c r="P1527" s="402">
        <v>16</v>
      </c>
      <c r="Q1527" s="403">
        <v>17</v>
      </c>
      <c r="R1527" s="402">
        <v>18</v>
      </c>
      <c r="S1527" s="403">
        <v>19</v>
      </c>
      <c r="T1527" s="404">
        <v>20</v>
      </c>
      <c r="U1527" s="210">
        <v>21</v>
      </c>
      <c r="V1527" s="405">
        <v>22</v>
      </c>
    </row>
    <row r="1528" spans="1:22" s="33" customFormat="1" ht="49.95" customHeight="1">
      <c r="A1528" s="634" t="s">
        <v>2436</v>
      </c>
      <c r="B1528" s="406">
        <v>1</v>
      </c>
      <c r="C1528" s="394" t="s">
        <v>793</v>
      </c>
      <c r="D1528" s="394" t="s">
        <v>794</v>
      </c>
      <c r="E1528" s="394" t="s">
        <v>1365</v>
      </c>
      <c r="F1528" s="394" t="s">
        <v>57</v>
      </c>
      <c r="G1528" s="386">
        <v>1</v>
      </c>
      <c r="H1528" s="543" t="s">
        <v>396</v>
      </c>
      <c r="I1528" s="392" t="s">
        <v>57</v>
      </c>
      <c r="J1528" s="393" t="s">
        <v>160</v>
      </c>
      <c r="K1528" s="430">
        <v>35846</v>
      </c>
      <c r="L1528" s="430">
        <v>36265</v>
      </c>
      <c r="M1528" s="387">
        <v>2431.7199999999998</v>
      </c>
      <c r="N1528" s="428">
        <v>2431.7199999999998</v>
      </c>
      <c r="O1528" s="212">
        <v>2431.7199999999998</v>
      </c>
      <c r="P1528" s="732"/>
      <c r="Q1528" s="733"/>
      <c r="R1528" s="750"/>
      <c r="S1528" s="751"/>
      <c r="T1528" s="389" t="s">
        <v>396</v>
      </c>
      <c r="U1528" s="390">
        <v>5</v>
      </c>
      <c r="V1528" s="391" t="s">
        <v>396</v>
      </c>
    </row>
    <row r="1529" spans="1:22" s="33" customFormat="1" ht="24.9" customHeight="1">
      <c r="A1529" s="634" t="s">
        <v>2437</v>
      </c>
      <c r="B1529" s="406" t="s">
        <v>1418</v>
      </c>
      <c r="C1529" s="394"/>
      <c r="D1529" s="394"/>
      <c r="E1529" s="394"/>
      <c r="F1529" s="394"/>
      <c r="G1529" s="386"/>
      <c r="H1529" s="543"/>
      <c r="I1529" s="392"/>
      <c r="J1529" s="393" t="s">
        <v>1418</v>
      </c>
      <c r="K1529" s="430"/>
      <c r="L1529" s="430"/>
      <c r="M1529" s="387"/>
      <c r="N1529" s="428" t="s">
        <v>1418</v>
      </c>
      <c r="O1529" s="212" t="s">
        <v>1418</v>
      </c>
      <c r="P1529" s="732"/>
      <c r="Q1529" s="733"/>
      <c r="R1529" s="750"/>
      <c r="S1529" s="751"/>
      <c r="T1529" s="389"/>
      <c r="U1529" s="390"/>
      <c r="V1529" s="391"/>
    </row>
    <row r="1530" spans="1:22" s="33" customFormat="1" ht="24.9" customHeight="1">
      <c r="A1530" s="634" t="s">
        <v>2438</v>
      </c>
      <c r="B1530" s="406" t="s">
        <v>1418</v>
      </c>
      <c r="C1530" s="394"/>
      <c r="D1530" s="394"/>
      <c r="E1530" s="394"/>
      <c r="F1530" s="394"/>
      <c r="G1530" s="386"/>
      <c r="H1530" s="543"/>
      <c r="I1530" s="392"/>
      <c r="J1530" s="393" t="s">
        <v>1418</v>
      </c>
      <c r="K1530" s="430"/>
      <c r="L1530" s="430"/>
      <c r="M1530" s="387"/>
      <c r="N1530" s="428" t="s">
        <v>1418</v>
      </c>
      <c r="O1530" s="212" t="s">
        <v>1418</v>
      </c>
      <c r="P1530" s="732"/>
      <c r="Q1530" s="733"/>
      <c r="R1530" s="750"/>
      <c r="S1530" s="751"/>
      <c r="T1530" s="389"/>
      <c r="U1530" s="390"/>
      <c r="V1530" s="391"/>
    </row>
    <row r="1531" spans="1:22" s="33" customFormat="1" ht="24.9" customHeight="1">
      <c r="A1531" s="634" t="s">
        <v>2439</v>
      </c>
      <c r="B1531" s="406" t="s">
        <v>1418</v>
      </c>
      <c r="C1531" s="394"/>
      <c r="D1531" s="394"/>
      <c r="E1531" s="394"/>
      <c r="F1531" s="394"/>
      <c r="G1531" s="386"/>
      <c r="H1531" s="543"/>
      <c r="I1531" s="392"/>
      <c r="J1531" s="393" t="s">
        <v>1418</v>
      </c>
      <c r="K1531" s="430"/>
      <c r="L1531" s="430"/>
      <c r="M1531" s="387"/>
      <c r="N1531" s="428" t="s">
        <v>1418</v>
      </c>
      <c r="O1531" s="212" t="s">
        <v>1418</v>
      </c>
      <c r="P1531" s="732"/>
      <c r="Q1531" s="733"/>
      <c r="R1531" s="750"/>
      <c r="S1531" s="751"/>
      <c r="T1531" s="389"/>
      <c r="U1531" s="390"/>
      <c r="V1531" s="391"/>
    </row>
    <row r="1532" spans="1:22" s="33" customFormat="1" ht="24.9" customHeight="1">
      <c r="A1532" s="634" t="s">
        <v>2440</v>
      </c>
      <c r="B1532" s="406" t="s">
        <v>1418</v>
      </c>
      <c r="C1532" s="394"/>
      <c r="D1532" s="394"/>
      <c r="E1532" s="394"/>
      <c r="F1532" s="394"/>
      <c r="G1532" s="386"/>
      <c r="H1532" s="543"/>
      <c r="I1532" s="392"/>
      <c r="J1532" s="393" t="s">
        <v>1418</v>
      </c>
      <c r="K1532" s="430"/>
      <c r="L1532" s="430"/>
      <c r="M1532" s="387"/>
      <c r="N1532" s="428" t="s">
        <v>1418</v>
      </c>
      <c r="O1532" s="212" t="s">
        <v>1418</v>
      </c>
      <c r="P1532" s="732"/>
      <c r="Q1532" s="733"/>
      <c r="R1532" s="750"/>
      <c r="S1532" s="751"/>
      <c r="T1532" s="389"/>
      <c r="U1532" s="390"/>
      <c r="V1532" s="391"/>
    </row>
    <row r="1533" spans="1:22" s="33" customFormat="1" ht="24.9" customHeight="1">
      <c r="A1533" s="634" t="s">
        <v>2441</v>
      </c>
      <c r="B1533" s="406" t="s">
        <v>1418</v>
      </c>
      <c r="C1533" s="394"/>
      <c r="D1533" s="394"/>
      <c r="E1533" s="394"/>
      <c r="F1533" s="394"/>
      <c r="G1533" s="386"/>
      <c r="H1533" s="543"/>
      <c r="I1533" s="392"/>
      <c r="J1533" s="393" t="s">
        <v>1418</v>
      </c>
      <c r="K1533" s="430"/>
      <c r="L1533" s="430"/>
      <c r="M1533" s="388"/>
      <c r="N1533" s="428" t="s">
        <v>1418</v>
      </c>
      <c r="O1533" s="212" t="s">
        <v>1418</v>
      </c>
      <c r="P1533" s="732"/>
      <c r="Q1533" s="733"/>
      <c r="R1533" s="750"/>
      <c r="S1533" s="751"/>
      <c r="T1533" s="389"/>
      <c r="U1533" s="390"/>
      <c r="V1533" s="391"/>
    </row>
    <row r="1534" spans="1:22" s="33" customFormat="1" ht="24.9" customHeight="1">
      <c r="A1534" s="634" t="s">
        <v>2442</v>
      </c>
      <c r="B1534" s="406" t="s">
        <v>1418</v>
      </c>
      <c r="C1534" s="394"/>
      <c r="D1534" s="394"/>
      <c r="E1534" s="394"/>
      <c r="F1534" s="394"/>
      <c r="G1534" s="386"/>
      <c r="H1534" s="543"/>
      <c r="I1534" s="392"/>
      <c r="J1534" s="393" t="s">
        <v>1418</v>
      </c>
      <c r="K1534" s="430"/>
      <c r="L1534" s="430"/>
      <c r="M1534" s="388"/>
      <c r="N1534" s="428" t="s">
        <v>1418</v>
      </c>
      <c r="O1534" s="212" t="s">
        <v>1418</v>
      </c>
      <c r="P1534" s="732"/>
      <c r="Q1534" s="733"/>
      <c r="R1534" s="750"/>
      <c r="S1534" s="751"/>
      <c r="T1534" s="389"/>
      <c r="U1534" s="390"/>
      <c r="V1534" s="391"/>
    </row>
    <row r="1535" spans="1:22" s="33" customFormat="1" ht="24.9" customHeight="1" thickBot="1">
      <c r="A1535" s="634" t="s">
        <v>2443</v>
      </c>
      <c r="B1535" s="410" t="s">
        <v>1418</v>
      </c>
      <c r="C1535" s="395"/>
      <c r="D1535" s="395"/>
      <c r="E1535" s="395"/>
      <c r="F1535" s="395"/>
      <c r="G1535" s="396"/>
      <c r="H1535" s="544"/>
      <c r="I1535" s="397"/>
      <c r="J1535" s="398" t="s">
        <v>1418</v>
      </c>
      <c r="K1535" s="431"/>
      <c r="L1535" s="431"/>
      <c r="M1535" s="399"/>
      <c r="N1535" s="428" t="s">
        <v>1418</v>
      </c>
      <c r="O1535" s="212" t="s">
        <v>1418</v>
      </c>
      <c r="P1535" s="732"/>
      <c r="Q1535" s="733"/>
      <c r="R1535" s="750"/>
      <c r="S1535" s="751"/>
      <c r="T1535" s="389"/>
      <c r="U1535" s="390"/>
      <c r="V1535" s="391"/>
    </row>
    <row r="1536" spans="1:22" s="19" customFormat="1" ht="12" customHeight="1">
      <c r="A1536" s="634"/>
      <c r="B1536" s="34"/>
      <c r="C1536" s="35"/>
      <c r="D1536" s="35"/>
      <c r="E1536" s="35"/>
      <c r="F1536" s="35"/>
      <c r="G1536" s="35"/>
      <c r="H1536" s="407"/>
      <c r="I1536" s="35"/>
      <c r="J1536" s="35"/>
      <c r="K1536" s="35"/>
      <c r="L1536" s="35"/>
      <c r="M1536" s="35"/>
      <c r="N1536" s="35"/>
      <c r="O1536" s="211"/>
      <c r="P1536" s="35"/>
      <c r="Q1536" s="35"/>
      <c r="R1536" s="211"/>
      <c r="S1536" s="35"/>
      <c r="T1536" s="35"/>
      <c r="U1536" s="36"/>
      <c r="V1536" s="37"/>
    </row>
    <row r="1537" spans="1:22" s="19" customFormat="1" ht="17.25" customHeight="1" thickBot="1">
      <c r="A1537" s="634" t="s">
        <v>2444</v>
      </c>
      <c r="B1537" s="475"/>
      <c r="C1537" s="476"/>
      <c r="D1537" s="476"/>
      <c r="E1537" s="476"/>
      <c r="F1537" s="476"/>
      <c r="G1537" s="476"/>
      <c r="H1537" s="476"/>
      <c r="I1537" s="476"/>
      <c r="J1537" s="476"/>
      <c r="K1537" s="476"/>
      <c r="L1537" s="476"/>
      <c r="M1537" s="476"/>
      <c r="N1537" s="414" t="s">
        <v>398</v>
      </c>
      <c r="O1537" s="415">
        <v>2431.7199999999998</v>
      </c>
      <c r="P1537" s="423"/>
      <c r="Q1537" s="423"/>
      <c r="R1537" s="424"/>
      <c r="S1537" s="424"/>
      <c r="T1537" s="425"/>
      <c r="U1537" s="426"/>
      <c r="V1537" s="427"/>
    </row>
    <row r="1538" spans="1:22" ht="17.25" customHeight="1">
      <c r="B1538" s="38"/>
      <c r="C1538" s="38"/>
      <c r="D1538" s="38"/>
      <c r="E1538" s="38"/>
      <c r="F1538" s="38"/>
      <c r="G1538" s="39"/>
      <c r="H1538" s="39"/>
      <c r="I1538" s="39"/>
      <c r="J1538" s="39"/>
      <c r="K1538" s="39"/>
      <c r="L1538" s="39"/>
      <c r="M1538" s="39"/>
      <c r="N1538" s="39"/>
      <c r="O1538" s="39"/>
      <c r="P1538" s="39"/>
      <c r="Q1538" s="39"/>
      <c r="R1538" s="39"/>
      <c r="S1538" s="39"/>
      <c r="T1538" s="39"/>
      <c r="U1538" s="39"/>
      <c r="V1538" s="39"/>
    </row>
    <row r="1539" spans="1:22" s="19" customFormat="1" ht="16.5" customHeight="1" thickBot="1">
      <c r="A1539" s="630"/>
      <c r="B1539" s="764" t="s">
        <v>399</v>
      </c>
      <c r="C1539" s="764"/>
      <c r="D1539" s="764"/>
      <c r="E1539" s="764"/>
      <c r="F1539" s="764"/>
      <c r="G1539" s="764"/>
      <c r="H1539" s="764"/>
      <c r="I1539" s="764"/>
      <c r="J1539" s="764"/>
      <c r="K1539" s="764"/>
      <c r="L1539" s="764"/>
      <c r="M1539" s="764"/>
      <c r="N1539" s="764"/>
      <c r="O1539" s="764"/>
      <c r="P1539" s="764"/>
      <c r="Q1539" s="764"/>
      <c r="R1539" s="764"/>
      <c r="S1539" s="764"/>
      <c r="T1539" s="764"/>
      <c r="U1539" s="764"/>
      <c r="V1539" s="764"/>
    </row>
    <row r="1540" spans="1:22" s="22" customFormat="1" ht="22.5" customHeight="1">
      <c r="A1540" s="635" t="s">
        <v>2445</v>
      </c>
      <c r="B1540" s="765" t="s">
        <v>400</v>
      </c>
      <c r="C1540" s="768" t="s">
        <v>401</v>
      </c>
      <c r="D1540" s="769"/>
      <c r="E1540" s="769"/>
      <c r="F1540" s="769"/>
      <c r="G1540" s="769"/>
      <c r="H1540" s="769"/>
      <c r="I1540" s="769"/>
      <c r="J1540" s="769"/>
      <c r="K1540" s="769"/>
      <c r="L1540" s="769"/>
      <c r="M1540" s="747"/>
      <c r="N1540" s="477"/>
      <c r="O1540" s="478"/>
      <c r="P1540" s="768" t="s">
        <v>402</v>
      </c>
      <c r="Q1540" s="769"/>
      <c r="R1540" s="769"/>
      <c r="S1540" s="747"/>
      <c r="T1540" s="746" t="s">
        <v>403</v>
      </c>
      <c r="U1540" s="747"/>
      <c r="V1540" s="775" t="s">
        <v>1102</v>
      </c>
    </row>
    <row r="1541" spans="1:22" s="22" customFormat="1" ht="22.5" customHeight="1">
      <c r="A1541" s="635" t="s">
        <v>2446</v>
      </c>
      <c r="B1541" s="766"/>
      <c r="C1541" s="734" t="s">
        <v>404</v>
      </c>
      <c r="D1541" s="735"/>
      <c r="E1541" s="736"/>
      <c r="F1541" s="481">
        <v>1</v>
      </c>
      <c r="G1541" s="737" t="s">
        <v>405</v>
      </c>
      <c r="H1541" s="738" t="s">
        <v>406</v>
      </c>
      <c r="I1541" s="738"/>
      <c r="J1541" s="734" t="s">
        <v>407</v>
      </c>
      <c r="K1541" s="739"/>
      <c r="L1541" s="482"/>
      <c r="M1541" s="482"/>
      <c r="N1541" s="483"/>
      <c r="O1541" s="484"/>
      <c r="P1541" s="770"/>
      <c r="Q1541" s="771"/>
      <c r="R1541" s="771"/>
      <c r="S1541" s="772"/>
      <c r="T1541" s="748"/>
      <c r="U1541" s="749"/>
      <c r="V1541" s="776"/>
    </row>
    <row r="1542" spans="1:22" s="22" customFormat="1" ht="51.75" customHeight="1" thickBot="1">
      <c r="A1542" s="635" t="s">
        <v>2447</v>
      </c>
      <c r="B1542" s="766"/>
      <c r="C1542" s="735" t="s">
        <v>408</v>
      </c>
      <c r="D1542" s="736"/>
      <c r="E1542" s="485" t="s">
        <v>409</v>
      </c>
      <c r="F1542" s="479" t="s">
        <v>410</v>
      </c>
      <c r="G1542" s="737"/>
      <c r="H1542" s="738"/>
      <c r="I1542" s="738"/>
      <c r="J1542" s="469" t="s">
        <v>411</v>
      </c>
      <c r="K1542" s="480" t="s">
        <v>412</v>
      </c>
      <c r="L1542" s="486" t="s">
        <v>413</v>
      </c>
      <c r="M1542" s="486"/>
      <c r="N1542" s="487" t="s">
        <v>414</v>
      </c>
      <c r="O1542" s="488"/>
      <c r="P1542" s="421" t="s">
        <v>1436</v>
      </c>
      <c r="Q1542" s="312" t="s">
        <v>415</v>
      </c>
      <c r="R1542" s="313"/>
      <c r="S1542" s="94">
        <v>1</v>
      </c>
      <c r="T1542" s="773"/>
      <c r="U1542" s="774"/>
      <c r="V1542" s="777"/>
    </row>
    <row r="1543" spans="1:22" s="22" customFormat="1" ht="15.75" customHeight="1">
      <c r="A1543" s="635" t="s">
        <v>2448</v>
      </c>
      <c r="B1543" s="766"/>
      <c r="C1543" s="41">
        <v>1</v>
      </c>
      <c r="D1543" s="83" t="s">
        <v>1418</v>
      </c>
      <c r="E1543" s="89" t="s">
        <v>1418</v>
      </c>
      <c r="F1543" s="306" t="s">
        <v>1418</v>
      </c>
      <c r="G1543" s="306" t="s">
        <v>1418</v>
      </c>
      <c r="H1543" s="742" t="s">
        <v>1418</v>
      </c>
      <c r="I1543" s="743"/>
      <c r="J1543" s="90" t="s">
        <v>1418</v>
      </c>
      <c r="K1543" s="88" t="s">
        <v>1418</v>
      </c>
      <c r="L1543" s="453" t="s">
        <v>1361</v>
      </c>
      <c r="M1543" s="454" t="s">
        <v>1459</v>
      </c>
      <c r="N1543" s="369" t="s">
        <v>396</v>
      </c>
      <c r="O1543" s="778" t="s">
        <v>205</v>
      </c>
      <c r="P1543" s="779"/>
      <c r="Q1543" s="782">
        <v>88</v>
      </c>
      <c r="R1543" s="785" t="s">
        <v>1361</v>
      </c>
      <c r="S1543" s="786"/>
      <c r="T1543" s="746" t="s">
        <v>416</v>
      </c>
      <c r="U1543" s="769"/>
      <c r="V1543" s="747"/>
    </row>
    <row r="1544" spans="1:22" s="22" customFormat="1" ht="15.75" customHeight="1" thickBot="1">
      <c r="A1544" s="635" t="s">
        <v>2449</v>
      </c>
      <c r="B1544" s="766"/>
      <c r="C1544" s="41">
        <v>2</v>
      </c>
      <c r="D1544" s="83" t="s">
        <v>1418</v>
      </c>
      <c r="E1544" s="89" t="s">
        <v>1418</v>
      </c>
      <c r="F1544" s="306" t="s">
        <v>1418</v>
      </c>
      <c r="G1544" s="306" t="s">
        <v>1418</v>
      </c>
      <c r="H1544" s="742" t="s">
        <v>1418</v>
      </c>
      <c r="I1544" s="743"/>
      <c r="J1544" s="90" t="s">
        <v>1418</v>
      </c>
      <c r="K1544" s="88" t="s">
        <v>1418</v>
      </c>
      <c r="L1544" s="453"/>
      <c r="M1544" s="454" t="s">
        <v>1418</v>
      </c>
      <c r="N1544" s="369" t="s">
        <v>396</v>
      </c>
      <c r="O1544" s="778"/>
      <c r="P1544" s="779"/>
      <c r="Q1544" s="783"/>
      <c r="R1544" s="787"/>
      <c r="S1544" s="788"/>
      <c r="T1544" s="773"/>
      <c r="U1544" s="791"/>
      <c r="V1544" s="774"/>
    </row>
    <row r="1545" spans="1:22" s="22" customFormat="1" ht="15.75" customHeight="1">
      <c r="A1545" s="635" t="s">
        <v>2450</v>
      </c>
      <c r="B1545" s="766"/>
      <c r="C1545" s="41">
        <v>3</v>
      </c>
      <c r="D1545" s="83" t="s">
        <v>1418</v>
      </c>
      <c r="E1545" s="89" t="s">
        <v>1418</v>
      </c>
      <c r="F1545" s="306" t="s">
        <v>1418</v>
      </c>
      <c r="G1545" s="306" t="s">
        <v>1418</v>
      </c>
      <c r="H1545" s="742" t="s">
        <v>1418</v>
      </c>
      <c r="I1545" s="743"/>
      <c r="J1545" s="90" t="s">
        <v>1418</v>
      </c>
      <c r="K1545" s="88" t="s">
        <v>1418</v>
      </c>
      <c r="L1545" s="453"/>
      <c r="M1545" s="454" t="s">
        <v>1418</v>
      </c>
      <c r="N1545" s="369"/>
      <c r="O1545" s="780"/>
      <c r="P1545" s="781"/>
      <c r="Q1545" s="784"/>
      <c r="R1545" s="789"/>
      <c r="S1545" s="790"/>
      <c r="T1545" s="244"/>
      <c r="U1545" s="244"/>
      <c r="V1545" s="245"/>
    </row>
    <row r="1546" spans="1:22" s="22" customFormat="1" ht="15.75" customHeight="1">
      <c r="A1546" s="635" t="s">
        <v>2451</v>
      </c>
      <c r="B1546" s="766"/>
      <c r="C1546" s="41">
        <v>4</v>
      </c>
      <c r="D1546" s="83" t="s">
        <v>1418</v>
      </c>
      <c r="E1546" s="89" t="s">
        <v>1418</v>
      </c>
      <c r="F1546" s="306" t="s">
        <v>1418</v>
      </c>
      <c r="G1546" s="306" t="s">
        <v>1418</v>
      </c>
      <c r="H1546" s="742" t="s">
        <v>1418</v>
      </c>
      <c r="I1546" s="743"/>
      <c r="J1546" s="90" t="s">
        <v>1418</v>
      </c>
      <c r="K1546" s="88" t="s">
        <v>1418</v>
      </c>
      <c r="L1546" s="453"/>
      <c r="M1546" s="454" t="s">
        <v>1418</v>
      </c>
      <c r="N1546" s="369"/>
      <c r="O1546" s="744" t="s">
        <v>417</v>
      </c>
      <c r="P1546" s="734" t="s">
        <v>418</v>
      </c>
      <c r="Q1546" s="735"/>
      <c r="R1546" s="735"/>
      <c r="S1546" s="736"/>
      <c r="T1546" s="225"/>
      <c r="U1546" s="225"/>
      <c r="V1546" s="246"/>
    </row>
    <row r="1547" spans="1:22" s="22" customFormat="1" ht="17.25" customHeight="1">
      <c r="A1547" s="635" t="s">
        <v>2452</v>
      </c>
      <c r="B1547" s="766"/>
      <c r="C1547" s="41">
        <v>5</v>
      </c>
      <c r="D1547" s="83" t="s">
        <v>1418</v>
      </c>
      <c r="E1547" s="89" t="s">
        <v>1418</v>
      </c>
      <c r="F1547" s="306" t="s">
        <v>1418</v>
      </c>
      <c r="G1547" s="306" t="s">
        <v>1418</v>
      </c>
      <c r="H1547" s="742" t="s">
        <v>1418</v>
      </c>
      <c r="I1547" s="743"/>
      <c r="J1547" s="90" t="s">
        <v>1418</v>
      </c>
      <c r="K1547" s="88" t="s">
        <v>1418</v>
      </c>
      <c r="L1547" s="453"/>
      <c r="M1547" s="454" t="s">
        <v>1418</v>
      </c>
      <c r="N1547" s="369"/>
      <c r="O1547" s="745"/>
      <c r="P1547" s="469" t="s">
        <v>419</v>
      </c>
      <c r="Q1547" s="469" t="s">
        <v>420</v>
      </c>
      <c r="R1547" s="738" t="s">
        <v>421</v>
      </c>
      <c r="S1547" s="738"/>
      <c r="T1547" s="225"/>
      <c r="U1547" s="225"/>
      <c r="V1547" s="246"/>
    </row>
    <row r="1548" spans="1:22" s="22" customFormat="1" ht="16.5" customHeight="1" thickBot="1">
      <c r="A1548" s="635" t="s">
        <v>2453</v>
      </c>
      <c r="B1548" s="766"/>
      <c r="C1548" s="91">
        <v>6</v>
      </c>
      <c r="D1548" s="92" t="s">
        <v>1418</v>
      </c>
      <c r="E1548" s="93" t="s">
        <v>1418</v>
      </c>
      <c r="F1548" s="306" t="s">
        <v>1418</v>
      </c>
      <c r="G1548" s="306" t="s">
        <v>1418</v>
      </c>
      <c r="H1548" s="742" t="s">
        <v>1418</v>
      </c>
      <c r="I1548" s="743"/>
      <c r="J1548" s="90" t="s">
        <v>1418</v>
      </c>
      <c r="K1548" s="88" t="s">
        <v>1418</v>
      </c>
      <c r="L1548" s="453"/>
      <c r="M1548" s="454" t="s">
        <v>1418</v>
      </c>
      <c r="N1548" s="451"/>
      <c r="O1548" s="319" t="s">
        <v>1102</v>
      </c>
      <c r="P1548" s="247">
        <v>4</v>
      </c>
      <c r="Q1548" s="248">
        <v>1396.3430708000001</v>
      </c>
      <c r="R1548" s="792">
        <v>2431.7199999999998</v>
      </c>
      <c r="S1548" s="792"/>
      <c r="T1548" s="225"/>
      <c r="U1548" s="225"/>
      <c r="V1548" s="246"/>
    </row>
    <row r="1549" spans="1:22" s="22" customFormat="1" ht="16.5" customHeight="1" thickBot="1">
      <c r="A1549" s="635" t="s">
        <v>2454</v>
      </c>
      <c r="B1549" s="767"/>
      <c r="C1549" s="793" t="s">
        <v>422</v>
      </c>
      <c r="D1549" s="794"/>
      <c r="E1549" s="794"/>
      <c r="F1549" s="502"/>
      <c r="G1549" s="503"/>
      <c r="H1549" s="795" t="s">
        <v>1418</v>
      </c>
      <c r="I1549" s="796"/>
      <c r="J1549" s="416" t="s">
        <v>1418</v>
      </c>
      <c r="K1549" s="249" t="s">
        <v>1102</v>
      </c>
      <c r="L1549" s="492"/>
      <c r="M1549" s="493"/>
      <c r="N1549" s="494"/>
      <c r="O1549" s="797" t="s">
        <v>1418</v>
      </c>
      <c r="P1549" s="797"/>
      <c r="Q1549" s="797"/>
      <c r="R1549" s="797"/>
      <c r="S1549" s="797"/>
      <c r="T1549" s="489"/>
      <c r="U1549" s="490"/>
      <c r="V1549" s="491"/>
    </row>
    <row r="1550" spans="1:22" ht="24.9" customHeight="1"/>
    <row r="1551" spans="1:22" ht="24.9" customHeight="1"/>
    <row r="1552" spans="1:22" s="32" customFormat="1" ht="24" thickBot="1">
      <c r="A1552" s="633">
        <v>57</v>
      </c>
      <c r="B1552" s="761" t="s">
        <v>371</v>
      </c>
      <c r="C1552" s="761"/>
      <c r="D1552" s="761"/>
      <c r="E1552" s="26">
        <v>89</v>
      </c>
      <c r="F1552" s="27" t="s">
        <v>161</v>
      </c>
      <c r="G1552" s="28"/>
      <c r="H1552" s="28"/>
      <c r="I1552" s="27"/>
      <c r="J1552" s="27"/>
      <c r="K1552" s="27"/>
      <c r="L1552" s="27"/>
      <c r="M1552" s="29"/>
      <c r="N1552" s="29"/>
      <c r="O1552" s="28"/>
      <c r="P1552" s="28"/>
      <c r="Q1552" s="30"/>
      <c r="R1552" s="30"/>
      <c r="S1552" s="30"/>
      <c r="T1552" s="30"/>
      <c r="U1552" s="31"/>
    </row>
    <row r="1553" spans="1:22" s="19" customFormat="1" ht="24.75" customHeight="1">
      <c r="A1553" s="630"/>
      <c r="B1553" s="762" t="s">
        <v>372</v>
      </c>
      <c r="C1553" s="466" t="s">
        <v>373</v>
      </c>
      <c r="D1553" s="467" t="s">
        <v>374</v>
      </c>
      <c r="E1553" s="467"/>
      <c r="F1553" s="467" t="s">
        <v>375</v>
      </c>
      <c r="G1553" s="468"/>
      <c r="H1553" s="752" t="s">
        <v>376</v>
      </c>
      <c r="I1553" s="803" t="s">
        <v>377</v>
      </c>
      <c r="J1553" s="752" t="s">
        <v>378</v>
      </c>
      <c r="K1553" s="752" t="s">
        <v>379</v>
      </c>
      <c r="L1553" s="752" t="s">
        <v>380</v>
      </c>
      <c r="M1553" s="752" t="s">
        <v>381</v>
      </c>
      <c r="N1553" s="753" t="s">
        <v>382</v>
      </c>
      <c r="O1553" s="754"/>
      <c r="P1553" s="755" t="s">
        <v>383</v>
      </c>
      <c r="Q1553" s="756"/>
      <c r="R1553" s="746" t="s">
        <v>384</v>
      </c>
      <c r="S1553" s="747"/>
      <c r="T1553" s="798" t="s">
        <v>385</v>
      </c>
      <c r="U1553" s="799"/>
      <c r="V1553" s="800"/>
    </row>
    <row r="1554" spans="1:22" s="19" customFormat="1" ht="73.5" customHeight="1">
      <c r="A1554" s="630"/>
      <c r="B1554" s="763"/>
      <c r="C1554" s="469" t="s">
        <v>386</v>
      </c>
      <c r="D1554" s="470" t="s">
        <v>101</v>
      </c>
      <c r="E1554" s="470" t="s">
        <v>387</v>
      </c>
      <c r="F1554" s="470" t="s">
        <v>388</v>
      </c>
      <c r="G1554" s="471" t="s">
        <v>389</v>
      </c>
      <c r="H1554" s="738"/>
      <c r="I1554" s="804"/>
      <c r="J1554" s="738"/>
      <c r="K1554" s="738"/>
      <c r="L1554" s="738"/>
      <c r="M1554" s="738"/>
      <c r="N1554" s="469" t="s">
        <v>390</v>
      </c>
      <c r="O1554" s="470" t="s">
        <v>391</v>
      </c>
      <c r="P1554" s="801"/>
      <c r="Q1554" s="802"/>
      <c r="R1554" s="748"/>
      <c r="S1554" s="749"/>
      <c r="T1554" s="472" t="s">
        <v>392</v>
      </c>
      <c r="U1554" s="473" t="s">
        <v>393</v>
      </c>
      <c r="V1554" s="474" t="s">
        <v>394</v>
      </c>
    </row>
    <row r="1555" spans="1:22" s="19" customFormat="1" ht="26.25" customHeight="1">
      <c r="A1555" s="630"/>
      <c r="B1555" s="400"/>
      <c r="C1555" s="401">
        <v>3</v>
      </c>
      <c r="D1555" s="401">
        <v>4</v>
      </c>
      <c r="E1555" s="401">
        <v>5</v>
      </c>
      <c r="F1555" s="401">
        <v>6</v>
      </c>
      <c r="G1555" s="401">
        <v>7</v>
      </c>
      <c r="H1555" s="401">
        <v>8</v>
      </c>
      <c r="I1555" s="401">
        <v>9</v>
      </c>
      <c r="J1555" s="401">
        <v>10</v>
      </c>
      <c r="K1555" s="401">
        <v>11</v>
      </c>
      <c r="L1555" s="401">
        <v>12</v>
      </c>
      <c r="M1555" s="401">
        <v>13</v>
      </c>
      <c r="N1555" s="401">
        <v>14</v>
      </c>
      <c r="O1555" s="401">
        <v>15</v>
      </c>
      <c r="P1555" s="402">
        <v>16</v>
      </c>
      <c r="Q1555" s="403">
        <v>17</v>
      </c>
      <c r="R1555" s="402">
        <v>18</v>
      </c>
      <c r="S1555" s="403">
        <v>19</v>
      </c>
      <c r="T1555" s="404">
        <v>20</v>
      </c>
      <c r="U1555" s="210">
        <v>21</v>
      </c>
      <c r="V1555" s="405">
        <v>22</v>
      </c>
    </row>
    <row r="1556" spans="1:22" s="33" customFormat="1" ht="49.95" customHeight="1">
      <c r="A1556" s="634" t="s">
        <v>2455</v>
      </c>
      <c r="B1556" s="406">
        <v>1</v>
      </c>
      <c r="C1556" s="394" t="s">
        <v>457</v>
      </c>
      <c r="D1556" s="394" t="s">
        <v>795</v>
      </c>
      <c r="E1556" s="394" t="s">
        <v>1406</v>
      </c>
      <c r="F1556" s="394" t="s">
        <v>48</v>
      </c>
      <c r="G1556" s="386">
        <v>0.3</v>
      </c>
      <c r="H1556" s="543" t="s">
        <v>396</v>
      </c>
      <c r="I1556" s="392">
        <v>2</v>
      </c>
      <c r="J1556" s="393" t="s">
        <v>296</v>
      </c>
      <c r="K1556" s="430">
        <v>41446</v>
      </c>
      <c r="L1556" s="430">
        <v>42427</v>
      </c>
      <c r="M1556" s="387">
        <v>4300.3</v>
      </c>
      <c r="N1556" s="428">
        <v>1290.0899999999999</v>
      </c>
      <c r="O1556" s="212">
        <v>1290.0899999999999</v>
      </c>
      <c r="P1556" s="732"/>
      <c r="Q1556" s="733"/>
      <c r="R1556" s="750"/>
      <c r="S1556" s="751"/>
      <c r="T1556" s="389" t="s">
        <v>396</v>
      </c>
      <c r="U1556" s="390">
        <v>2</v>
      </c>
      <c r="V1556" s="391" t="s">
        <v>396</v>
      </c>
    </row>
    <row r="1557" spans="1:22" s="33" customFormat="1" ht="49.95" customHeight="1">
      <c r="A1557" s="634" t="s">
        <v>2456</v>
      </c>
      <c r="B1557" s="406">
        <v>2</v>
      </c>
      <c r="C1557" s="394" t="s">
        <v>796</v>
      </c>
      <c r="D1557" s="394" t="s">
        <v>797</v>
      </c>
      <c r="E1557" s="394" t="s">
        <v>798</v>
      </c>
      <c r="F1557" s="394" t="s">
        <v>48</v>
      </c>
      <c r="G1557" s="386">
        <v>0.5</v>
      </c>
      <c r="H1557" s="543" t="s">
        <v>396</v>
      </c>
      <c r="I1557" s="392">
        <v>1</v>
      </c>
      <c r="J1557" s="393" t="s">
        <v>295</v>
      </c>
      <c r="K1557" s="430">
        <v>40137</v>
      </c>
      <c r="L1557" s="430">
        <v>41232</v>
      </c>
      <c r="M1557" s="387">
        <v>8401.5499999999993</v>
      </c>
      <c r="N1557" s="428">
        <v>4200.7749999999996</v>
      </c>
      <c r="O1557" s="212">
        <v>4200.7749999999996</v>
      </c>
      <c r="P1557" s="732"/>
      <c r="Q1557" s="733"/>
      <c r="R1557" s="750"/>
      <c r="S1557" s="751"/>
      <c r="T1557" s="389" t="s">
        <v>396</v>
      </c>
      <c r="U1557" s="390">
        <v>6</v>
      </c>
      <c r="V1557" s="391" t="s">
        <v>396</v>
      </c>
    </row>
    <row r="1558" spans="1:22" s="33" customFormat="1" ht="49.95" customHeight="1">
      <c r="A1558" s="634" t="s">
        <v>2457</v>
      </c>
      <c r="B1558" s="406">
        <v>3</v>
      </c>
      <c r="C1558" s="394" t="s">
        <v>799</v>
      </c>
      <c r="D1558" s="394" t="s">
        <v>800</v>
      </c>
      <c r="E1558" s="394" t="s">
        <v>801</v>
      </c>
      <c r="F1558" s="394" t="s">
        <v>57</v>
      </c>
      <c r="G1558" s="386">
        <v>1</v>
      </c>
      <c r="H1558" s="543" t="s">
        <v>396</v>
      </c>
      <c r="I1558" s="392">
        <v>1</v>
      </c>
      <c r="J1558" s="393" t="s">
        <v>295</v>
      </c>
      <c r="K1558" s="430">
        <v>44459</v>
      </c>
      <c r="L1558" s="430">
        <v>45183</v>
      </c>
      <c r="M1558" s="387">
        <v>3913.88</v>
      </c>
      <c r="N1558" s="428">
        <v>3913.88</v>
      </c>
      <c r="O1558" s="212">
        <v>3913.88</v>
      </c>
      <c r="P1558" s="732"/>
      <c r="Q1558" s="733"/>
      <c r="R1558" s="750"/>
      <c r="S1558" s="751"/>
      <c r="T1558" s="389" t="s">
        <v>396</v>
      </c>
      <c r="U1558" s="390">
        <v>89</v>
      </c>
      <c r="V1558" s="391" t="s">
        <v>396</v>
      </c>
    </row>
    <row r="1559" spans="1:22" s="33" customFormat="1" ht="49.95" customHeight="1">
      <c r="A1559" s="634" t="s">
        <v>2458</v>
      </c>
      <c r="B1559" s="406">
        <v>4</v>
      </c>
      <c r="C1559" s="394" t="s">
        <v>802</v>
      </c>
      <c r="D1559" s="394" t="s">
        <v>707</v>
      </c>
      <c r="E1559" s="394" t="s">
        <v>803</v>
      </c>
      <c r="F1559" s="394" t="s">
        <v>48</v>
      </c>
      <c r="G1559" s="386">
        <v>0.48</v>
      </c>
      <c r="H1559" s="543" t="s">
        <v>396</v>
      </c>
      <c r="I1559" s="392">
        <v>1</v>
      </c>
      <c r="J1559" s="393" t="s">
        <v>295</v>
      </c>
      <c r="K1559" s="430">
        <v>40974</v>
      </c>
      <c r="L1559" s="430">
        <v>41583</v>
      </c>
      <c r="M1559" s="387">
        <v>3217.58</v>
      </c>
      <c r="N1559" s="428">
        <v>1544.4384</v>
      </c>
      <c r="O1559" s="212">
        <v>1544.4384</v>
      </c>
      <c r="P1559" s="732"/>
      <c r="Q1559" s="733"/>
      <c r="R1559" s="750"/>
      <c r="S1559" s="751"/>
      <c r="T1559" s="389" t="s">
        <v>396</v>
      </c>
      <c r="U1559" s="390">
        <v>11</v>
      </c>
      <c r="V1559" s="391" t="s">
        <v>396</v>
      </c>
    </row>
    <row r="1560" spans="1:22" s="33" customFormat="1" ht="24.9" customHeight="1" thickBot="1">
      <c r="A1560" s="634" t="s">
        <v>2459</v>
      </c>
      <c r="B1560" s="410" t="s">
        <v>1418</v>
      </c>
      <c r="C1560" s="395"/>
      <c r="D1560" s="395"/>
      <c r="E1560" s="395"/>
      <c r="F1560" s="395"/>
      <c r="G1560" s="396"/>
      <c r="H1560" s="544"/>
      <c r="I1560" s="397"/>
      <c r="J1560" s="398" t="s">
        <v>1418</v>
      </c>
      <c r="K1560" s="431"/>
      <c r="L1560" s="431"/>
      <c r="M1560" s="399"/>
      <c r="N1560" s="428" t="s">
        <v>1418</v>
      </c>
      <c r="O1560" s="212" t="s">
        <v>1418</v>
      </c>
      <c r="P1560" s="732"/>
      <c r="Q1560" s="733"/>
      <c r="R1560" s="750"/>
      <c r="S1560" s="751"/>
      <c r="T1560" s="389"/>
      <c r="U1560" s="390"/>
      <c r="V1560" s="391"/>
    </row>
    <row r="1561" spans="1:22" s="19" customFormat="1" ht="12" customHeight="1">
      <c r="A1561" s="634"/>
      <c r="B1561" s="34"/>
      <c r="C1561" s="35"/>
      <c r="D1561" s="35"/>
      <c r="E1561" s="35"/>
      <c r="F1561" s="35"/>
      <c r="G1561" s="35"/>
      <c r="H1561" s="407"/>
      <c r="I1561" s="35"/>
      <c r="J1561" s="35"/>
      <c r="K1561" s="35"/>
      <c r="L1561" s="35"/>
      <c r="M1561" s="35"/>
      <c r="N1561" s="35"/>
      <c r="O1561" s="211"/>
      <c r="P1561" s="35"/>
      <c r="Q1561" s="35"/>
      <c r="R1561" s="211"/>
      <c r="S1561" s="35"/>
      <c r="T1561" s="35"/>
      <c r="U1561" s="36"/>
      <c r="V1561" s="37"/>
    </row>
    <row r="1562" spans="1:22" s="19" customFormat="1" ht="17.25" customHeight="1" thickBot="1">
      <c r="A1562" s="634" t="s">
        <v>2460</v>
      </c>
      <c r="B1562" s="475"/>
      <c r="C1562" s="476"/>
      <c r="D1562" s="476"/>
      <c r="E1562" s="476"/>
      <c r="F1562" s="476"/>
      <c r="G1562" s="476"/>
      <c r="H1562" s="476"/>
      <c r="I1562" s="476"/>
      <c r="J1562" s="476"/>
      <c r="K1562" s="476"/>
      <c r="L1562" s="476"/>
      <c r="M1562" s="476"/>
      <c r="N1562" s="414" t="s">
        <v>398</v>
      </c>
      <c r="O1562" s="415">
        <v>2737.2958499999995</v>
      </c>
      <c r="P1562" s="423"/>
      <c r="Q1562" s="423"/>
      <c r="R1562" s="424"/>
      <c r="S1562" s="424"/>
      <c r="T1562" s="425"/>
      <c r="U1562" s="426"/>
      <c r="V1562" s="427"/>
    </row>
    <row r="1563" spans="1:22" ht="17.25" customHeight="1">
      <c r="B1563" s="38"/>
      <c r="C1563" s="38"/>
      <c r="D1563" s="38"/>
      <c r="E1563" s="38"/>
      <c r="F1563" s="38"/>
      <c r="G1563" s="39"/>
      <c r="H1563" s="39"/>
      <c r="I1563" s="39"/>
      <c r="J1563" s="39"/>
      <c r="K1563" s="39"/>
      <c r="L1563" s="39"/>
      <c r="M1563" s="39"/>
      <c r="N1563" s="39"/>
      <c r="O1563" s="39"/>
      <c r="P1563" s="39"/>
      <c r="Q1563" s="39"/>
      <c r="R1563" s="39"/>
      <c r="S1563" s="39"/>
      <c r="T1563" s="39"/>
      <c r="U1563" s="39"/>
      <c r="V1563" s="39"/>
    </row>
    <row r="1564" spans="1:22" s="19" customFormat="1" ht="16.5" customHeight="1" thickBot="1">
      <c r="A1564" s="630"/>
      <c r="B1564" s="764" t="s">
        <v>399</v>
      </c>
      <c r="C1564" s="764"/>
      <c r="D1564" s="764"/>
      <c r="E1564" s="764"/>
      <c r="F1564" s="764"/>
      <c r="G1564" s="764"/>
      <c r="H1564" s="764"/>
      <c r="I1564" s="764"/>
      <c r="J1564" s="764"/>
      <c r="K1564" s="764"/>
      <c r="L1564" s="764"/>
      <c r="M1564" s="764"/>
      <c r="N1564" s="764"/>
      <c r="O1564" s="764"/>
      <c r="P1564" s="764"/>
      <c r="Q1564" s="764"/>
      <c r="R1564" s="764"/>
      <c r="S1564" s="764"/>
      <c r="T1564" s="764"/>
      <c r="U1564" s="764"/>
      <c r="V1564" s="764"/>
    </row>
    <row r="1565" spans="1:22" s="22" customFormat="1" ht="22.5" customHeight="1">
      <c r="A1565" s="635" t="s">
        <v>2461</v>
      </c>
      <c r="B1565" s="765" t="s">
        <v>400</v>
      </c>
      <c r="C1565" s="768" t="s">
        <v>401</v>
      </c>
      <c r="D1565" s="769"/>
      <c r="E1565" s="769"/>
      <c r="F1565" s="769"/>
      <c r="G1565" s="769"/>
      <c r="H1565" s="769"/>
      <c r="I1565" s="769"/>
      <c r="J1565" s="769"/>
      <c r="K1565" s="769"/>
      <c r="L1565" s="769"/>
      <c r="M1565" s="747"/>
      <c r="N1565" s="477"/>
      <c r="O1565" s="478"/>
      <c r="P1565" s="768" t="s">
        <v>402</v>
      </c>
      <c r="Q1565" s="769"/>
      <c r="R1565" s="769"/>
      <c r="S1565" s="747"/>
      <c r="T1565" s="746" t="s">
        <v>403</v>
      </c>
      <c r="U1565" s="747"/>
      <c r="V1565" s="775" t="s">
        <v>1102</v>
      </c>
    </row>
    <row r="1566" spans="1:22" s="22" customFormat="1" ht="22.5" customHeight="1">
      <c r="A1566" s="635" t="s">
        <v>2462</v>
      </c>
      <c r="B1566" s="766"/>
      <c r="C1566" s="734" t="s">
        <v>404</v>
      </c>
      <c r="D1566" s="735"/>
      <c r="E1566" s="736"/>
      <c r="F1566" s="481">
        <v>2</v>
      </c>
      <c r="G1566" s="737" t="s">
        <v>405</v>
      </c>
      <c r="H1566" s="738" t="s">
        <v>406</v>
      </c>
      <c r="I1566" s="738"/>
      <c r="J1566" s="734" t="s">
        <v>407</v>
      </c>
      <c r="K1566" s="739"/>
      <c r="L1566" s="482"/>
      <c r="M1566" s="482"/>
      <c r="N1566" s="483"/>
      <c r="O1566" s="484"/>
      <c r="P1566" s="770"/>
      <c r="Q1566" s="771"/>
      <c r="R1566" s="771"/>
      <c r="S1566" s="772"/>
      <c r="T1566" s="748"/>
      <c r="U1566" s="749"/>
      <c r="V1566" s="776"/>
    </row>
    <row r="1567" spans="1:22" s="22" customFormat="1" ht="51.75" customHeight="1" thickBot="1">
      <c r="A1567" s="635" t="s">
        <v>2463</v>
      </c>
      <c r="B1567" s="766"/>
      <c r="C1567" s="735" t="s">
        <v>408</v>
      </c>
      <c r="D1567" s="736"/>
      <c r="E1567" s="485" t="s">
        <v>409</v>
      </c>
      <c r="F1567" s="479" t="s">
        <v>410</v>
      </c>
      <c r="G1567" s="737"/>
      <c r="H1567" s="738"/>
      <c r="I1567" s="738"/>
      <c r="J1567" s="469" t="s">
        <v>411</v>
      </c>
      <c r="K1567" s="480" t="s">
        <v>412</v>
      </c>
      <c r="L1567" s="486" t="s">
        <v>413</v>
      </c>
      <c r="M1567" s="486"/>
      <c r="N1567" s="487" t="s">
        <v>414</v>
      </c>
      <c r="O1567" s="488"/>
      <c r="P1567" s="421" t="s">
        <v>1436</v>
      </c>
      <c r="Q1567" s="312" t="s">
        <v>415</v>
      </c>
      <c r="R1567" s="313"/>
      <c r="S1567" s="94">
        <v>4</v>
      </c>
      <c r="T1567" s="773"/>
      <c r="U1567" s="774"/>
      <c r="V1567" s="777"/>
    </row>
    <row r="1568" spans="1:22" s="22" customFormat="1" ht="15.75" customHeight="1">
      <c r="A1568" s="635" t="s">
        <v>2464</v>
      </c>
      <c r="B1568" s="766"/>
      <c r="C1568" s="41">
        <v>1</v>
      </c>
      <c r="D1568" s="83" t="s">
        <v>295</v>
      </c>
      <c r="E1568" s="89">
        <v>0.5</v>
      </c>
      <c r="F1568" s="306">
        <v>9659.0933999999997</v>
      </c>
      <c r="G1568" s="306">
        <v>698.17</v>
      </c>
      <c r="H1568" s="742" t="s">
        <v>1102</v>
      </c>
      <c r="I1568" s="743"/>
      <c r="J1568" s="90" t="s">
        <v>1102</v>
      </c>
      <c r="K1568" s="88" t="s">
        <v>1418</v>
      </c>
      <c r="L1568" s="453" t="s">
        <v>1361</v>
      </c>
      <c r="M1568" s="454" t="s">
        <v>1459</v>
      </c>
      <c r="N1568" s="369" t="s">
        <v>396</v>
      </c>
      <c r="O1568" s="778" t="s">
        <v>205</v>
      </c>
      <c r="P1568" s="779"/>
      <c r="Q1568" s="782">
        <v>89</v>
      </c>
      <c r="R1568" s="785" t="s">
        <v>1361</v>
      </c>
      <c r="S1568" s="786"/>
      <c r="T1568" s="746" t="s">
        <v>416</v>
      </c>
      <c r="U1568" s="769"/>
      <c r="V1568" s="747"/>
    </row>
    <row r="1569" spans="1:22" s="22" customFormat="1" ht="15.75" customHeight="1" thickBot="1">
      <c r="A1569" s="635" t="s">
        <v>2465</v>
      </c>
      <c r="B1569" s="766"/>
      <c r="C1569" s="41">
        <v>2</v>
      </c>
      <c r="D1569" s="83" t="s">
        <v>296</v>
      </c>
      <c r="E1569" s="89">
        <v>0.5</v>
      </c>
      <c r="F1569" s="306">
        <v>1290.0899999999999</v>
      </c>
      <c r="G1569" s="306">
        <v>698.17</v>
      </c>
      <c r="H1569" s="742" t="s">
        <v>1102</v>
      </c>
      <c r="I1569" s="743"/>
      <c r="J1569" s="90" t="s">
        <v>1102</v>
      </c>
      <c r="K1569" s="88" t="s">
        <v>1418</v>
      </c>
      <c r="L1569" s="453" t="s">
        <v>34</v>
      </c>
      <c r="M1569" s="454" t="s">
        <v>1439</v>
      </c>
      <c r="N1569" s="369" t="s">
        <v>396</v>
      </c>
      <c r="O1569" s="778"/>
      <c r="P1569" s="779"/>
      <c r="Q1569" s="783"/>
      <c r="R1569" s="787"/>
      <c r="S1569" s="788"/>
      <c r="T1569" s="773"/>
      <c r="U1569" s="791"/>
      <c r="V1569" s="774"/>
    </row>
    <row r="1570" spans="1:22" s="22" customFormat="1" ht="15.75" customHeight="1">
      <c r="A1570" s="635" t="s">
        <v>2466</v>
      </c>
      <c r="B1570" s="766"/>
      <c r="C1570" s="41">
        <v>3</v>
      </c>
      <c r="D1570" s="83" t="s">
        <v>1418</v>
      </c>
      <c r="E1570" s="89" t="s">
        <v>1418</v>
      </c>
      <c r="F1570" s="306" t="s">
        <v>1418</v>
      </c>
      <c r="G1570" s="306" t="s">
        <v>1418</v>
      </c>
      <c r="H1570" s="742" t="s">
        <v>1418</v>
      </c>
      <c r="I1570" s="743"/>
      <c r="J1570" s="90" t="s">
        <v>1418</v>
      </c>
      <c r="K1570" s="88" t="s">
        <v>1418</v>
      </c>
      <c r="L1570" s="453"/>
      <c r="M1570" s="454" t="s">
        <v>1418</v>
      </c>
      <c r="N1570" s="369"/>
      <c r="O1570" s="780"/>
      <c r="P1570" s="781"/>
      <c r="Q1570" s="784"/>
      <c r="R1570" s="789"/>
      <c r="S1570" s="790"/>
      <c r="T1570" s="244"/>
      <c r="U1570" s="244"/>
      <c r="V1570" s="245"/>
    </row>
    <row r="1571" spans="1:22" s="22" customFormat="1" ht="15.75" customHeight="1">
      <c r="A1571" s="635" t="s">
        <v>2467</v>
      </c>
      <c r="B1571" s="766"/>
      <c r="C1571" s="41">
        <v>4</v>
      </c>
      <c r="D1571" s="83" t="s">
        <v>1418</v>
      </c>
      <c r="E1571" s="89" t="s">
        <v>1418</v>
      </c>
      <c r="F1571" s="306" t="s">
        <v>1418</v>
      </c>
      <c r="G1571" s="306" t="s">
        <v>1418</v>
      </c>
      <c r="H1571" s="742" t="s">
        <v>1418</v>
      </c>
      <c r="I1571" s="743"/>
      <c r="J1571" s="90" t="s">
        <v>1418</v>
      </c>
      <c r="K1571" s="88" t="s">
        <v>1418</v>
      </c>
      <c r="L1571" s="453"/>
      <c r="M1571" s="454" t="s">
        <v>1418</v>
      </c>
      <c r="N1571" s="369"/>
      <c r="O1571" s="744" t="s">
        <v>417</v>
      </c>
      <c r="P1571" s="734" t="s">
        <v>418</v>
      </c>
      <c r="Q1571" s="735"/>
      <c r="R1571" s="735"/>
      <c r="S1571" s="736"/>
      <c r="T1571" s="225"/>
      <c r="U1571" s="225"/>
      <c r="V1571" s="246"/>
    </row>
    <row r="1572" spans="1:22" s="22" customFormat="1" ht="17.25" customHeight="1">
      <c r="A1572" s="635" t="s">
        <v>2468</v>
      </c>
      <c r="B1572" s="766"/>
      <c r="C1572" s="41">
        <v>5</v>
      </c>
      <c r="D1572" s="83" t="s">
        <v>1418</v>
      </c>
      <c r="E1572" s="89" t="s">
        <v>1418</v>
      </c>
      <c r="F1572" s="306" t="s">
        <v>1418</v>
      </c>
      <c r="G1572" s="306" t="s">
        <v>1418</v>
      </c>
      <c r="H1572" s="742" t="s">
        <v>1418</v>
      </c>
      <c r="I1572" s="743"/>
      <c r="J1572" s="90" t="s">
        <v>1418</v>
      </c>
      <c r="K1572" s="88" t="s">
        <v>1418</v>
      </c>
      <c r="L1572" s="453"/>
      <c r="M1572" s="454" t="s">
        <v>1418</v>
      </c>
      <c r="N1572" s="369"/>
      <c r="O1572" s="745"/>
      <c r="P1572" s="469" t="s">
        <v>419</v>
      </c>
      <c r="Q1572" s="469" t="s">
        <v>420</v>
      </c>
      <c r="R1572" s="738" t="s">
        <v>421</v>
      </c>
      <c r="S1572" s="738"/>
      <c r="T1572" s="225"/>
      <c r="U1572" s="225"/>
      <c r="V1572" s="246"/>
    </row>
    <row r="1573" spans="1:22" s="22" customFormat="1" ht="16.5" customHeight="1" thickBot="1">
      <c r="A1573" s="635" t="s">
        <v>2469</v>
      </c>
      <c r="B1573" s="766"/>
      <c r="C1573" s="91">
        <v>6</v>
      </c>
      <c r="D1573" s="92" t="s">
        <v>1418</v>
      </c>
      <c r="E1573" s="93" t="s">
        <v>1418</v>
      </c>
      <c r="F1573" s="306" t="s">
        <v>1418</v>
      </c>
      <c r="G1573" s="306" t="s">
        <v>1418</v>
      </c>
      <c r="H1573" s="742" t="s">
        <v>1418</v>
      </c>
      <c r="I1573" s="743"/>
      <c r="J1573" s="90" t="s">
        <v>1418</v>
      </c>
      <c r="K1573" s="88" t="s">
        <v>1418</v>
      </c>
      <c r="L1573" s="453"/>
      <c r="M1573" s="454" t="s">
        <v>1418</v>
      </c>
      <c r="N1573" s="451"/>
      <c r="O1573" s="319" t="s">
        <v>1102</v>
      </c>
      <c r="P1573" s="247">
        <v>4</v>
      </c>
      <c r="Q1573" s="248">
        <v>1396.3430708000001</v>
      </c>
      <c r="R1573" s="792">
        <v>10949.183399999998</v>
      </c>
      <c r="S1573" s="792"/>
      <c r="T1573" s="225"/>
      <c r="U1573" s="225"/>
      <c r="V1573" s="246"/>
    </row>
    <row r="1574" spans="1:22" s="22" customFormat="1" ht="16.5" customHeight="1" thickBot="1">
      <c r="A1574" s="635" t="s">
        <v>2470</v>
      </c>
      <c r="B1574" s="767"/>
      <c r="C1574" s="793" t="s">
        <v>422</v>
      </c>
      <c r="D1574" s="794"/>
      <c r="E1574" s="794"/>
      <c r="F1574" s="502"/>
      <c r="G1574" s="503"/>
      <c r="H1574" s="795" t="s">
        <v>1102</v>
      </c>
      <c r="I1574" s="796"/>
      <c r="J1574" s="416" t="s">
        <v>1102</v>
      </c>
      <c r="K1574" s="249" t="s">
        <v>1102</v>
      </c>
      <c r="L1574" s="492"/>
      <c r="M1574" s="493"/>
      <c r="N1574" s="494"/>
      <c r="O1574" s="797" t="s">
        <v>1418</v>
      </c>
      <c r="P1574" s="797"/>
      <c r="Q1574" s="797"/>
      <c r="R1574" s="797"/>
      <c r="S1574" s="797"/>
      <c r="T1574" s="489"/>
      <c r="U1574" s="490"/>
      <c r="V1574" s="491"/>
    </row>
    <row r="1575" spans="1:22" ht="24.9" customHeight="1"/>
    <row r="1576" spans="1:22" ht="24.9" customHeight="1"/>
    <row r="1577" spans="1:22" s="32" customFormat="1" ht="24" thickBot="1">
      <c r="A1577" s="633">
        <v>58</v>
      </c>
      <c r="B1577" s="761" t="s">
        <v>371</v>
      </c>
      <c r="C1577" s="761"/>
      <c r="D1577" s="761"/>
      <c r="E1577" s="26">
        <v>90</v>
      </c>
      <c r="F1577" s="27" t="s">
        <v>162</v>
      </c>
      <c r="G1577" s="28"/>
      <c r="H1577" s="28"/>
      <c r="I1577" s="27"/>
      <c r="J1577" s="27"/>
      <c r="K1577" s="27"/>
      <c r="L1577" s="27"/>
      <c r="M1577" s="29"/>
      <c r="N1577" s="29"/>
      <c r="O1577" s="28"/>
      <c r="P1577" s="28"/>
      <c r="Q1577" s="30"/>
      <c r="R1577" s="30"/>
      <c r="S1577" s="30"/>
      <c r="T1577" s="30"/>
      <c r="U1577" s="31"/>
    </row>
    <row r="1578" spans="1:22" s="19" customFormat="1" ht="24.75" customHeight="1">
      <c r="A1578" s="630"/>
      <c r="B1578" s="762" t="s">
        <v>372</v>
      </c>
      <c r="C1578" s="466" t="s">
        <v>373</v>
      </c>
      <c r="D1578" s="467" t="s">
        <v>374</v>
      </c>
      <c r="E1578" s="467"/>
      <c r="F1578" s="467" t="s">
        <v>375</v>
      </c>
      <c r="G1578" s="468"/>
      <c r="H1578" s="752" t="s">
        <v>376</v>
      </c>
      <c r="I1578" s="803" t="s">
        <v>377</v>
      </c>
      <c r="J1578" s="752" t="s">
        <v>378</v>
      </c>
      <c r="K1578" s="752" t="s">
        <v>379</v>
      </c>
      <c r="L1578" s="752" t="s">
        <v>380</v>
      </c>
      <c r="M1578" s="752" t="s">
        <v>381</v>
      </c>
      <c r="N1578" s="753" t="s">
        <v>382</v>
      </c>
      <c r="O1578" s="754"/>
      <c r="P1578" s="755" t="s">
        <v>383</v>
      </c>
      <c r="Q1578" s="756"/>
      <c r="R1578" s="746" t="s">
        <v>384</v>
      </c>
      <c r="S1578" s="747"/>
      <c r="T1578" s="798" t="s">
        <v>385</v>
      </c>
      <c r="U1578" s="799"/>
      <c r="V1578" s="800"/>
    </row>
    <row r="1579" spans="1:22" s="19" customFormat="1" ht="73.5" customHeight="1">
      <c r="A1579" s="630"/>
      <c r="B1579" s="763"/>
      <c r="C1579" s="469" t="s">
        <v>386</v>
      </c>
      <c r="D1579" s="470" t="s">
        <v>101</v>
      </c>
      <c r="E1579" s="470" t="s">
        <v>387</v>
      </c>
      <c r="F1579" s="470" t="s">
        <v>388</v>
      </c>
      <c r="G1579" s="471" t="s">
        <v>389</v>
      </c>
      <c r="H1579" s="738"/>
      <c r="I1579" s="804"/>
      <c r="J1579" s="738"/>
      <c r="K1579" s="738"/>
      <c r="L1579" s="738"/>
      <c r="M1579" s="738"/>
      <c r="N1579" s="469" t="s">
        <v>390</v>
      </c>
      <c r="O1579" s="470" t="s">
        <v>391</v>
      </c>
      <c r="P1579" s="801"/>
      <c r="Q1579" s="802"/>
      <c r="R1579" s="748"/>
      <c r="S1579" s="749"/>
      <c r="T1579" s="472" t="s">
        <v>392</v>
      </c>
      <c r="U1579" s="473" t="s">
        <v>393</v>
      </c>
      <c r="V1579" s="474" t="s">
        <v>394</v>
      </c>
    </row>
    <row r="1580" spans="1:22" s="19" customFormat="1" ht="26.25" customHeight="1">
      <c r="A1580" s="630"/>
      <c r="B1580" s="400"/>
      <c r="C1580" s="401">
        <v>3</v>
      </c>
      <c r="D1580" s="401">
        <v>4</v>
      </c>
      <c r="E1580" s="401">
        <v>5</v>
      </c>
      <c r="F1580" s="401">
        <v>6</v>
      </c>
      <c r="G1580" s="401">
        <v>7</v>
      </c>
      <c r="H1580" s="401">
        <v>8</v>
      </c>
      <c r="I1580" s="401">
        <v>9</v>
      </c>
      <c r="J1580" s="401">
        <v>10</v>
      </c>
      <c r="K1580" s="401">
        <v>11</v>
      </c>
      <c r="L1580" s="401">
        <v>12</v>
      </c>
      <c r="M1580" s="401">
        <v>13</v>
      </c>
      <c r="N1580" s="401">
        <v>14</v>
      </c>
      <c r="O1580" s="401">
        <v>15</v>
      </c>
      <c r="P1580" s="402">
        <v>16</v>
      </c>
      <c r="Q1580" s="403">
        <v>17</v>
      </c>
      <c r="R1580" s="402">
        <v>18</v>
      </c>
      <c r="S1580" s="403">
        <v>19</v>
      </c>
      <c r="T1580" s="404">
        <v>20</v>
      </c>
      <c r="U1580" s="210">
        <v>21</v>
      </c>
      <c r="V1580" s="405">
        <v>22</v>
      </c>
    </row>
    <row r="1581" spans="1:22" s="33" customFormat="1" ht="49.95" customHeight="1">
      <c r="A1581" s="634" t="s">
        <v>2471</v>
      </c>
      <c r="B1581" s="406">
        <v>1</v>
      </c>
      <c r="C1581" s="394" t="s">
        <v>425</v>
      </c>
      <c r="D1581" s="394" t="s">
        <v>804</v>
      </c>
      <c r="E1581" s="394" t="s">
        <v>805</v>
      </c>
      <c r="F1581" s="394" t="s">
        <v>48</v>
      </c>
      <c r="G1581" s="386">
        <v>0.75</v>
      </c>
      <c r="H1581" s="543" t="s">
        <v>396</v>
      </c>
      <c r="I1581" s="392" t="s">
        <v>57</v>
      </c>
      <c r="J1581" s="393" t="s">
        <v>162</v>
      </c>
      <c r="K1581" s="430">
        <v>37411</v>
      </c>
      <c r="L1581" s="430">
        <v>38518</v>
      </c>
      <c r="M1581" s="387">
        <v>7818.25</v>
      </c>
      <c r="N1581" s="428">
        <v>5863.6875</v>
      </c>
      <c r="O1581" s="212">
        <v>5863.6875</v>
      </c>
      <c r="P1581" s="732"/>
      <c r="Q1581" s="733"/>
      <c r="R1581" s="750"/>
      <c r="S1581" s="751"/>
      <c r="T1581" s="389" t="s">
        <v>396</v>
      </c>
      <c r="U1581" s="390">
        <v>130</v>
      </c>
      <c r="V1581" s="391" t="s">
        <v>396</v>
      </c>
    </row>
    <row r="1582" spans="1:22" s="33" customFormat="1" ht="49.95" customHeight="1">
      <c r="A1582" s="634" t="s">
        <v>2472</v>
      </c>
      <c r="B1582" s="406">
        <v>2</v>
      </c>
      <c r="C1582" s="394" t="s">
        <v>425</v>
      </c>
      <c r="D1582" s="394" t="s">
        <v>806</v>
      </c>
      <c r="E1582" s="394" t="s">
        <v>807</v>
      </c>
      <c r="F1582" s="394" t="s">
        <v>48</v>
      </c>
      <c r="G1582" s="386">
        <v>0.37</v>
      </c>
      <c r="H1582" s="543" t="s">
        <v>396</v>
      </c>
      <c r="I1582" s="392" t="s">
        <v>57</v>
      </c>
      <c r="J1582" s="393" t="s">
        <v>162</v>
      </c>
      <c r="K1582" s="430">
        <v>41257</v>
      </c>
      <c r="L1582" s="430">
        <v>42564</v>
      </c>
      <c r="M1582" s="387">
        <v>7349.7</v>
      </c>
      <c r="N1582" s="428">
        <v>2719.3890000000001</v>
      </c>
      <c r="O1582" s="212">
        <v>2719.3890000000001</v>
      </c>
      <c r="P1582" s="732"/>
      <c r="Q1582" s="733"/>
      <c r="R1582" s="750"/>
      <c r="S1582" s="751"/>
      <c r="T1582" s="389" t="s">
        <v>396</v>
      </c>
      <c r="U1582" s="390">
        <v>188</v>
      </c>
      <c r="V1582" s="391" t="s">
        <v>396</v>
      </c>
    </row>
    <row r="1583" spans="1:22" s="33" customFormat="1" ht="49.95" customHeight="1">
      <c r="A1583" s="634" t="s">
        <v>2473</v>
      </c>
      <c r="B1583" s="406">
        <v>3</v>
      </c>
      <c r="C1583" s="394" t="s">
        <v>425</v>
      </c>
      <c r="D1583" s="394" t="s">
        <v>808</v>
      </c>
      <c r="E1583" s="394" t="s">
        <v>809</v>
      </c>
      <c r="F1583" s="394" t="s">
        <v>48</v>
      </c>
      <c r="G1583" s="386">
        <v>0.5</v>
      </c>
      <c r="H1583" s="543" t="s">
        <v>396</v>
      </c>
      <c r="I1583" s="392" t="s">
        <v>57</v>
      </c>
      <c r="J1583" s="393" t="s">
        <v>162</v>
      </c>
      <c r="K1583" s="430">
        <v>36950</v>
      </c>
      <c r="L1583" s="430">
        <v>37361</v>
      </c>
      <c r="M1583" s="387">
        <v>3493.77</v>
      </c>
      <c r="N1583" s="428">
        <v>1746.885</v>
      </c>
      <c r="O1583" s="212">
        <v>1746.885</v>
      </c>
      <c r="P1583" s="732"/>
      <c r="Q1583" s="733"/>
      <c r="R1583" s="750"/>
      <c r="S1583" s="751"/>
      <c r="T1583" s="389" t="s">
        <v>396</v>
      </c>
      <c r="U1583" s="390">
        <v>128</v>
      </c>
      <c r="V1583" s="391" t="s">
        <v>396</v>
      </c>
    </row>
    <row r="1584" spans="1:22" s="33" customFormat="1" ht="24.9" customHeight="1">
      <c r="A1584" s="634" t="s">
        <v>2474</v>
      </c>
      <c r="B1584" s="406" t="s">
        <v>1418</v>
      </c>
      <c r="C1584" s="394"/>
      <c r="D1584" s="394"/>
      <c r="E1584" s="394"/>
      <c r="F1584" s="394"/>
      <c r="G1584" s="386"/>
      <c r="H1584" s="543"/>
      <c r="I1584" s="392"/>
      <c r="J1584" s="393" t="s">
        <v>1418</v>
      </c>
      <c r="K1584" s="430"/>
      <c r="L1584" s="430"/>
      <c r="M1584" s="387"/>
      <c r="N1584" s="428" t="s">
        <v>1418</v>
      </c>
      <c r="O1584" s="212" t="s">
        <v>1418</v>
      </c>
      <c r="P1584" s="732"/>
      <c r="Q1584" s="733"/>
      <c r="R1584" s="750"/>
      <c r="S1584" s="751"/>
      <c r="T1584" s="389"/>
      <c r="U1584" s="390"/>
      <c r="V1584" s="391"/>
    </row>
    <row r="1585" spans="1:22" s="33" customFormat="1" ht="24.9" customHeight="1">
      <c r="A1585" s="634" t="s">
        <v>2475</v>
      </c>
      <c r="B1585" s="406" t="s">
        <v>1418</v>
      </c>
      <c r="C1585" s="394"/>
      <c r="D1585" s="394"/>
      <c r="E1585" s="394"/>
      <c r="F1585" s="394"/>
      <c r="G1585" s="386"/>
      <c r="H1585" s="543"/>
      <c r="I1585" s="392"/>
      <c r="J1585" s="393" t="s">
        <v>1418</v>
      </c>
      <c r="K1585" s="430"/>
      <c r="L1585" s="430"/>
      <c r="M1585" s="387"/>
      <c r="N1585" s="428" t="s">
        <v>1418</v>
      </c>
      <c r="O1585" s="212" t="s">
        <v>1418</v>
      </c>
      <c r="P1585" s="732"/>
      <c r="Q1585" s="733"/>
      <c r="R1585" s="750"/>
      <c r="S1585" s="751"/>
      <c r="T1585" s="389"/>
      <c r="U1585" s="390"/>
      <c r="V1585" s="391"/>
    </row>
    <row r="1586" spans="1:22" s="33" customFormat="1" ht="24.9" customHeight="1">
      <c r="A1586" s="634" t="s">
        <v>2476</v>
      </c>
      <c r="B1586" s="406" t="s">
        <v>1418</v>
      </c>
      <c r="C1586" s="394"/>
      <c r="D1586" s="394"/>
      <c r="E1586" s="394"/>
      <c r="F1586" s="394"/>
      <c r="G1586" s="386"/>
      <c r="H1586" s="543"/>
      <c r="I1586" s="392"/>
      <c r="J1586" s="393" t="s">
        <v>1418</v>
      </c>
      <c r="K1586" s="430"/>
      <c r="L1586" s="430"/>
      <c r="M1586" s="388"/>
      <c r="N1586" s="428" t="s">
        <v>1418</v>
      </c>
      <c r="O1586" s="212" t="s">
        <v>1418</v>
      </c>
      <c r="P1586" s="732"/>
      <c r="Q1586" s="733"/>
      <c r="R1586" s="750"/>
      <c r="S1586" s="751"/>
      <c r="T1586" s="389"/>
      <c r="U1586" s="390"/>
      <c r="V1586" s="391"/>
    </row>
    <row r="1587" spans="1:22" s="33" customFormat="1" ht="24.9" customHeight="1">
      <c r="A1587" s="634" t="s">
        <v>2477</v>
      </c>
      <c r="B1587" s="406" t="s">
        <v>1418</v>
      </c>
      <c r="C1587" s="394"/>
      <c r="D1587" s="394"/>
      <c r="E1587" s="394"/>
      <c r="F1587" s="394"/>
      <c r="G1587" s="386"/>
      <c r="H1587" s="543"/>
      <c r="I1587" s="392"/>
      <c r="J1587" s="393" t="s">
        <v>1418</v>
      </c>
      <c r="K1587" s="430"/>
      <c r="L1587" s="430"/>
      <c r="M1587" s="388"/>
      <c r="N1587" s="428" t="s">
        <v>1418</v>
      </c>
      <c r="O1587" s="212" t="s">
        <v>1418</v>
      </c>
      <c r="P1587" s="732"/>
      <c r="Q1587" s="733"/>
      <c r="R1587" s="750"/>
      <c r="S1587" s="751"/>
      <c r="T1587" s="389"/>
      <c r="U1587" s="390"/>
      <c r="V1587" s="391"/>
    </row>
    <row r="1588" spans="1:22" s="33" customFormat="1" ht="24.9" customHeight="1" thickBot="1">
      <c r="A1588" s="634" t="s">
        <v>2478</v>
      </c>
      <c r="B1588" s="410" t="s">
        <v>1418</v>
      </c>
      <c r="C1588" s="395"/>
      <c r="D1588" s="395"/>
      <c r="E1588" s="395"/>
      <c r="F1588" s="395"/>
      <c r="G1588" s="396"/>
      <c r="H1588" s="544"/>
      <c r="I1588" s="397"/>
      <c r="J1588" s="398" t="s">
        <v>1418</v>
      </c>
      <c r="K1588" s="431"/>
      <c r="L1588" s="431"/>
      <c r="M1588" s="399"/>
      <c r="N1588" s="428" t="s">
        <v>1418</v>
      </c>
      <c r="O1588" s="212" t="s">
        <v>1418</v>
      </c>
      <c r="P1588" s="732"/>
      <c r="Q1588" s="733"/>
      <c r="R1588" s="750"/>
      <c r="S1588" s="751"/>
      <c r="T1588" s="389"/>
      <c r="U1588" s="390"/>
      <c r="V1588" s="391"/>
    </row>
    <row r="1589" spans="1:22" s="19" customFormat="1" ht="12" customHeight="1">
      <c r="A1589" s="634"/>
      <c r="B1589" s="34"/>
      <c r="C1589" s="35"/>
      <c r="D1589" s="35"/>
      <c r="E1589" s="35"/>
      <c r="F1589" s="35"/>
      <c r="G1589" s="35"/>
      <c r="H1589" s="407"/>
      <c r="I1589" s="35"/>
      <c r="J1589" s="35"/>
      <c r="K1589" s="35"/>
      <c r="L1589" s="35"/>
      <c r="M1589" s="35"/>
      <c r="N1589" s="35"/>
      <c r="O1589" s="211"/>
      <c r="P1589" s="35"/>
      <c r="Q1589" s="35"/>
      <c r="R1589" s="211"/>
      <c r="S1589" s="35"/>
      <c r="T1589" s="35"/>
      <c r="U1589" s="36"/>
      <c r="V1589" s="37"/>
    </row>
    <row r="1590" spans="1:22" s="19" customFormat="1" ht="17.25" customHeight="1" thickBot="1">
      <c r="A1590" s="634" t="s">
        <v>2479</v>
      </c>
      <c r="B1590" s="475"/>
      <c r="C1590" s="476"/>
      <c r="D1590" s="476"/>
      <c r="E1590" s="476"/>
      <c r="F1590" s="476"/>
      <c r="G1590" s="476"/>
      <c r="H1590" s="476"/>
      <c r="I1590" s="476"/>
      <c r="J1590" s="476"/>
      <c r="K1590" s="476"/>
      <c r="L1590" s="476"/>
      <c r="M1590" s="476"/>
      <c r="N1590" s="414" t="s">
        <v>398</v>
      </c>
      <c r="O1590" s="415">
        <v>3443.3204999999998</v>
      </c>
      <c r="P1590" s="423"/>
      <c r="Q1590" s="423"/>
      <c r="R1590" s="424"/>
      <c r="S1590" s="424"/>
      <c r="T1590" s="425"/>
      <c r="U1590" s="426"/>
      <c r="V1590" s="427"/>
    </row>
    <row r="1591" spans="1:22" ht="17.25" customHeight="1">
      <c r="B1591" s="38"/>
      <c r="C1591" s="38"/>
      <c r="D1591" s="38"/>
      <c r="E1591" s="38"/>
      <c r="F1591" s="38"/>
      <c r="G1591" s="39"/>
      <c r="H1591" s="39"/>
      <c r="I1591" s="39"/>
      <c r="J1591" s="39"/>
      <c r="K1591" s="39"/>
      <c r="L1591" s="39"/>
      <c r="M1591" s="39"/>
      <c r="N1591" s="39"/>
      <c r="O1591" s="39"/>
      <c r="P1591" s="39"/>
      <c r="Q1591" s="39"/>
      <c r="R1591" s="39"/>
      <c r="S1591" s="39"/>
      <c r="T1591" s="39"/>
      <c r="U1591" s="39"/>
      <c r="V1591" s="39"/>
    </row>
    <row r="1592" spans="1:22" s="19" customFormat="1" ht="16.5" customHeight="1" thickBot="1">
      <c r="A1592" s="630"/>
      <c r="B1592" s="764" t="s">
        <v>399</v>
      </c>
      <c r="C1592" s="764"/>
      <c r="D1592" s="764"/>
      <c r="E1592" s="764"/>
      <c r="F1592" s="764"/>
      <c r="G1592" s="764"/>
      <c r="H1592" s="764"/>
      <c r="I1592" s="764"/>
      <c r="J1592" s="764"/>
      <c r="K1592" s="764"/>
      <c r="L1592" s="764"/>
      <c r="M1592" s="764"/>
      <c r="N1592" s="764"/>
      <c r="O1592" s="764"/>
      <c r="P1592" s="764"/>
      <c r="Q1592" s="764"/>
      <c r="R1592" s="764"/>
      <c r="S1592" s="764"/>
      <c r="T1592" s="764"/>
      <c r="U1592" s="764"/>
      <c r="V1592" s="764"/>
    </row>
    <row r="1593" spans="1:22" s="22" customFormat="1" ht="22.5" customHeight="1">
      <c r="A1593" s="635" t="s">
        <v>2480</v>
      </c>
      <c r="B1593" s="765" t="s">
        <v>400</v>
      </c>
      <c r="C1593" s="768" t="s">
        <v>401</v>
      </c>
      <c r="D1593" s="769"/>
      <c r="E1593" s="769"/>
      <c r="F1593" s="769"/>
      <c r="G1593" s="769"/>
      <c r="H1593" s="769"/>
      <c r="I1593" s="769"/>
      <c r="J1593" s="769"/>
      <c r="K1593" s="769"/>
      <c r="L1593" s="769"/>
      <c r="M1593" s="747"/>
      <c r="N1593" s="477"/>
      <c r="O1593" s="478"/>
      <c r="P1593" s="768" t="s">
        <v>402</v>
      </c>
      <c r="Q1593" s="769"/>
      <c r="R1593" s="769"/>
      <c r="S1593" s="747"/>
      <c r="T1593" s="746" t="s">
        <v>403</v>
      </c>
      <c r="U1593" s="747"/>
      <c r="V1593" s="775" t="s">
        <v>1102</v>
      </c>
    </row>
    <row r="1594" spans="1:22" s="22" customFormat="1" ht="22.5" customHeight="1">
      <c r="A1594" s="635" t="s">
        <v>2481</v>
      </c>
      <c r="B1594" s="766"/>
      <c r="C1594" s="734" t="s">
        <v>404</v>
      </c>
      <c r="D1594" s="735"/>
      <c r="E1594" s="736"/>
      <c r="F1594" s="481">
        <v>1</v>
      </c>
      <c r="G1594" s="737" t="s">
        <v>405</v>
      </c>
      <c r="H1594" s="738" t="s">
        <v>406</v>
      </c>
      <c r="I1594" s="738"/>
      <c r="J1594" s="734" t="s">
        <v>407</v>
      </c>
      <c r="K1594" s="739"/>
      <c r="L1594" s="482"/>
      <c r="M1594" s="482"/>
      <c r="N1594" s="483"/>
      <c r="O1594" s="484"/>
      <c r="P1594" s="770"/>
      <c r="Q1594" s="771"/>
      <c r="R1594" s="771"/>
      <c r="S1594" s="772"/>
      <c r="T1594" s="748"/>
      <c r="U1594" s="749"/>
      <c r="V1594" s="776"/>
    </row>
    <row r="1595" spans="1:22" s="22" customFormat="1" ht="51.75" customHeight="1" thickBot="1">
      <c r="A1595" s="635" t="s">
        <v>2482</v>
      </c>
      <c r="B1595" s="766"/>
      <c r="C1595" s="735" t="s">
        <v>408</v>
      </c>
      <c r="D1595" s="736"/>
      <c r="E1595" s="485" t="s">
        <v>409</v>
      </c>
      <c r="F1595" s="479" t="s">
        <v>410</v>
      </c>
      <c r="G1595" s="737"/>
      <c r="H1595" s="738"/>
      <c r="I1595" s="738"/>
      <c r="J1595" s="469" t="s">
        <v>411</v>
      </c>
      <c r="K1595" s="480" t="s">
        <v>412</v>
      </c>
      <c r="L1595" s="486" t="s">
        <v>413</v>
      </c>
      <c r="M1595" s="486"/>
      <c r="N1595" s="487" t="s">
        <v>414</v>
      </c>
      <c r="O1595" s="488"/>
      <c r="P1595" s="421" t="s">
        <v>1436</v>
      </c>
      <c r="Q1595" s="312" t="s">
        <v>415</v>
      </c>
      <c r="R1595" s="313"/>
      <c r="S1595" s="94">
        <v>3</v>
      </c>
      <c r="T1595" s="773"/>
      <c r="U1595" s="774"/>
      <c r="V1595" s="777"/>
    </row>
    <row r="1596" spans="1:22" s="22" customFormat="1" ht="15.75" customHeight="1">
      <c r="A1596" s="635" t="s">
        <v>2483</v>
      </c>
      <c r="B1596" s="766"/>
      <c r="C1596" s="41">
        <v>1</v>
      </c>
      <c r="D1596" s="83" t="s">
        <v>1418</v>
      </c>
      <c r="E1596" s="89" t="s">
        <v>1418</v>
      </c>
      <c r="F1596" s="306" t="s">
        <v>1418</v>
      </c>
      <c r="G1596" s="306" t="s">
        <v>1418</v>
      </c>
      <c r="H1596" s="742" t="s">
        <v>1418</v>
      </c>
      <c r="I1596" s="743"/>
      <c r="J1596" s="90" t="s">
        <v>1418</v>
      </c>
      <c r="K1596" s="88" t="s">
        <v>1418</v>
      </c>
      <c r="L1596" s="453" t="s">
        <v>1361</v>
      </c>
      <c r="M1596" s="454" t="s">
        <v>1459</v>
      </c>
      <c r="N1596" s="369" t="s">
        <v>396</v>
      </c>
      <c r="O1596" s="778" t="s">
        <v>205</v>
      </c>
      <c r="P1596" s="779"/>
      <c r="Q1596" s="782">
        <v>90</v>
      </c>
      <c r="R1596" s="785" t="s">
        <v>1361</v>
      </c>
      <c r="S1596" s="786"/>
      <c r="T1596" s="746" t="s">
        <v>416</v>
      </c>
      <c r="U1596" s="769"/>
      <c r="V1596" s="747"/>
    </row>
    <row r="1597" spans="1:22" s="22" customFormat="1" ht="15.75" customHeight="1" thickBot="1">
      <c r="A1597" s="635" t="s">
        <v>2484</v>
      </c>
      <c r="B1597" s="766"/>
      <c r="C1597" s="41">
        <v>2</v>
      </c>
      <c r="D1597" s="83" t="s">
        <v>1418</v>
      </c>
      <c r="E1597" s="89" t="s">
        <v>1418</v>
      </c>
      <c r="F1597" s="306" t="s">
        <v>1418</v>
      </c>
      <c r="G1597" s="306" t="s">
        <v>1418</v>
      </c>
      <c r="H1597" s="742" t="s">
        <v>1418</v>
      </c>
      <c r="I1597" s="743"/>
      <c r="J1597" s="90" t="s">
        <v>1418</v>
      </c>
      <c r="K1597" s="88" t="s">
        <v>1418</v>
      </c>
      <c r="L1597" s="453"/>
      <c r="M1597" s="454" t="s">
        <v>1418</v>
      </c>
      <c r="N1597" s="369" t="s">
        <v>396</v>
      </c>
      <c r="O1597" s="778"/>
      <c r="P1597" s="779"/>
      <c r="Q1597" s="783"/>
      <c r="R1597" s="787"/>
      <c r="S1597" s="788"/>
      <c r="T1597" s="773"/>
      <c r="U1597" s="791"/>
      <c r="V1597" s="774"/>
    </row>
    <row r="1598" spans="1:22" s="22" customFormat="1" ht="15.75" customHeight="1">
      <c r="A1598" s="635" t="s">
        <v>2485</v>
      </c>
      <c r="B1598" s="766"/>
      <c r="C1598" s="41">
        <v>3</v>
      </c>
      <c r="D1598" s="83" t="s">
        <v>1418</v>
      </c>
      <c r="E1598" s="89" t="s">
        <v>1418</v>
      </c>
      <c r="F1598" s="306" t="s">
        <v>1418</v>
      </c>
      <c r="G1598" s="306" t="s">
        <v>1418</v>
      </c>
      <c r="H1598" s="742" t="s">
        <v>1418</v>
      </c>
      <c r="I1598" s="743"/>
      <c r="J1598" s="90" t="s">
        <v>1418</v>
      </c>
      <c r="K1598" s="88" t="s">
        <v>1418</v>
      </c>
      <c r="L1598" s="453"/>
      <c r="M1598" s="454" t="s">
        <v>1418</v>
      </c>
      <c r="N1598" s="369"/>
      <c r="O1598" s="780"/>
      <c r="P1598" s="781"/>
      <c r="Q1598" s="784"/>
      <c r="R1598" s="789"/>
      <c r="S1598" s="790"/>
      <c r="T1598" s="244"/>
      <c r="U1598" s="244"/>
      <c r="V1598" s="245"/>
    </row>
    <row r="1599" spans="1:22" s="22" customFormat="1" ht="15.75" customHeight="1">
      <c r="A1599" s="635" t="s">
        <v>2486</v>
      </c>
      <c r="B1599" s="766"/>
      <c r="C1599" s="41">
        <v>4</v>
      </c>
      <c r="D1599" s="83" t="s">
        <v>1418</v>
      </c>
      <c r="E1599" s="89" t="s">
        <v>1418</v>
      </c>
      <c r="F1599" s="306" t="s">
        <v>1418</v>
      </c>
      <c r="G1599" s="306" t="s">
        <v>1418</v>
      </c>
      <c r="H1599" s="742" t="s">
        <v>1418</v>
      </c>
      <c r="I1599" s="743"/>
      <c r="J1599" s="90" t="s">
        <v>1418</v>
      </c>
      <c r="K1599" s="88" t="s">
        <v>1418</v>
      </c>
      <c r="L1599" s="453"/>
      <c r="M1599" s="454" t="s">
        <v>1418</v>
      </c>
      <c r="N1599" s="369"/>
      <c r="O1599" s="744" t="s">
        <v>417</v>
      </c>
      <c r="P1599" s="734" t="s">
        <v>418</v>
      </c>
      <c r="Q1599" s="735"/>
      <c r="R1599" s="735"/>
      <c r="S1599" s="736"/>
      <c r="T1599" s="225"/>
      <c r="U1599" s="225"/>
      <c r="V1599" s="246"/>
    </row>
    <row r="1600" spans="1:22" s="22" customFormat="1" ht="17.25" customHeight="1">
      <c r="A1600" s="635" t="s">
        <v>2487</v>
      </c>
      <c r="B1600" s="766"/>
      <c r="C1600" s="41">
        <v>5</v>
      </c>
      <c r="D1600" s="83" t="s">
        <v>1418</v>
      </c>
      <c r="E1600" s="89" t="s">
        <v>1418</v>
      </c>
      <c r="F1600" s="306" t="s">
        <v>1418</v>
      </c>
      <c r="G1600" s="306" t="s">
        <v>1418</v>
      </c>
      <c r="H1600" s="742" t="s">
        <v>1418</v>
      </c>
      <c r="I1600" s="743"/>
      <c r="J1600" s="90" t="s">
        <v>1418</v>
      </c>
      <c r="K1600" s="88" t="s">
        <v>1418</v>
      </c>
      <c r="L1600" s="453"/>
      <c r="M1600" s="454" t="s">
        <v>1418</v>
      </c>
      <c r="N1600" s="369"/>
      <c r="O1600" s="745"/>
      <c r="P1600" s="469" t="s">
        <v>419</v>
      </c>
      <c r="Q1600" s="469" t="s">
        <v>420</v>
      </c>
      <c r="R1600" s="738" t="s">
        <v>421</v>
      </c>
      <c r="S1600" s="738"/>
      <c r="T1600" s="225"/>
      <c r="U1600" s="225"/>
      <c r="V1600" s="246"/>
    </row>
    <row r="1601" spans="1:22" s="22" customFormat="1" ht="16.5" customHeight="1" thickBot="1">
      <c r="A1601" s="635" t="s">
        <v>2488</v>
      </c>
      <c r="B1601" s="766"/>
      <c r="C1601" s="91">
        <v>6</v>
      </c>
      <c r="D1601" s="92" t="s">
        <v>1418</v>
      </c>
      <c r="E1601" s="93" t="s">
        <v>1418</v>
      </c>
      <c r="F1601" s="306" t="s">
        <v>1418</v>
      </c>
      <c r="G1601" s="306" t="s">
        <v>1418</v>
      </c>
      <c r="H1601" s="742" t="s">
        <v>1418</v>
      </c>
      <c r="I1601" s="743"/>
      <c r="J1601" s="90" t="s">
        <v>1418</v>
      </c>
      <c r="K1601" s="88" t="s">
        <v>1418</v>
      </c>
      <c r="L1601" s="453"/>
      <c r="M1601" s="454" t="s">
        <v>1418</v>
      </c>
      <c r="N1601" s="451"/>
      <c r="O1601" s="319" t="s">
        <v>1102</v>
      </c>
      <c r="P1601" s="247">
        <v>4</v>
      </c>
      <c r="Q1601" s="248">
        <v>1396.3430708000001</v>
      </c>
      <c r="R1601" s="792">
        <v>10329.961499999999</v>
      </c>
      <c r="S1601" s="792"/>
      <c r="T1601" s="225"/>
      <c r="U1601" s="225"/>
      <c r="V1601" s="246"/>
    </row>
    <row r="1602" spans="1:22" s="22" customFormat="1" ht="16.5" customHeight="1" thickBot="1">
      <c r="A1602" s="635" t="s">
        <v>2489</v>
      </c>
      <c r="B1602" s="767"/>
      <c r="C1602" s="793" t="s">
        <v>422</v>
      </c>
      <c r="D1602" s="794"/>
      <c r="E1602" s="794"/>
      <c r="F1602" s="502"/>
      <c r="G1602" s="503"/>
      <c r="H1602" s="795" t="s">
        <v>1418</v>
      </c>
      <c r="I1602" s="796"/>
      <c r="J1602" s="416" t="s">
        <v>1418</v>
      </c>
      <c r="K1602" s="249" t="s">
        <v>1102</v>
      </c>
      <c r="L1602" s="492"/>
      <c r="M1602" s="493"/>
      <c r="N1602" s="494"/>
      <c r="O1602" s="797" t="s">
        <v>1418</v>
      </c>
      <c r="P1602" s="797"/>
      <c r="Q1602" s="797"/>
      <c r="R1602" s="797"/>
      <c r="S1602" s="797"/>
      <c r="T1602" s="489"/>
      <c r="U1602" s="490"/>
      <c r="V1602" s="491"/>
    </row>
    <row r="1603" spans="1:22" ht="24.9" customHeight="1"/>
    <row r="1604" spans="1:22" ht="24.9" customHeight="1"/>
    <row r="1605" spans="1:22" s="32" customFormat="1" ht="24" thickBot="1">
      <c r="A1605" s="633">
        <v>59</v>
      </c>
      <c r="B1605" s="761" t="s">
        <v>371</v>
      </c>
      <c r="C1605" s="761"/>
      <c r="D1605" s="761"/>
      <c r="E1605" s="26">
        <v>91</v>
      </c>
      <c r="F1605" s="27" t="s">
        <v>163</v>
      </c>
      <c r="G1605" s="28"/>
      <c r="H1605" s="28"/>
      <c r="I1605" s="27"/>
      <c r="J1605" s="27"/>
      <c r="K1605" s="27"/>
      <c r="L1605" s="27"/>
      <c r="M1605" s="29"/>
      <c r="N1605" s="29"/>
      <c r="O1605" s="28"/>
      <c r="P1605" s="28"/>
      <c r="Q1605" s="30"/>
      <c r="R1605" s="30"/>
      <c r="S1605" s="30"/>
      <c r="T1605" s="30"/>
      <c r="U1605" s="31"/>
    </row>
    <row r="1606" spans="1:22" s="19" customFormat="1" ht="24.75" customHeight="1">
      <c r="A1606" s="630"/>
      <c r="B1606" s="762" t="s">
        <v>372</v>
      </c>
      <c r="C1606" s="466" t="s">
        <v>373</v>
      </c>
      <c r="D1606" s="467" t="s">
        <v>374</v>
      </c>
      <c r="E1606" s="467"/>
      <c r="F1606" s="467" t="s">
        <v>375</v>
      </c>
      <c r="G1606" s="468"/>
      <c r="H1606" s="752" t="s">
        <v>376</v>
      </c>
      <c r="I1606" s="803" t="s">
        <v>377</v>
      </c>
      <c r="J1606" s="752" t="s">
        <v>378</v>
      </c>
      <c r="K1606" s="752" t="s">
        <v>379</v>
      </c>
      <c r="L1606" s="752" t="s">
        <v>380</v>
      </c>
      <c r="M1606" s="752" t="s">
        <v>381</v>
      </c>
      <c r="N1606" s="753" t="s">
        <v>382</v>
      </c>
      <c r="O1606" s="754"/>
      <c r="P1606" s="755" t="s">
        <v>383</v>
      </c>
      <c r="Q1606" s="756"/>
      <c r="R1606" s="746" t="s">
        <v>384</v>
      </c>
      <c r="S1606" s="747"/>
      <c r="T1606" s="798" t="s">
        <v>385</v>
      </c>
      <c r="U1606" s="799"/>
      <c r="V1606" s="800"/>
    </row>
    <row r="1607" spans="1:22" s="19" customFormat="1" ht="73.5" customHeight="1">
      <c r="A1607" s="630"/>
      <c r="B1607" s="763"/>
      <c r="C1607" s="469" t="s">
        <v>386</v>
      </c>
      <c r="D1607" s="470" t="s">
        <v>101</v>
      </c>
      <c r="E1607" s="470" t="s">
        <v>387</v>
      </c>
      <c r="F1607" s="470" t="s">
        <v>388</v>
      </c>
      <c r="G1607" s="471" t="s">
        <v>389</v>
      </c>
      <c r="H1607" s="738"/>
      <c r="I1607" s="804"/>
      <c r="J1607" s="738"/>
      <c r="K1607" s="738"/>
      <c r="L1607" s="738"/>
      <c r="M1607" s="738"/>
      <c r="N1607" s="469" t="s">
        <v>390</v>
      </c>
      <c r="O1607" s="470" t="s">
        <v>391</v>
      </c>
      <c r="P1607" s="801"/>
      <c r="Q1607" s="802"/>
      <c r="R1607" s="748"/>
      <c r="S1607" s="749"/>
      <c r="T1607" s="472" t="s">
        <v>392</v>
      </c>
      <c r="U1607" s="473" t="s">
        <v>393</v>
      </c>
      <c r="V1607" s="474" t="s">
        <v>394</v>
      </c>
    </row>
    <row r="1608" spans="1:22" s="19" customFormat="1" ht="26.25" customHeight="1">
      <c r="A1608" s="630"/>
      <c r="B1608" s="400"/>
      <c r="C1608" s="401">
        <v>3</v>
      </c>
      <c r="D1608" s="401">
        <v>4</v>
      </c>
      <c r="E1608" s="401">
        <v>5</v>
      </c>
      <c r="F1608" s="401">
        <v>6</v>
      </c>
      <c r="G1608" s="401">
        <v>7</v>
      </c>
      <c r="H1608" s="401">
        <v>8</v>
      </c>
      <c r="I1608" s="401">
        <v>9</v>
      </c>
      <c r="J1608" s="401">
        <v>10</v>
      </c>
      <c r="K1608" s="401">
        <v>11</v>
      </c>
      <c r="L1608" s="401">
        <v>12</v>
      </c>
      <c r="M1608" s="401">
        <v>13</v>
      </c>
      <c r="N1608" s="401">
        <v>14</v>
      </c>
      <c r="O1608" s="401">
        <v>15</v>
      </c>
      <c r="P1608" s="402">
        <v>16</v>
      </c>
      <c r="Q1608" s="403">
        <v>17</v>
      </c>
      <c r="R1608" s="402">
        <v>18</v>
      </c>
      <c r="S1608" s="403">
        <v>19</v>
      </c>
      <c r="T1608" s="404">
        <v>20</v>
      </c>
      <c r="U1608" s="210">
        <v>21</v>
      </c>
      <c r="V1608" s="405">
        <v>22</v>
      </c>
    </row>
    <row r="1609" spans="1:22" s="33" customFormat="1" ht="24.9" customHeight="1">
      <c r="A1609" s="634" t="s">
        <v>2490</v>
      </c>
      <c r="B1609" s="728">
        <v>1</v>
      </c>
      <c r="C1609" s="730" t="s">
        <v>810</v>
      </c>
      <c r="D1609" s="730" t="s">
        <v>811</v>
      </c>
      <c r="E1609" s="730" t="s">
        <v>812</v>
      </c>
      <c r="F1609" s="394" t="s">
        <v>48</v>
      </c>
      <c r="G1609" s="386">
        <v>0.75</v>
      </c>
      <c r="H1609" s="757" t="s">
        <v>396</v>
      </c>
      <c r="I1609" s="392">
        <v>1</v>
      </c>
      <c r="J1609" s="393" t="s">
        <v>297</v>
      </c>
      <c r="K1609" s="759">
        <v>44753</v>
      </c>
      <c r="L1609" s="759">
        <v>45146</v>
      </c>
      <c r="M1609" s="387">
        <v>1703.68</v>
      </c>
      <c r="N1609" s="428">
        <v>1277.76</v>
      </c>
      <c r="O1609" s="212">
        <v>1277.76</v>
      </c>
      <c r="P1609" s="732"/>
      <c r="Q1609" s="733"/>
      <c r="R1609" s="750"/>
      <c r="S1609" s="751"/>
      <c r="T1609" s="389" t="s">
        <v>396</v>
      </c>
      <c r="U1609" s="390">
        <v>66</v>
      </c>
      <c r="V1609" s="391" t="s">
        <v>396</v>
      </c>
    </row>
    <row r="1610" spans="1:22" s="33" customFormat="1" ht="24.9" customHeight="1">
      <c r="A1610" s="634" t="s">
        <v>2491</v>
      </c>
      <c r="B1610" s="729"/>
      <c r="C1610" s="731"/>
      <c r="D1610" s="731"/>
      <c r="E1610" s="731"/>
      <c r="F1610" s="394" t="s">
        <v>48</v>
      </c>
      <c r="G1610" s="386">
        <v>0.25</v>
      </c>
      <c r="H1610" s="758"/>
      <c r="I1610" s="392">
        <v>2</v>
      </c>
      <c r="J1610" s="393" t="s">
        <v>298</v>
      </c>
      <c r="K1610" s="760"/>
      <c r="L1610" s="760"/>
      <c r="M1610" s="387">
        <v>1703.68</v>
      </c>
      <c r="N1610" s="428">
        <v>425.92</v>
      </c>
      <c r="O1610" s="212">
        <v>425.92</v>
      </c>
      <c r="P1610" s="732"/>
      <c r="Q1610" s="733"/>
      <c r="R1610" s="750"/>
      <c r="S1610" s="751"/>
      <c r="T1610" s="389" t="s">
        <v>396</v>
      </c>
      <c r="U1610" s="390">
        <v>69</v>
      </c>
      <c r="V1610" s="391" t="s">
        <v>396</v>
      </c>
    </row>
    <row r="1611" spans="1:22" s="33" customFormat="1" ht="24.9" customHeight="1">
      <c r="A1611" s="634" t="s">
        <v>2492</v>
      </c>
      <c r="B1611" s="728">
        <v>2</v>
      </c>
      <c r="C1611" s="730" t="s">
        <v>813</v>
      </c>
      <c r="D1611" s="730">
        <v>2093022</v>
      </c>
      <c r="E1611" s="730" t="s">
        <v>814</v>
      </c>
      <c r="F1611" s="394" t="s">
        <v>48</v>
      </c>
      <c r="G1611" s="386">
        <v>0.2</v>
      </c>
      <c r="H1611" s="757" t="s">
        <v>396</v>
      </c>
      <c r="I1611" s="392">
        <v>2</v>
      </c>
      <c r="J1611" s="393" t="s">
        <v>298</v>
      </c>
      <c r="K1611" s="759">
        <v>40143</v>
      </c>
      <c r="L1611" s="759">
        <v>43146</v>
      </c>
      <c r="M1611" s="387">
        <v>16763.95</v>
      </c>
      <c r="N1611" s="428">
        <v>3352.7900000000004</v>
      </c>
      <c r="O1611" s="212">
        <v>3352.79</v>
      </c>
      <c r="P1611" s="732"/>
      <c r="Q1611" s="733"/>
      <c r="R1611" s="750"/>
      <c r="S1611" s="751"/>
      <c r="T1611" s="389" t="s">
        <v>396</v>
      </c>
      <c r="U1611" s="390">
        <v>58</v>
      </c>
      <c r="V1611" s="391" t="s">
        <v>396</v>
      </c>
    </row>
    <row r="1612" spans="1:22" s="33" customFormat="1" ht="24.9" customHeight="1">
      <c r="A1612" s="634" t="s">
        <v>2493</v>
      </c>
      <c r="B1612" s="729"/>
      <c r="C1612" s="731"/>
      <c r="D1612" s="731"/>
      <c r="E1612" s="731"/>
      <c r="F1612" s="394" t="s">
        <v>48</v>
      </c>
      <c r="G1612" s="386">
        <v>0.2</v>
      </c>
      <c r="H1612" s="758"/>
      <c r="I1612" s="392">
        <v>2</v>
      </c>
      <c r="J1612" s="393" t="s">
        <v>298</v>
      </c>
      <c r="K1612" s="760"/>
      <c r="L1612" s="760"/>
      <c r="M1612" s="387">
        <v>16763.95</v>
      </c>
      <c r="N1612" s="428">
        <v>3352.7900000000004</v>
      </c>
      <c r="O1612" s="212">
        <v>3352.79</v>
      </c>
      <c r="P1612" s="732"/>
      <c r="Q1612" s="733"/>
      <c r="R1612" s="750"/>
      <c r="S1612" s="751"/>
      <c r="T1612" s="389" t="s">
        <v>396</v>
      </c>
      <c r="U1612" s="390">
        <v>70</v>
      </c>
      <c r="V1612" s="391" t="s">
        <v>396</v>
      </c>
    </row>
    <row r="1613" spans="1:22" s="33" customFormat="1" ht="24.9" customHeight="1">
      <c r="A1613" s="634" t="s">
        <v>2494</v>
      </c>
      <c r="B1613" s="406" t="s">
        <v>1418</v>
      </c>
      <c r="C1613" s="394"/>
      <c r="D1613" s="394"/>
      <c r="E1613" s="394"/>
      <c r="F1613" s="394"/>
      <c r="G1613" s="386"/>
      <c r="H1613" s="543"/>
      <c r="I1613" s="392"/>
      <c r="J1613" s="393" t="s">
        <v>1418</v>
      </c>
      <c r="K1613" s="430"/>
      <c r="L1613" s="430"/>
      <c r="M1613" s="387"/>
      <c r="N1613" s="428" t="s">
        <v>1418</v>
      </c>
      <c r="O1613" s="212" t="s">
        <v>1418</v>
      </c>
      <c r="P1613" s="732"/>
      <c r="Q1613" s="733"/>
      <c r="R1613" s="750"/>
      <c r="S1613" s="751"/>
      <c r="T1613" s="389"/>
      <c r="U1613" s="390"/>
      <c r="V1613" s="391"/>
    </row>
    <row r="1614" spans="1:22" s="33" customFormat="1" ht="24.9" customHeight="1">
      <c r="A1614" s="634" t="s">
        <v>2495</v>
      </c>
      <c r="B1614" s="406" t="s">
        <v>1418</v>
      </c>
      <c r="C1614" s="394"/>
      <c r="D1614" s="394"/>
      <c r="E1614" s="394"/>
      <c r="F1614" s="394"/>
      <c r="G1614" s="386"/>
      <c r="H1614" s="543"/>
      <c r="I1614" s="392"/>
      <c r="J1614" s="393" t="s">
        <v>1418</v>
      </c>
      <c r="K1614" s="430"/>
      <c r="L1614" s="430"/>
      <c r="M1614" s="387"/>
      <c r="N1614" s="428" t="s">
        <v>1418</v>
      </c>
      <c r="O1614" s="212" t="s">
        <v>1418</v>
      </c>
      <c r="P1614" s="732"/>
      <c r="Q1614" s="733"/>
      <c r="R1614" s="750"/>
      <c r="S1614" s="751"/>
      <c r="T1614" s="389"/>
      <c r="U1614" s="390"/>
      <c r="V1614" s="391"/>
    </row>
    <row r="1615" spans="1:22" s="33" customFormat="1" ht="24.9" customHeight="1">
      <c r="A1615" s="634" t="s">
        <v>2496</v>
      </c>
      <c r="B1615" s="406" t="s">
        <v>1418</v>
      </c>
      <c r="C1615" s="394"/>
      <c r="D1615" s="394"/>
      <c r="E1615" s="394"/>
      <c r="F1615" s="394"/>
      <c r="G1615" s="386"/>
      <c r="H1615" s="543"/>
      <c r="I1615" s="392"/>
      <c r="J1615" s="393" t="s">
        <v>1418</v>
      </c>
      <c r="K1615" s="430"/>
      <c r="L1615" s="430"/>
      <c r="M1615" s="388"/>
      <c r="N1615" s="428" t="s">
        <v>1418</v>
      </c>
      <c r="O1615" s="212" t="s">
        <v>1418</v>
      </c>
      <c r="P1615" s="732"/>
      <c r="Q1615" s="733"/>
      <c r="R1615" s="750"/>
      <c r="S1615" s="751"/>
      <c r="T1615" s="389"/>
      <c r="U1615" s="390"/>
      <c r="V1615" s="391"/>
    </row>
    <row r="1616" spans="1:22" s="33" customFormat="1" ht="24.9" customHeight="1">
      <c r="A1616" s="634" t="s">
        <v>2497</v>
      </c>
      <c r="B1616" s="406" t="s">
        <v>1418</v>
      </c>
      <c r="C1616" s="394"/>
      <c r="D1616" s="394"/>
      <c r="E1616" s="394"/>
      <c r="F1616" s="394"/>
      <c r="G1616" s="386"/>
      <c r="H1616" s="543"/>
      <c r="I1616" s="392"/>
      <c r="J1616" s="393" t="s">
        <v>1418</v>
      </c>
      <c r="K1616" s="430"/>
      <c r="L1616" s="430"/>
      <c r="M1616" s="388"/>
      <c r="N1616" s="428" t="s">
        <v>1418</v>
      </c>
      <c r="O1616" s="212" t="s">
        <v>1418</v>
      </c>
      <c r="P1616" s="732"/>
      <c r="Q1616" s="733"/>
      <c r="R1616" s="750"/>
      <c r="S1616" s="751"/>
      <c r="T1616" s="389"/>
      <c r="U1616" s="390"/>
      <c r="V1616" s="391"/>
    </row>
    <row r="1617" spans="1:22" s="33" customFormat="1" ht="24.9" customHeight="1" thickBot="1">
      <c r="A1617" s="634" t="s">
        <v>2498</v>
      </c>
      <c r="B1617" s="410" t="s">
        <v>1418</v>
      </c>
      <c r="C1617" s="395"/>
      <c r="D1617" s="395"/>
      <c r="E1617" s="395"/>
      <c r="F1617" s="395"/>
      <c r="G1617" s="396"/>
      <c r="H1617" s="544"/>
      <c r="I1617" s="397"/>
      <c r="J1617" s="398" t="s">
        <v>1418</v>
      </c>
      <c r="K1617" s="431"/>
      <c r="L1617" s="431"/>
      <c r="M1617" s="399"/>
      <c r="N1617" s="428" t="s">
        <v>1418</v>
      </c>
      <c r="O1617" s="212" t="s">
        <v>1418</v>
      </c>
      <c r="P1617" s="732"/>
      <c r="Q1617" s="733"/>
      <c r="R1617" s="750"/>
      <c r="S1617" s="751"/>
      <c r="T1617" s="389"/>
      <c r="U1617" s="390"/>
      <c r="V1617" s="391"/>
    </row>
    <row r="1618" spans="1:22" s="19" customFormat="1" ht="12" customHeight="1">
      <c r="A1618" s="634"/>
      <c r="B1618" s="34"/>
      <c r="C1618" s="35"/>
      <c r="D1618" s="35"/>
      <c r="E1618" s="35"/>
      <c r="F1618" s="35"/>
      <c r="G1618" s="35"/>
      <c r="H1618" s="407"/>
      <c r="I1618" s="35"/>
      <c r="J1618" s="35"/>
      <c r="K1618" s="35"/>
      <c r="L1618" s="35"/>
      <c r="M1618" s="35"/>
      <c r="N1618" s="35"/>
      <c r="O1618" s="211"/>
      <c r="P1618" s="35"/>
      <c r="Q1618" s="35"/>
      <c r="R1618" s="211"/>
      <c r="S1618" s="35"/>
      <c r="T1618" s="35"/>
      <c r="U1618" s="36"/>
      <c r="V1618" s="37"/>
    </row>
    <row r="1619" spans="1:22" s="19" customFormat="1" ht="17.25" customHeight="1" thickBot="1">
      <c r="A1619" s="634" t="s">
        <v>2499</v>
      </c>
      <c r="B1619" s="475"/>
      <c r="C1619" s="476"/>
      <c r="D1619" s="476"/>
      <c r="E1619" s="476"/>
      <c r="F1619" s="476"/>
      <c r="G1619" s="476"/>
      <c r="H1619" s="476"/>
      <c r="I1619" s="476"/>
      <c r="J1619" s="476"/>
      <c r="K1619" s="476"/>
      <c r="L1619" s="476"/>
      <c r="M1619" s="476"/>
      <c r="N1619" s="414" t="s">
        <v>398</v>
      </c>
      <c r="O1619" s="415">
        <v>4204.63</v>
      </c>
      <c r="P1619" s="423"/>
      <c r="Q1619" s="423"/>
      <c r="R1619" s="424"/>
      <c r="S1619" s="424"/>
      <c r="T1619" s="425"/>
      <c r="U1619" s="426"/>
      <c r="V1619" s="427"/>
    </row>
    <row r="1620" spans="1:22" ht="17.25" customHeight="1">
      <c r="B1620" s="38"/>
      <c r="C1620" s="38"/>
      <c r="D1620" s="38"/>
      <c r="E1620" s="38"/>
      <c r="F1620" s="38"/>
      <c r="G1620" s="39"/>
      <c r="H1620" s="39"/>
      <c r="I1620" s="39"/>
      <c r="J1620" s="39"/>
      <c r="K1620" s="39"/>
      <c r="L1620" s="39"/>
      <c r="M1620" s="39"/>
      <c r="N1620" s="39"/>
      <c r="O1620" s="39"/>
      <c r="P1620" s="39"/>
      <c r="Q1620" s="39"/>
      <c r="R1620" s="39"/>
      <c r="S1620" s="39"/>
      <c r="T1620" s="39"/>
      <c r="U1620" s="39"/>
      <c r="V1620" s="39"/>
    </row>
    <row r="1621" spans="1:22" s="19" customFormat="1" ht="16.5" customHeight="1" thickBot="1">
      <c r="A1621" s="630"/>
      <c r="B1621" s="764" t="s">
        <v>399</v>
      </c>
      <c r="C1621" s="764"/>
      <c r="D1621" s="764"/>
      <c r="E1621" s="764"/>
      <c r="F1621" s="764"/>
      <c r="G1621" s="764"/>
      <c r="H1621" s="764"/>
      <c r="I1621" s="764"/>
      <c r="J1621" s="764"/>
      <c r="K1621" s="764"/>
      <c r="L1621" s="764"/>
      <c r="M1621" s="764"/>
      <c r="N1621" s="764"/>
      <c r="O1621" s="764"/>
      <c r="P1621" s="764"/>
      <c r="Q1621" s="764"/>
      <c r="R1621" s="764"/>
      <c r="S1621" s="764"/>
      <c r="T1621" s="764"/>
      <c r="U1621" s="764"/>
      <c r="V1621" s="764"/>
    </row>
    <row r="1622" spans="1:22" s="22" customFormat="1" ht="22.5" customHeight="1">
      <c r="A1622" s="635" t="s">
        <v>2500</v>
      </c>
      <c r="B1622" s="765" t="s">
        <v>400</v>
      </c>
      <c r="C1622" s="768" t="s">
        <v>401</v>
      </c>
      <c r="D1622" s="769"/>
      <c r="E1622" s="769"/>
      <c r="F1622" s="769"/>
      <c r="G1622" s="769"/>
      <c r="H1622" s="769"/>
      <c r="I1622" s="769"/>
      <c r="J1622" s="769"/>
      <c r="K1622" s="769"/>
      <c r="L1622" s="769"/>
      <c r="M1622" s="747"/>
      <c r="N1622" s="477"/>
      <c r="O1622" s="478"/>
      <c r="P1622" s="768" t="s">
        <v>402</v>
      </c>
      <c r="Q1622" s="769"/>
      <c r="R1622" s="769"/>
      <c r="S1622" s="747"/>
      <c r="T1622" s="746" t="s">
        <v>403</v>
      </c>
      <c r="U1622" s="747"/>
      <c r="V1622" s="775" t="s">
        <v>1102</v>
      </c>
    </row>
    <row r="1623" spans="1:22" s="22" customFormat="1" ht="22.5" customHeight="1">
      <c r="A1623" s="635" t="s">
        <v>2501</v>
      </c>
      <c r="B1623" s="766"/>
      <c r="C1623" s="734" t="s">
        <v>404</v>
      </c>
      <c r="D1623" s="735"/>
      <c r="E1623" s="736"/>
      <c r="F1623" s="481">
        <v>2</v>
      </c>
      <c r="G1623" s="737" t="s">
        <v>405</v>
      </c>
      <c r="H1623" s="738" t="s">
        <v>406</v>
      </c>
      <c r="I1623" s="738"/>
      <c r="J1623" s="734" t="s">
        <v>407</v>
      </c>
      <c r="K1623" s="739"/>
      <c r="L1623" s="482"/>
      <c r="M1623" s="482"/>
      <c r="N1623" s="483"/>
      <c r="O1623" s="484"/>
      <c r="P1623" s="770"/>
      <c r="Q1623" s="771"/>
      <c r="R1623" s="771"/>
      <c r="S1623" s="772"/>
      <c r="T1623" s="748"/>
      <c r="U1623" s="749"/>
      <c r="V1623" s="776"/>
    </row>
    <row r="1624" spans="1:22" s="22" customFormat="1" ht="51.75" customHeight="1" thickBot="1">
      <c r="A1624" s="635" t="s">
        <v>2502</v>
      </c>
      <c r="B1624" s="766"/>
      <c r="C1624" s="735" t="s">
        <v>408</v>
      </c>
      <c r="D1624" s="736"/>
      <c r="E1624" s="485" t="s">
        <v>409</v>
      </c>
      <c r="F1624" s="479" t="s">
        <v>410</v>
      </c>
      <c r="G1624" s="737"/>
      <c r="H1624" s="738"/>
      <c r="I1624" s="738"/>
      <c r="J1624" s="469" t="s">
        <v>411</v>
      </c>
      <c r="K1624" s="480" t="s">
        <v>412</v>
      </c>
      <c r="L1624" s="486" t="s">
        <v>413</v>
      </c>
      <c r="M1624" s="486"/>
      <c r="N1624" s="487" t="s">
        <v>414</v>
      </c>
      <c r="O1624" s="488"/>
      <c r="P1624" s="421" t="s">
        <v>1436</v>
      </c>
      <c r="Q1624" s="312" t="s">
        <v>415</v>
      </c>
      <c r="R1624" s="313"/>
      <c r="S1624" s="94">
        <v>2</v>
      </c>
      <c r="T1624" s="773"/>
      <c r="U1624" s="774"/>
      <c r="V1624" s="777"/>
    </row>
    <row r="1625" spans="1:22" s="22" customFormat="1" ht="15.75" customHeight="1">
      <c r="A1625" s="635" t="s">
        <v>2503</v>
      </c>
      <c r="B1625" s="766"/>
      <c r="C1625" s="41">
        <v>1</v>
      </c>
      <c r="D1625" s="83" t="s">
        <v>297</v>
      </c>
      <c r="E1625" s="89">
        <v>0.75</v>
      </c>
      <c r="F1625" s="306">
        <v>1277.76</v>
      </c>
      <c r="G1625" s="306">
        <v>698.17</v>
      </c>
      <c r="H1625" s="742" t="s">
        <v>1102</v>
      </c>
      <c r="I1625" s="743"/>
      <c r="J1625" s="90" t="s">
        <v>1102</v>
      </c>
      <c r="K1625" s="88" t="s">
        <v>1418</v>
      </c>
      <c r="L1625" s="453" t="s">
        <v>1361</v>
      </c>
      <c r="M1625" s="454" t="s">
        <v>1459</v>
      </c>
      <c r="N1625" s="369" t="s">
        <v>396</v>
      </c>
      <c r="O1625" s="778" t="s">
        <v>205</v>
      </c>
      <c r="P1625" s="779"/>
      <c r="Q1625" s="782">
        <v>91</v>
      </c>
      <c r="R1625" s="785" t="s">
        <v>1361</v>
      </c>
      <c r="S1625" s="786"/>
      <c r="T1625" s="746" t="s">
        <v>416</v>
      </c>
      <c r="U1625" s="769"/>
      <c r="V1625" s="747"/>
    </row>
    <row r="1626" spans="1:22" s="22" customFormat="1" ht="15.75" customHeight="1" thickBot="1">
      <c r="A1626" s="635" t="s">
        <v>2504</v>
      </c>
      <c r="B1626" s="766"/>
      <c r="C1626" s="41">
        <v>2</v>
      </c>
      <c r="D1626" s="83" t="s">
        <v>298</v>
      </c>
      <c r="E1626" s="89">
        <v>0.25</v>
      </c>
      <c r="F1626" s="306">
        <v>7131.5</v>
      </c>
      <c r="G1626" s="306">
        <v>698.17</v>
      </c>
      <c r="H1626" s="742" t="s">
        <v>1102</v>
      </c>
      <c r="I1626" s="743"/>
      <c r="J1626" s="90" t="s">
        <v>1102</v>
      </c>
      <c r="K1626" s="88" t="s">
        <v>1418</v>
      </c>
      <c r="L1626" s="453" t="s">
        <v>1361</v>
      </c>
      <c r="M1626" s="454" t="s">
        <v>1459</v>
      </c>
      <c r="N1626" s="369" t="s">
        <v>396</v>
      </c>
      <c r="O1626" s="778"/>
      <c r="P1626" s="779"/>
      <c r="Q1626" s="783"/>
      <c r="R1626" s="787"/>
      <c r="S1626" s="788"/>
      <c r="T1626" s="773"/>
      <c r="U1626" s="791"/>
      <c r="V1626" s="774"/>
    </row>
    <row r="1627" spans="1:22" s="22" customFormat="1" ht="15.75" customHeight="1">
      <c r="A1627" s="635" t="s">
        <v>2505</v>
      </c>
      <c r="B1627" s="766"/>
      <c r="C1627" s="41">
        <v>3</v>
      </c>
      <c r="D1627" s="83" t="s">
        <v>1418</v>
      </c>
      <c r="E1627" s="89" t="s">
        <v>1418</v>
      </c>
      <c r="F1627" s="306" t="s">
        <v>1418</v>
      </c>
      <c r="G1627" s="306" t="s">
        <v>1418</v>
      </c>
      <c r="H1627" s="742" t="s">
        <v>1418</v>
      </c>
      <c r="I1627" s="743"/>
      <c r="J1627" s="90" t="s">
        <v>1418</v>
      </c>
      <c r="K1627" s="88" t="s">
        <v>1418</v>
      </c>
      <c r="L1627" s="453"/>
      <c r="M1627" s="454" t="s">
        <v>1418</v>
      </c>
      <c r="N1627" s="369"/>
      <c r="O1627" s="780"/>
      <c r="P1627" s="781"/>
      <c r="Q1627" s="784"/>
      <c r="R1627" s="789"/>
      <c r="S1627" s="790"/>
      <c r="T1627" s="244"/>
      <c r="U1627" s="244"/>
      <c r="V1627" s="245"/>
    </row>
    <row r="1628" spans="1:22" s="22" customFormat="1" ht="15.75" customHeight="1">
      <c r="A1628" s="635" t="s">
        <v>2506</v>
      </c>
      <c r="B1628" s="766"/>
      <c r="C1628" s="41">
        <v>4</v>
      </c>
      <c r="D1628" s="83" t="s">
        <v>1418</v>
      </c>
      <c r="E1628" s="89" t="s">
        <v>1418</v>
      </c>
      <c r="F1628" s="306" t="s">
        <v>1418</v>
      </c>
      <c r="G1628" s="306" t="s">
        <v>1418</v>
      </c>
      <c r="H1628" s="742" t="s">
        <v>1418</v>
      </c>
      <c r="I1628" s="743"/>
      <c r="J1628" s="90" t="s">
        <v>1418</v>
      </c>
      <c r="K1628" s="88" t="s">
        <v>1418</v>
      </c>
      <c r="L1628" s="453"/>
      <c r="M1628" s="454" t="s">
        <v>1418</v>
      </c>
      <c r="N1628" s="369"/>
      <c r="O1628" s="744" t="s">
        <v>417</v>
      </c>
      <c r="P1628" s="734" t="s">
        <v>418</v>
      </c>
      <c r="Q1628" s="735"/>
      <c r="R1628" s="735"/>
      <c r="S1628" s="736"/>
      <c r="T1628" s="225"/>
      <c r="U1628" s="225"/>
      <c r="V1628" s="246"/>
    </row>
    <row r="1629" spans="1:22" s="22" customFormat="1" ht="17.25" customHeight="1">
      <c r="A1629" s="635" t="s">
        <v>2507</v>
      </c>
      <c r="B1629" s="766"/>
      <c r="C1629" s="41">
        <v>5</v>
      </c>
      <c r="D1629" s="83" t="s">
        <v>1418</v>
      </c>
      <c r="E1629" s="89" t="s">
        <v>1418</v>
      </c>
      <c r="F1629" s="306" t="s">
        <v>1418</v>
      </c>
      <c r="G1629" s="306" t="s">
        <v>1418</v>
      </c>
      <c r="H1629" s="742" t="s">
        <v>1418</v>
      </c>
      <c r="I1629" s="743"/>
      <c r="J1629" s="90" t="s">
        <v>1418</v>
      </c>
      <c r="K1629" s="88" t="s">
        <v>1418</v>
      </c>
      <c r="L1629" s="453"/>
      <c r="M1629" s="454" t="s">
        <v>1418</v>
      </c>
      <c r="N1629" s="369"/>
      <c r="O1629" s="745"/>
      <c r="P1629" s="469" t="s">
        <v>419</v>
      </c>
      <c r="Q1629" s="469" t="s">
        <v>420</v>
      </c>
      <c r="R1629" s="738" t="s">
        <v>421</v>
      </c>
      <c r="S1629" s="738"/>
      <c r="T1629" s="225"/>
      <c r="U1629" s="225"/>
      <c r="V1629" s="246"/>
    </row>
    <row r="1630" spans="1:22" s="22" customFormat="1" ht="16.5" customHeight="1" thickBot="1">
      <c r="A1630" s="635" t="s">
        <v>2508</v>
      </c>
      <c r="B1630" s="766"/>
      <c r="C1630" s="91">
        <v>6</v>
      </c>
      <c r="D1630" s="92" t="s">
        <v>1418</v>
      </c>
      <c r="E1630" s="93" t="s">
        <v>1418</v>
      </c>
      <c r="F1630" s="306" t="s">
        <v>1418</v>
      </c>
      <c r="G1630" s="306" t="s">
        <v>1418</v>
      </c>
      <c r="H1630" s="742" t="s">
        <v>1418</v>
      </c>
      <c r="I1630" s="743"/>
      <c r="J1630" s="90" t="s">
        <v>1418</v>
      </c>
      <c r="K1630" s="88" t="s">
        <v>1418</v>
      </c>
      <c r="L1630" s="453"/>
      <c r="M1630" s="454" t="s">
        <v>1418</v>
      </c>
      <c r="N1630" s="451"/>
      <c r="O1630" s="319" t="s">
        <v>1102</v>
      </c>
      <c r="P1630" s="247">
        <v>4</v>
      </c>
      <c r="Q1630" s="248">
        <v>1396.3430708000001</v>
      </c>
      <c r="R1630" s="792">
        <v>4630.55</v>
      </c>
      <c r="S1630" s="792"/>
      <c r="T1630" s="225"/>
      <c r="U1630" s="225"/>
      <c r="V1630" s="246"/>
    </row>
    <row r="1631" spans="1:22" s="22" customFormat="1" ht="16.5" customHeight="1" thickBot="1">
      <c r="A1631" s="635" t="s">
        <v>2509</v>
      </c>
      <c r="B1631" s="767"/>
      <c r="C1631" s="793" t="s">
        <v>422</v>
      </c>
      <c r="D1631" s="794"/>
      <c r="E1631" s="794"/>
      <c r="F1631" s="502"/>
      <c r="G1631" s="503"/>
      <c r="H1631" s="795" t="s">
        <v>1102</v>
      </c>
      <c r="I1631" s="796"/>
      <c r="J1631" s="416" t="s">
        <v>1102</v>
      </c>
      <c r="K1631" s="249" t="s">
        <v>1102</v>
      </c>
      <c r="L1631" s="492"/>
      <c r="M1631" s="493"/>
      <c r="N1631" s="494"/>
      <c r="O1631" s="797" t="s">
        <v>1418</v>
      </c>
      <c r="P1631" s="797"/>
      <c r="Q1631" s="797"/>
      <c r="R1631" s="797"/>
      <c r="S1631" s="797"/>
      <c r="T1631" s="489"/>
      <c r="U1631" s="490"/>
      <c r="V1631" s="491"/>
    </row>
    <row r="1632" spans="1:22" ht="24.9" customHeight="1"/>
    <row r="1633" spans="1:22" ht="24.9" customHeight="1"/>
    <row r="1634" spans="1:22" s="32" customFormat="1" ht="24" thickBot="1">
      <c r="A1634" s="633">
        <v>60</v>
      </c>
      <c r="B1634" s="761" t="s">
        <v>371</v>
      </c>
      <c r="C1634" s="761"/>
      <c r="D1634" s="761"/>
      <c r="E1634" s="26">
        <v>92</v>
      </c>
      <c r="F1634" s="27" t="s">
        <v>164</v>
      </c>
      <c r="G1634" s="28"/>
      <c r="H1634" s="28"/>
      <c r="I1634" s="27"/>
      <c r="J1634" s="27"/>
      <c r="K1634" s="27"/>
      <c r="L1634" s="27"/>
      <c r="M1634" s="29"/>
      <c r="N1634" s="29"/>
      <c r="O1634" s="28"/>
      <c r="P1634" s="28"/>
      <c r="Q1634" s="30"/>
      <c r="R1634" s="30"/>
      <c r="S1634" s="30"/>
      <c r="T1634" s="30"/>
      <c r="U1634" s="31"/>
    </row>
    <row r="1635" spans="1:22" s="19" customFormat="1" ht="24.75" customHeight="1">
      <c r="A1635" s="630"/>
      <c r="B1635" s="762" t="s">
        <v>372</v>
      </c>
      <c r="C1635" s="466" t="s">
        <v>373</v>
      </c>
      <c r="D1635" s="467" t="s">
        <v>374</v>
      </c>
      <c r="E1635" s="467"/>
      <c r="F1635" s="467" t="s">
        <v>375</v>
      </c>
      <c r="G1635" s="468"/>
      <c r="H1635" s="752" t="s">
        <v>376</v>
      </c>
      <c r="I1635" s="803" t="s">
        <v>377</v>
      </c>
      <c r="J1635" s="752" t="s">
        <v>378</v>
      </c>
      <c r="K1635" s="752" t="s">
        <v>379</v>
      </c>
      <c r="L1635" s="752" t="s">
        <v>380</v>
      </c>
      <c r="M1635" s="752" t="s">
        <v>381</v>
      </c>
      <c r="N1635" s="753" t="s">
        <v>382</v>
      </c>
      <c r="O1635" s="754"/>
      <c r="P1635" s="755" t="s">
        <v>383</v>
      </c>
      <c r="Q1635" s="756"/>
      <c r="R1635" s="746" t="s">
        <v>384</v>
      </c>
      <c r="S1635" s="747"/>
      <c r="T1635" s="798" t="s">
        <v>385</v>
      </c>
      <c r="U1635" s="799"/>
      <c r="V1635" s="800"/>
    </row>
    <row r="1636" spans="1:22" s="19" customFormat="1" ht="73.5" customHeight="1">
      <c r="A1636" s="630"/>
      <c r="B1636" s="763"/>
      <c r="C1636" s="469" t="s">
        <v>386</v>
      </c>
      <c r="D1636" s="470" t="s">
        <v>101</v>
      </c>
      <c r="E1636" s="470" t="s">
        <v>387</v>
      </c>
      <c r="F1636" s="470" t="s">
        <v>388</v>
      </c>
      <c r="G1636" s="471" t="s">
        <v>389</v>
      </c>
      <c r="H1636" s="738"/>
      <c r="I1636" s="804"/>
      <c r="J1636" s="738"/>
      <c r="K1636" s="738"/>
      <c r="L1636" s="738"/>
      <c r="M1636" s="738"/>
      <c r="N1636" s="469" t="s">
        <v>390</v>
      </c>
      <c r="O1636" s="470" t="s">
        <v>391</v>
      </c>
      <c r="P1636" s="801"/>
      <c r="Q1636" s="802"/>
      <c r="R1636" s="748"/>
      <c r="S1636" s="749"/>
      <c r="T1636" s="472" t="s">
        <v>392</v>
      </c>
      <c r="U1636" s="473" t="s">
        <v>393</v>
      </c>
      <c r="V1636" s="474" t="s">
        <v>394</v>
      </c>
    </row>
    <row r="1637" spans="1:22" s="19" customFormat="1" ht="26.25" customHeight="1">
      <c r="A1637" s="630"/>
      <c r="B1637" s="400"/>
      <c r="C1637" s="401">
        <v>3</v>
      </c>
      <c r="D1637" s="401">
        <v>4</v>
      </c>
      <c r="E1637" s="401">
        <v>5</v>
      </c>
      <c r="F1637" s="401">
        <v>6</v>
      </c>
      <c r="G1637" s="401">
        <v>7</v>
      </c>
      <c r="H1637" s="401">
        <v>8</v>
      </c>
      <c r="I1637" s="401">
        <v>9</v>
      </c>
      <c r="J1637" s="401">
        <v>10</v>
      </c>
      <c r="K1637" s="401">
        <v>11</v>
      </c>
      <c r="L1637" s="401">
        <v>12</v>
      </c>
      <c r="M1637" s="401">
        <v>13</v>
      </c>
      <c r="N1637" s="401">
        <v>14</v>
      </c>
      <c r="O1637" s="401">
        <v>15</v>
      </c>
      <c r="P1637" s="402">
        <v>16</v>
      </c>
      <c r="Q1637" s="403">
        <v>17</v>
      </c>
      <c r="R1637" s="402">
        <v>18</v>
      </c>
      <c r="S1637" s="403">
        <v>19</v>
      </c>
      <c r="T1637" s="404">
        <v>20</v>
      </c>
      <c r="U1637" s="210">
        <v>21</v>
      </c>
      <c r="V1637" s="405">
        <v>22</v>
      </c>
    </row>
    <row r="1638" spans="1:22" s="33" customFormat="1" ht="49.95" customHeight="1">
      <c r="A1638" s="634" t="s">
        <v>2510</v>
      </c>
      <c r="B1638" s="406">
        <v>1</v>
      </c>
      <c r="C1638" s="394" t="s">
        <v>423</v>
      </c>
      <c r="D1638" s="394" t="s">
        <v>784</v>
      </c>
      <c r="E1638" s="394" t="s">
        <v>1366</v>
      </c>
      <c r="F1638" s="394" t="s">
        <v>57</v>
      </c>
      <c r="G1638" s="386">
        <v>1</v>
      </c>
      <c r="H1638" s="543" t="s">
        <v>396</v>
      </c>
      <c r="I1638" s="392">
        <v>2</v>
      </c>
      <c r="J1638" s="393" t="s">
        <v>300</v>
      </c>
      <c r="K1638" s="430">
        <v>39289</v>
      </c>
      <c r="L1638" s="430">
        <v>39736</v>
      </c>
      <c r="M1638" s="387">
        <v>837.68</v>
      </c>
      <c r="N1638" s="428">
        <v>837.68</v>
      </c>
      <c r="O1638" s="212">
        <v>837.68</v>
      </c>
      <c r="P1638" s="732"/>
      <c r="Q1638" s="733"/>
      <c r="R1638" s="750"/>
      <c r="S1638" s="751"/>
      <c r="T1638" s="389" t="s">
        <v>396</v>
      </c>
      <c r="U1638" s="390">
        <v>16</v>
      </c>
      <c r="V1638" s="391" t="s">
        <v>396</v>
      </c>
    </row>
    <row r="1639" spans="1:22" s="33" customFormat="1" ht="49.95" customHeight="1">
      <c r="A1639" s="634" t="s">
        <v>2511</v>
      </c>
      <c r="B1639" s="406">
        <v>2</v>
      </c>
      <c r="C1639" s="394" t="s">
        <v>785</v>
      </c>
      <c r="D1639" s="394" t="s">
        <v>786</v>
      </c>
      <c r="E1639" s="394" t="s">
        <v>1367</v>
      </c>
      <c r="F1639" s="394" t="s">
        <v>57</v>
      </c>
      <c r="G1639" s="386">
        <v>1</v>
      </c>
      <c r="H1639" s="543" t="s">
        <v>396</v>
      </c>
      <c r="I1639" s="392">
        <v>2</v>
      </c>
      <c r="J1639" s="393" t="s">
        <v>300</v>
      </c>
      <c r="K1639" s="430">
        <v>41379</v>
      </c>
      <c r="L1639" s="430">
        <v>42232</v>
      </c>
      <c r="M1639" s="387">
        <v>2040.08</v>
      </c>
      <c r="N1639" s="428">
        <v>2040.08</v>
      </c>
      <c r="O1639" s="212">
        <v>2040.08</v>
      </c>
      <c r="P1639" s="732"/>
      <c r="Q1639" s="733"/>
      <c r="R1639" s="750"/>
      <c r="S1639" s="751"/>
      <c r="T1639" s="389" t="s">
        <v>396</v>
      </c>
      <c r="U1639" s="390">
        <v>37</v>
      </c>
      <c r="V1639" s="391" t="s">
        <v>396</v>
      </c>
    </row>
    <row r="1640" spans="1:22" s="33" customFormat="1" ht="49.95" customHeight="1">
      <c r="A1640" s="634" t="s">
        <v>2512</v>
      </c>
      <c r="B1640" s="406">
        <v>3</v>
      </c>
      <c r="C1640" s="394" t="s">
        <v>628</v>
      </c>
      <c r="D1640" s="394" t="s">
        <v>815</v>
      </c>
      <c r="E1640" s="394" t="s">
        <v>1368</v>
      </c>
      <c r="F1640" s="394" t="s">
        <v>48</v>
      </c>
      <c r="G1640" s="386">
        <v>0.6</v>
      </c>
      <c r="H1640" s="543" t="s">
        <v>396</v>
      </c>
      <c r="I1640" s="392">
        <v>1</v>
      </c>
      <c r="J1640" s="393" t="s">
        <v>299</v>
      </c>
      <c r="K1640" s="430">
        <v>43181</v>
      </c>
      <c r="L1640" s="430">
        <v>44099</v>
      </c>
      <c r="M1640" s="387">
        <v>5984.44</v>
      </c>
      <c r="N1640" s="428">
        <v>3590.6639999999998</v>
      </c>
      <c r="O1640" s="212">
        <v>3590.6640000000002</v>
      </c>
      <c r="P1640" s="732"/>
      <c r="Q1640" s="733"/>
      <c r="R1640" s="750"/>
      <c r="S1640" s="751"/>
      <c r="T1640" s="389" t="s">
        <v>396</v>
      </c>
      <c r="U1640" s="390">
        <v>71</v>
      </c>
      <c r="V1640" s="391" t="s">
        <v>396</v>
      </c>
    </row>
    <row r="1641" spans="1:22" s="33" customFormat="1" ht="49.95" customHeight="1">
      <c r="A1641" s="634" t="s">
        <v>2513</v>
      </c>
      <c r="B1641" s="406">
        <v>4</v>
      </c>
      <c r="C1641" s="394" t="s">
        <v>816</v>
      </c>
      <c r="D1641" s="394" t="s">
        <v>817</v>
      </c>
      <c r="E1641" s="394" t="s">
        <v>1369</v>
      </c>
      <c r="F1641" s="394" t="s">
        <v>48</v>
      </c>
      <c r="G1641" s="386">
        <v>0.5</v>
      </c>
      <c r="H1641" s="543" t="s">
        <v>396</v>
      </c>
      <c r="I1641" s="392">
        <v>1</v>
      </c>
      <c r="J1641" s="393" t="s">
        <v>299</v>
      </c>
      <c r="K1641" s="430">
        <v>41892</v>
      </c>
      <c r="L1641" s="430">
        <v>43817</v>
      </c>
      <c r="M1641" s="387">
        <v>11162.34</v>
      </c>
      <c r="N1641" s="428">
        <v>5581.17</v>
      </c>
      <c r="O1641" s="212">
        <v>5581.17</v>
      </c>
      <c r="P1641" s="732"/>
      <c r="Q1641" s="733"/>
      <c r="R1641" s="750"/>
      <c r="S1641" s="751"/>
      <c r="T1641" s="389" t="s">
        <v>396</v>
      </c>
      <c r="U1641" s="390">
        <v>48</v>
      </c>
      <c r="V1641" s="391" t="s">
        <v>396</v>
      </c>
    </row>
    <row r="1642" spans="1:22" s="33" customFormat="1" ht="49.95" customHeight="1">
      <c r="A1642" s="634" t="s">
        <v>2514</v>
      </c>
      <c r="B1642" s="406">
        <v>5</v>
      </c>
      <c r="C1642" s="394" t="s">
        <v>787</v>
      </c>
      <c r="D1642" s="394" t="s">
        <v>788</v>
      </c>
      <c r="E1642" s="394" t="s">
        <v>1370</v>
      </c>
      <c r="F1642" s="394" t="s">
        <v>57</v>
      </c>
      <c r="G1642" s="386">
        <v>1</v>
      </c>
      <c r="H1642" s="543" t="s">
        <v>396</v>
      </c>
      <c r="I1642" s="392">
        <v>2</v>
      </c>
      <c r="J1642" s="393" t="s">
        <v>300</v>
      </c>
      <c r="K1642" s="430">
        <v>43444</v>
      </c>
      <c r="L1642" s="430">
        <v>43688</v>
      </c>
      <c r="M1642" s="387">
        <v>161.66</v>
      </c>
      <c r="N1642" s="428">
        <v>161.66</v>
      </c>
      <c r="O1642" s="212">
        <v>161.66</v>
      </c>
      <c r="P1642" s="732"/>
      <c r="Q1642" s="733"/>
      <c r="R1642" s="750"/>
      <c r="S1642" s="751"/>
      <c r="T1642" s="389" t="s">
        <v>396</v>
      </c>
      <c r="U1642" s="390">
        <v>49</v>
      </c>
      <c r="V1642" s="391" t="s">
        <v>396</v>
      </c>
    </row>
    <row r="1643" spans="1:22" s="33" customFormat="1" ht="49.95" customHeight="1">
      <c r="A1643" s="634" t="s">
        <v>2515</v>
      </c>
      <c r="B1643" s="406">
        <v>6</v>
      </c>
      <c r="C1643" s="394" t="s">
        <v>818</v>
      </c>
      <c r="D1643" s="394" t="s">
        <v>439</v>
      </c>
      <c r="E1643" s="394" t="s">
        <v>1371</v>
      </c>
      <c r="F1643" s="394" t="s">
        <v>48</v>
      </c>
      <c r="G1643" s="386">
        <v>0.35</v>
      </c>
      <c r="H1643" s="543" t="s">
        <v>396</v>
      </c>
      <c r="I1643" s="392">
        <v>1</v>
      </c>
      <c r="J1643" s="393" t="s">
        <v>299</v>
      </c>
      <c r="K1643" s="430">
        <v>40504</v>
      </c>
      <c r="L1643" s="430">
        <v>41287</v>
      </c>
      <c r="M1643" s="387">
        <v>5426.76</v>
      </c>
      <c r="N1643" s="428">
        <v>1899.366</v>
      </c>
      <c r="O1643" s="212">
        <v>1899.366</v>
      </c>
      <c r="P1643" s="732"/>
      <c r="Q1643" s="733"/>
      <c r="R1643" s="750"/>
      <c r="S1643" s="751"/>
      <c r="T1643" s="389" t="s">
        <v>396</v>
      </c>
      <c r="U1643" s="390">
        <v>18</v>
      </c>
      <c r="V1643" s="391" t="s">
        <v>396</v>
      </c>
    </row>
    <row r="1644" spans="1:22" s="19" customFormat="1" ht="12" customHeight="1">
      <c r="A1644" s="634"/>
      <c r="B1644" s="34"/>
      <c r="C1644" s="35"/>
      <c r="D1644" s="35"/>
      <c r="E1644" s="35"/>
      <c r="F1644" s="35"/>
      <c r="G1644" s="35"/>
      <c r="H1644" s="407"/>
      <c r="I1644" s="35"/>
      <c r="J1644" s="35"/>
      <c r="K1644" s="35"/>
      <c r="L1644" s="35"/>
      <c r="M1644" s="35"/>
      <c r="N1644" s="35"/>
      <c r="O1644" s="211"/>
      <c r="P1644" s="35"/>
      <c r="Q1644" s="35"/>
      <c r="R1644" s="211"/>
      <c r="S1644" s="35"/>
      <c r="T1644" s="35"/>
      <c r="U1644" s="36"/>
      <c r="V1644" s="37"/>
    </row>
    <row r="1645" spans="1:22" s="19" customFormat="1" ht="17.25" customHeight="1" thickBot="1">
      <c r="A1645" s="634" t="s">
        <v>2516</v>
      </c>
      <c r="B1645" s="475"/>
      <c r="C1645" s="476"/>
      <c r="D1645" s="476"/>
      <c r="E1645" s="476"/>
      <c r="F1645" s="476"/>
      <c r="G1645" s="476"/>
      <c r="H1645" s="476"/>
      <c r="I1645" s="476"/>
      <c r="J1645" s="476"/>
      <c r="K1645" s="476"/>
      <c r="L1645" s="476"/>
      <c r="M1645" s="476"/>
      <c r="N1645" s="414" t="s">
        <v>398</v>
      </c>
      <c r="O1645" s="415">
        <v>2351.77</v>
      </c>
      <c r="P1645" s="423"/>
      <c r="Q1645" s="423"/>
      <c r="R1645" s="424"/>
      <c r="S1645" s="424"/>
      <c r="T1645" s="425"/>
      <c r="U1645" s="426"/>
      <c r="V1645" s="427"/>
    </row>
    <row r="1646" spans="1:22" ht="17.25" customHeight="1">
      <c r="B1646" s="38"/>
      <c r="C1646" s="38"/>
      <c r="D1646" s="38"/>
      <c r="E1646" s="38"/>
      <c r="F1646" s="38"/>
      <c r="G1646" s="39"/>
      <c r="H1646" s="39"/>
      <c r="I1646" s="39"/>
      <c r="J1646" s="39"/>
      <c r="K1646" s="39"/>
      <c r="L1646" s="39"/>
      <c r="M1646" s="39"/>
      <c r="N1646" s="39"/>
      <c r="O1646" s="39"/>
      <c r="P1646" s="39"/>
      <c r="Q1646" s="39"/>
      <c r="R1646" s="39"/>
      <c r="S1646" s="39"/>
      <c r="T1646" s="39"/>
      <c r="U1646" s="39"/>
      <c r="V1646" s="39"/>
    </row>
    <row r="1647" spans="1:22" s="19" customFormat="1" ht="16.5" customHeight="1" thickBot="1">
      <c r="A1647" s="630"/>
      <c r="B1647" s="764" t="s">
        <v>399</v>
      </c>
      <c r="C1647" s="764"/>
      <c r="D1647" s="764"/>
      <c r="E1647" s="764"/>
      <c r="F1647" s="764"/>
      <c r="G1647" s="764"/>
      <c r="H1647" s="764"/>
      <c r="I1647" s="764"/>
      <c r="J1647" s="764"/>
      <c r="K1647" s="764"/>
      <c r="L1647" s="764"/>
      <c r="M1647" s="764"/>
      <c r="N1647" s="764"/>
      <c r="O1647" s="764"/>
      <c r="P1647" s="764"/>
      <c r="Q1647" s="764"/>
      <c r="R1647" s="764"/>
      <c r="S1647" s="764"/>
      <c r="T1647" s="764"/>
      <c r="U1647" s="764"/>
      <c r="V1647" s="764"/>
    </row>
    <row r="1648" spans="1:22" s="22" customFormat="1" ht="22.5" customHeight="1">
      <c r="A1648" s="635" t="s">
        <v>2517</v>
      </c>
      <c r="B1648" s="765" t="s">
        <v>400</v>
      </c>
      <c r="C1648" s="768" t="s">
        <v>401</v>
      </c>
      <c r="D1648" s="769"/>
      <c r="E1648" s="769"/>
      <c r="F1648" s="769"/>
      <c r="G1648" s="769"/>
      <c r="H1648" s="769"/>
      <c r="I1648" s="769"/>
      <c r="J1648" s="769"/>
      <c r="K1648" s="769"/>
      <c r="L1648" s="769"/>
      <c r="M1648" s="747"/>
      <c r="N1648" s="477"/>
      <c r="O1648" s="478"/>
      <c r="P1648" s="768" t="s">
        <v>402</v>
      </c>
      <c r="Q1648" s="769"/>
      <c r="R1648" s="769"/>
      <c r="S1648" s="747"/>
      <c r="T1648" s="746" t="s">
        <v>403</v>
      </c>
      <c r="U1648" s="747"/>
      <c r="V1648" s="775" t="s">
        <v>1102</v>
      </c>
    </row>
    <row r="1649" spans="1:22" s="22" customFormat="1" ht="22.5" customHeight="1">
      <c r="A1649" s="635" t="s">
        <v>2518</v>
      </c>
      <c r="B1649" s="766"/>
      <c r="C1649" s="734" t="s">
        <v>404</v>
      </c>
      <c r="D1649" s="735"/>
      <c r="E1649" s="736"/>
      <c r="F1649" s="481">
        <v>2</v>
      </c>
      <c r="G1649" s="737" t="s">
        <v>405</v>
      </c>
      <c r="H1649" s="738" t="s">
        <v>406</v>
      </c>
      <c r="I1649" s="738"/>
      <c r="J1649" s="734" t="s">
        <v>407</v>
      </c>
      <c r="K1649" s="739"/>
      <c r="L1649" s="482"/>
      <c r="M1649" s="482"/>
      <c r="N1649" s="483"/>
      <c r="O1649" s="484"/>
      <c r="P1649" s="770"/>
      <c r="Q1649" s="771"/>
      <c r="R1649" s="771"/>
      <c r="S1649" s="772"/>
      <c r="T1649" s="748"/>
      <c r="U1649" s="749"/>
      <c r="V1649" s="776"/>
    </row>
    <row r="1650" spans="1:22" s="22" customFormat="1" ht="51.75" customHeight="1" thickBot="1">
      <c r="A1650" s="635" t="s">
        <v>2519</v>
      </c>
      <c r="B1650" s="766"/>
      <c r="C1650" s="735" t="s">
        <v>408</v>
      </c>
      <c r="D1650" s="736"/>
      <c r="E1650" s="485" t="s">
        <v>409</v>
      </c>
      <c r="F1650" s="479" t="s">
        <v>410</v>
      </c>
      <c r="G1650" s="737"/>
      <c r="H1650" s="738"/>
      <c r="I1650" s="738"/>
      <c r="J1650" s="469" t="s">
        <v>411</v>
      </c>
      <c r="K1650" s="480" t="s">
        <v>412</v>
      </c>
      <c r="L1650" s="486" t="s">
        <v>413</v>
      </c>
      <c r="M1650" s="486"/>
      <c r="N1650" s="487" t="s">
        <v>414</v>
      </c>
      <c r="O1650" s="488"/>
      <c r="P1650" s="421" t="s">
        <v>1436</v>
      </c>
      <c r="Q1650" s="312" t="s">
        <v>415</v>
      </c>
      <c r="R1650" s="313"/>
      <c r="S1650" s="94">
        <v>6</v>
      </c>
      <c r="T1650" s="773"/>
      <c r="U1650" s="774"/>
      <c r="V1650" s="777"/>
    </row>
    <row r="1651" spans="1:22" s="22" customFormat="1" ht="15.75" customHeight="1">
      <c r="A1651" s="635" t="s">
        <v>2520</v>
      </c>
      <c r="B1651" s="766"/>
      <c r="C1651" s="41">
        <v>1</v>
      </c>
      <c r="D1651" s="83" t="s">
        <v>299</v>
      </c>
      <c r="E1651" s="89">
        <v>0.5</v>
      </c>
      <c r="F1651" s="306">
        <v>11071.2</v>
      </c>
      <c r="G1651" s="306">
        <v>698.17</v>
      </c>
      <c r="H1651" s="742" t="s">
        <v>1102</v>
      </c>
      <c r="I1651" s="743"/>
      <c r="J1651" s="90" t="s">
        <v>1102</v>
      </c>
      <c r="K1651" s="88" t="s">
        <v>1418</v>
      </c>
      <c r="L1651" s="453" t="s">
        <v>1361</v>
      </c>
      <c r="M1651" s="454" t="s">
        <v>1459</v>
      </c>
      <c r="N1651" s="369" t="s">
        <v>396</v>
      </c>
      <c r="O1651" s="778" t="s">
        <v>205</v>
      </c>
      <c r="P1651" s="779"/>
      <c r="Q1651" s="782">
        <v>92</v>
      </c>
      <c r="R1651" s="785" t="s">
        <v>1361</v>
      </c>
      <c r="S1651" s="786"/>
      <c r="T1651" s="746" t="s">
        <v>416</v>
      </c>
      <c r="U1651" s="769"/>
      <c r="V1651" s="747"/>
    </row>
    <row r="1652" spans="1:22" s="22" customFormat="1" ht="15.75" customHeight="1" thickBot="1">
      <c r="A1652" s="635" t="s">
        <v>2521</v>
      </c>
      <c r="B1652" s="766"/>
      <c r="C1652" s="41">
        <v>2</v>
      </c>
      <c r="D1652" s="83" t="s">
        <v>300</v>
      </c>
      <c r="E1652" s="89">
        <v>0.5</v>
      </c>
      <c r="F1652" s="306">
        <v>3039.4199999999996</v>
      </c>
      <c r="G1652" s="306">
        <v>698.17</v>
      </c>
      <c r="H1652" s="742" t="s">
        <v>1102</v>
      </c>
      <c r="I1652" s="743"/>
      <c r="J1652" s="90" t="s">
        <v>1102</v>
      </c>
      <c r="K1652" s="88" t="s">
        <v>1418</v>
      </c>
      <c r="L1652" s="453" t="s">
        <v>34</v>
      </c>
      <c r="M1652" s="454" t="s">
        <v>1439</v>
      </c>
      <c r="N1652" s="369" t="s">
        <v>396</v>
      </c>
      <c r="O1652" s="778"/>
      <c r="P1652" s="779"/>
      <c r="Q1652" s="783"/>
      <c r="R1652" s="787"/>
      <c r="S1652" s="788"/>
      <c r="T1652" s="773"/>
      <c r="U1652" s="791"/>
      <c r="V1652" s="774"/>
    </row>
    <row r="1653" spans="1:22" s="22" customFormat="1" ht="15.75" customHeight="1">
      <c r="A1653" s="635" t="s">
        <v>2522</v>
      </c>
      <c r="B1653" s="766"/>
      <c r="C1653" s="41">
        <v>3</v>
      </c>
      <c r="D1653" s="83" t="s">
        <v>1418</v>
      </c>
      <c r="E1653" s="89" t="s">
        <v>1418</v>
      </c>
      <c r="F1653" s="306" t="s">
        <v>1418</v>
      </c>
      <c r="G1653" s="306" t="s">
        <v>1418</v>
      </c>
      <c r="H1653" s="742" t="s">
        <v>1418</v>
      </c>
      <c r="I1653" s="743"/>
      <c r="J1653" s="90" t="s">
        <v>1418</v>
      </c>
      <c r="K1653" s="88" t="s">
        <v>1418</v>
      </c>
      <c r="L1653" s="453"/>
      <c r="M1653" s="454" t="s">
        <v>1418</v>
      </c>
      <c r="N1653" s="369"/>
      <c r="O1653" s="780"/>
      <c r="P1653" s="781"/>
      <c r="Q1653" s="784"/>
      <c r="R1653" s="789"/>
      <c r="S1653" s="790"/>
      <c r="T1653" s="244"/>
      <c r="U1653" s="244"/>
      <c r="V1653" s="245"/>
    </row>
    <row r="1654" spans="1:22" s="22" customFormat="1" ht="15.75" customHeight="1">
      <c r="A1654" s="635" t="s">
        <v>2523</v>
      </c>
      <c r="B1654" s="766"/>
      <c r="C1654" s="41">
        <v>4</v>
      </c>
      <c r="D1654" s="83" t="s">
        <v>1418</v>
      </c>
      <c r="E1654" s="89" t="s">
        <v>1418</v>
      </c>
      <c r="F1654" s="306" t="s">
        <v>1418</v>
      </c>
      <c r="G1654" s="306" t="s">
        <v>1418</v>
      </c>
      <c r="H1654" s="742" t="s">
        <v>1418</v>
      </c>
      <c r="I1654" s="743"/>
      <c r="J1654" s="90" t="s">
        <v>1418</v>
      </c>
      <c r="K1654" s="88" t="s">
        <v>1418</v>
      </c>
      <c r="L1654" s="453"/>
      <c r="M1654" s="454" t="s">
        <v>1418</v>
      </c>
      <c r="N1654" s="369"/>
      <c r="O1654" s="744" t="s">
        <v>417</v>
      </c>
      <c r="P1654" s="734" t="s">
        <v>418</v>
      </c>
      <c r="Q1654" s="735"/>
      <c r="R1654" s="735"/>
      <c r="S1654" s="736"/>
      <c r="T1654" s="225"/>
      <c r="U1654" s="225"/>
      <c r="V1654" s="246"/>
    </row>
    <row r="1655" spans="1:22" s="22" customFormat="1" ht="17.25" customHeight="1">
      <c r="A1655" s="635" t="s">
        <v>2524</v>
      </c>
      <c r="B1655" s="766"/>
      <c r="C1655" s="41">
        <v>5</v>
      </c>
      <c r="D1655" s="83" t="s">
        <v>1418</v>
      </c>
      <c r="E1655" s="89" t="s">
        <v>1418</v>
      </c>
      <c r="F1655" s="306" t="s">
        <v>1418</v>
      </c>
      <c r="G1655" s="306" t="s">
        <v>1418</v>
      </c>
      <c r="H1655" s="742" t="s">
        <v>1418</v>
      </c>
      <c r="I1655" s="743"/>
      <c r="J1655" s="90" t="s">
        <v>1418</v>
      </c>
      <c r="K1655" s="88" t="s">
        <v>1418</v>
      </c>
      <c r="L1655" s="453"/>
      <c r="M1655" s="454" t="s">
        <v>1418</v>
      </c>
      <c r="N1655" s="369"/>
      <c r="O1655" s="745"/>
      <c r="P1655" s="469" t="s">
        <v>419</v>
      </c>
      <c r="Q1655" s="469" t="s">
        <v>420</v>
      </c>
      <c r="R1655" s="738" t="s">
        <v>421</v>
      </c>
      <c r="S1655" s="738"/>
      <c r="T1655" s="225"/>
      <c r="U1655" s="225"/>
      <c r="V1655" s="246"/>
    </row>
    <row r="1656" spans="1:22" s="22" customFormat="1" ht="16.5" customHeight="1" thickBot="1">
      <c r="A1656" s="635" t="s">
        <v>2525</v>
      </c>
      <c r="B1656" s="766"/>
      <c r="C1656" s="91">
        <v>6</v>
      </c>
      <c r="D1656" s="92" t="s">
        <v>1418</v>
      </c>
      <c r="E1656" s="93" t="s">
        <v>1418</v>
      </c>
      <c r="F1656" s="306" t="s">
        <v>1418</v>
      </c>
      <c r="G1656" s="306" t="s">
        <v>1418</v>
      </c>
      <c r="H1656" s="742" t="s">
        <v>1418</v>
      </c>
      <c r="I1656" s="743"/>
      <c r="J1656" s="90" t="s">
        <v>1418</v>
      </c>
      <c r="K1656" s="88" t="s">
        <v>1418</v>
      </c>
      <c r="L1656" s="453"/>
      <c r="M1656" s="454" t="s">
        <v>1418</v>
      </c>
      <c r="N1656" s="451"/>
      <c r="O1656" s="319" t="s">
        <v>1102</v>
      </c>
      <c r="P1656" s="247">
        <v>4</v>
      </c>
      <c r="Q1656" s="248">
        <v>1396.3430708000001</v>
      </c>
      <c r="R1656" s="792">
        <v>14110.619999999999</v>
      </c>
      <c r="S1656" s="792"/>
      <c r="T1656" s="225"/>
      <c r="U1656" s="225"/>
      <c r="V1656" s="246"/>
    </row>
    <row r="1657" spans="1:22" s="22" customFormat="1" ht="16.5" customHeight="1" thickBot="1">
      <c r="A1657" s="635" t="s">
        <v>2526</v>
      </c>
      <c r="B1657" s="767"/>
      <c r="C1657" s="793" t="s">
        <v>422</v>
      </c>
      <c r="D1657" s="794"/>
      <c r="E1657" s="794"/>
      <c r="F1657" s="502"/>
      <c r="G1657" s="503"/>
      <c r="H1657" s="795" t="s">
        <v>1102</v>
      </c>
      <c r="I1657" s="796"/>
      <c r="J1657" s="416" t="s">
        <v>1102</v>
      </c>
      <c r="K1657" s="249" t="s">
        <v>1102</v>
      </c>
      <c r="L1657" s="492"/>
      <c r="M1657" s="493"/>
      <c r="N1657" s="494"/>
      <c r="O1657" s="797" t="s">
        <v>1418</v>
      </c>
      <c r="P1657" s="797"/>
      <c r="Q1657" s="797"/>
      <c r="R1657" s="797"/>
      <c r="S1657" s="797"/>
      <c r="T1657" s="489"/>
      <c r="U1657" s="490"/>
      <c r="V1657" s="491"/>
    </row>
    <row r="1658" spans="1:22" ht="24.9" customHeight="1"/>
    <row r="1659" spans="1:22" ht="24.9" customHeight="1"/>
    <row r="1660" spans="1:22" s="32" customFormat="1" ht="24" thickBot="1">
      <c r="A1660" s="633">
        <v>61</v>
      </c>
      <c r="B1660" s="761" t="s">
        <v>371</v>
      </c>
      <c r="C1660" s="761"/>
      <c r="D1660" s="761"/>
      <c r="E1660" s="26">
        <v>93</v>
      </c>
      <c r="F1660" s="27" t="s">
        <v>165</v>
      </c>
      <c r="G1660" s="28"/>
      <c r="H1660" s="28"/>
      <c r="I1660" s="27"/>
      <c r="J1660" s="27"/>
      <c r="K1660" s="27"/>
      <c r="L1660" s="27"/>
      <c r="M1660" s="29"/>
      <c r="N1660" s="29"/>
      <c r="O1660" s="28"/>
      <c r="P1660" s="28"/>
      <c r="Q1660" s="30"/>
      <c r="R1660" s="30"/>
      <c r="S1660" s="30"/>
      <c r="T1660" s="30"/>
      <c r="U1660" s="31"/>
    </row>
    <row r="1661" spans="1:22" s="19" customFormat="1" ht="24.75" customHeight="1">
      <c r="A1661" s="630"/>
      <c r="B1661" s="762" t="s">
        <v>372</v>
      </c>
      <c r="C1661" s="466" t="s">
        <v>373</v>
      </c>
      <c r="D1661" s="467" t="s">
        <v>374</v>
      </c>
      <c r="E1661" s="467"/>
      <c r="F1661" s="467" t="s">
        <v>375</v>
      </c>
      <c r="G1661" s="468"/>
      <c r="H1661" s="752" t="s">
        <v>376</v>
      </c>
      <c r="I1661" s="803" t="s">
        <v>377</v>
      </c>
      <c r="J1661" s="752" t="s">
        <v>378</v>
      </c>
      <c r="K1661" s="752" t="s">
        <v>379</v>
      </c>
      <c r="L1661" s="752" t="s">
        <v>380</v>
      </c>
      <c r="M1661" s="752" t="s">
        <v>381</v>
      </c>
      <c r="N1661" s="753" t="s">
        <v>382</v>
      </c>
      <c r="O1661" s="754"/>
      <c r="P1661" s="755" t="s">
        <v>383</v>
      </c>
      <c r="Q1661" s="756"/>
      <c r="R1661" s="746" t="s">
        <v>384</v>
      </c>
      <c r="S1661" s="747"/>
      <c r="T1661" s="798" t="s">
        <v>385</v>
      </c>
      <c r="U1661" s="799"/>
      <c r="V1661" s="800"/>
    </row>
    <row r="1662" spans="1:22" s="19" customFormat="1" ht="73.5" customHeight="1">
      <c r="A1662" s="630"/>
      <c r="B1662" s="763"/>
      <c r="C1662" s="469" t="s">
        <v>386</v>
      </c>
      <c r="D1662" s="470" t="s">
        <v>101</v>
      </c>
      <c r="E1662" s="470" t="s">
        <v>387</v>
      </c>
      <c r="F1662" s="470" t="s">
        <v>388</v>
      </c>
      <c r="G1662" s="471" t="s">
        <v>389</v>
      </c>
      <c r="H1662" s="738"/>
      <c r="I1662" s="804"/>
      <c r="J1662" s="738"/>
      <c r="K1662" s="738"/>
      <c r="L1662" s="738"/>
      <c r="M1662" s="738"/>
      <c r="N1662" s="469" t="s">
        <v>390</v>
      </c>
      <c r="O1662" s="470" t="s">
        <v>391</v>
      </c>
      <c r="P1662" s="801"/>
      <c r="Q1662" s="802"/>
      <c r="R1662" s="748"/>
      <c r="S1662" s="749"/>
      <c r="T1662" s="472" t="s">
        <v>392</v>
      </c>
      <c r="U1662" s="473" t="s">
        <v>393</v>
      </c>
      <c r="V1662" s="474" t="s">
        <v>394</v>
      </c>
    </row>
    <row r="1663" spans="1:22" s="19" customFormat="1" ht="26.25" customHeight="1">
      <c r="A1663" s="630"/>
      <c r="B1663" s="400"/>
      <c r="C1663" s="401">
        <v>3</v>
      </c>
      <c r="D1663" s="401">
        <v>4</v>
      </c>
      <c r="E1663" s="401">
        <v>5</v>
      </c>
      <c r="F1663" s="401">
        <v>6</v>
      </c>
      <c r="G1663" s="401">
        <v>7</v>
      </c>
      <c r="H1663" s="401">
        <v>8</v>
      </c>
      <c r="I1663" s="401">
        <v>9</v>
      </c>
      <c r="J1663" s="401">
        <v>10</v>
      </c>
      <c r="K1663" s="401">
        <v>11</v>
      </c>
      <c r="L1663" s="401">
        <v>12</v>
      </c>
      <c r="M1663" s="401">
        <v>13</v>
      </c>
      <c r="N1663" s="401">
        <v>14</v>
      </c>
      <c r="O1663" s="401">
        <v>15</v>
      </c>
      <c r="P1663" s="402">
        <v>16</v>
      </c>
      <c r="Q1663" s="403">
        <v>17</v>
      </c>
      <c r="R1663" s="402">
        <v>18</v>
      </c>
      <c r="S1663" s="403">
        <v>19</v>
      </c>
      <c r="T1663" s="404">
        <v>20</v>
      </c>
      <c r="U1663" s="210">
        <v>21</v>
      </c>
      <c r="V1663" s="405">
        <v>22</v>
      </c>
    </row>
    <row r="1664" spans="1:22" s="33" customFormat="1" ht="19.95" customHeight="1">
      <c r="A1664" s="634" t="s">
        <v>2527</v>
      </c>
      <c r="B1664" s="728">
        <v>1</v>
      </c>
      <c r="C1664" s="730" t="s">
        <v>470</v>
      </c>
      <c r="D1664" s="730" t="s">
        <v>819</v>
      </c>
      <c r="E1664" s="730" t="s">
        <v>820</v>
      </c>
      <c r="F1664" s="730" t="s">
        <v>48</v>
      </c>
      <c r="G1664" s="386">
        <v>0.6</v>
      </c>
      <c r="H1664" s="757" t="s">
        <v>396</v>
      </c>
      <c r="I1664" s="392">
        <v>1</v>
      </c>
      <c r="J1664" s="393" t="s">
        <v>301</v>
      </c>
      <c r="K1664" s="430">
        <v>43707</v>
      </c>
      <c r="L1664" s="430">
        <v>44074</v>
      </c>
      <c r="M1664" s="387">
        <v>3830.07</v>
      </c>
      <c r="N1664" s="428">
        <v>2298.0419999999999</v>
      </c>
      <c r="O1664" s="212">
        <v>2298.0419999999999</v>
      </c>
      <c r="P1664" s="732"/>
      <c r="Q1664" s="733"/>
      <c r="R1664" s="750"/>
      <c r="S1664" s="751"/>
      <c r="T1664" s="389" t="s">
        <v>396</v>
      </c>
      <c r="U1664" s="390">
        <v>58</v>
      </c>
      <c r="V1664" s="391" t="s">
        <v>396</v>
      </c>
    </row>
    <row r="1665" spans="1:22" s="33" customFormat="1" ht="19.95" customHeight="1">
      <c r="A1665" s="634" t="s">
        <v>2528</v>
      </c>
      <c r="B1665" s="729"/>
      <c r="C1665" s="731"/>
      <c r="D1665" s="731"/>
      <c r="E1665" s="731"/>
      <c r="F1665" s="731"/>
      <c r="G1665" s="386">
        <v>7.0000000000000007E-2</v>
      </c>
      <c r="H1665" s="758"/>
      <c r="I1665" s="392">
        <v>4</v>
      </c>
      <c r="J1665" s="393" t="s">
        <v>304</v>
      </c>
      <c r="K1665" s="430">
        <v>43707</v>
      </c>
      <c r="L1665" s="430">
        <v>44074</v>
      </c>
      <c r="M1665" s="387">
        <v>3862.29</v>
      </c>
      <c r="N1665" s="428">
        <v>270.3603</v>
      </c>
      <c r="O1665" s="212">
        <v>270.3603</v>
      </c>
      <c r="P1665" s="732"/>
      <c r="Q1665" s="733"/>
      <c r="R1665" s="750"/>
      <c r="S1665" s="751"/>
      <c r="T1665" s="389" t="s">
        <v>396</v>
      </c>
      <c r="U1665" s="390">
        <v>53</v>
      </c>
      <c r="V1665" s="391" t="s">
        <v>396</v>
      </c>
    </row>
    <row r="1666" spans="1:22" s="33" customFormat="1" ht="24.9" customHeight="1">
      <c r="A1666" s="634" t="s">
        <v>2529</v>
      </c>
      <c r="B1666" s="728">
        <v>2</v>
      </c>
      <c r="C1666" s="730" t="s">
        <v>470</v>
      </c>
      <c r="D1666" s="730" t="s">
        <v>821</v>
      </c>
      <c r="E1666" s="730" t="s">
        <v>822</v>
      </c>
      <c r="F1666" s="730" t="s">
        <v>48</v>
      </c>
      <c r="G1666" s="386">
        <v>0.4</v>
      </c>
      <c r="H1666" s="757" t="s">
        <v>396</v>
      </c>
      <c r="I1666" s="392">
        <v>2</v>
      </c>
      <c r="J1666" s="393" t="s">
        <v>302</v>
      </c>
      <c r="K1666" s="430">
        <v>41562</v>
      </c>
      <c r="L1666" s="430">
        <v>42170</v>
      </c>
      <c r="M1666" s="387">
        <v>5859.26</v>
      </c>
      <c r="N1666" s="428">
        <v>2343.7040000000002</v>
      </c>
      <c r="O1666" s="212">
        <v>2343.7040000000002</v>
      </c>
      <c r="P1666" s="732"/>
      <c r="Q1666" s="733"/>
      <c r="R1666" s="750"/>
      <c r="S1666" s="751"/>
      <c r="T1666" s="389" t="s">
        <v>396</v>
      </c>
      <c r="U1666" s="390">
        <v>39</v>
      </c>
      <c r="V1666" s="391" t="s">
        <v>396</v>
      </c>
    </row>
    <row r="1667" spans="1:22" s="33" customFormat="1" ht="24.9" customHeight="1">
      <c r="A1667" s="634" t="s">
        <v>2530</v>
      </c>
      <c r="B1667" s="729"/>
      <c r="C1667" s="731"/>
      <c r="D1667" s="731"/>
      <c r="E1667" s="731"/>
      <c r="F1667" s="731"/>
      <c r="G1667" s="386">
        <v>0.2</v>
      </c>
      <c r="H1667" s="758"/>
      <c r="I1667" s="392">
        <v>3</v>
      </c>
      <c r="J1667" s="393" t="s">
        <v>303</v>
      </c>
      <c r="K1667" s="430">
        <v>41562</v>
      </c>
      <c r="L1667" s="430">
        <v>42170</v>
      </c>
      <c r="M1667" s="387">
        <v>6149.5</v>
      </c>
      <c r="N1667" s="428">
        <v>1229.9000000000001</v>
      </c>
      <c r="O1667" s="212">
        <v>1229.9000000000001</v>
      </c>
      <c r="P1667" s="732"/>
      <c r="Q1667" s="733"/>
      <c r="R1667" s="750"/>
      <c r="S1667" s="751"/>
      <c r="T1667" s="389" t="s">
        <v>396</v>
      </c>
      <c r="U1667" s="390">
        <v>17</v>
      </c>
      <c r="V1667" s="391" t="s">
        <v>396</v>
      </c>
    </row>
    <row r="1668" spans="1:22" s="19" customFormat="1" ht="12" customHeight="1">
      <c r="A1668" s="634"/>
      <c r="B1668" s="34"/>
      <c r="C1668" s="35"/>
      <c r="D1668" s="35"/>
      <c r="E1668" s="35"/>
      <c r="F1668" s="35"/>
      <c r="G1668" s="35"/>
      <c r="H1668" s="407"/>
      <c r="I1668" s="35"/>
      <c r="J1668" s="35"/>
      <c r="K1668" s="35"/>
      <c r="L1668" s="35"/>
      <c r="M1668" s="35"/>
      <c r="N1668" s="35"/>
      <c r="O1668" s="211"/>
      <c r="P1668" s="35"/>
      <c r="Q1668" s="35"/>
      <c r="R1668" s="211"/>
      <c r="S1668" s="35"/>
      <c r="T1668" s="35"/>
      <c r="U1668" s="36"/>
      <c r="V1668" s="37"/>
    </row>
    <row r="1669" spans="1:22" s="19" customFormat="1" ht="17.25" customHeight="1" thickBot="1">
      <c r="A1669" s="634" t="s">
        <v>2531</v>
      </c>
      <c r="B1669" s="475"/>
      <c r="C1669" s="476"/>
      <c r="D1669" s="476"/>
      <c r="E1669" s="476"/>
      <c r="F1669" s="476"/>
      <c r="G1669" s="476"/>
      <c r="H1669" s="476"/>
      <c r="I1669" s="476"/>
      <c r="J1669" s="476"/>
      <c r="K1669" s="476"/>
      <c r="L1669" s="476"/>
      <c r="M1669" s="476"/>
      <c r="N1669" s="414" t="s">
        <v>398</v>
      </c>
      <c r="O1669" s="415">
        <v>3071.0031499999996</v>
      </c>
      <c r="P1669" s="423"/>
      <c r="Q1669" s="423"/>
      <c r="R1669" s="424"/>
      <c r="S1669" s="424"/>
      <c r="T1669" s="425"/>
      <c r="U1669" s="426"/>
      <c r="V1669" s="427"/>
    </row>
    <row r="1670" spans="1:22" ht="17.25" customHeight="1">
      <c r="B1670" s="38"/>
      <c r="C1670" s="38"/>
      <c r="D1670" s="38"/>
      <c r="E1670" s="38"/>
      <c r="F1670" s="38"/>
      <c r="G1670" s="39"/>
      <c r="H1670" s="39"/>
      <c r="I1670" s="39"/>
      <c r="J1670" s="39"/>
      <c r="K1670" s="39"/>
      <c r="L1670" s="39"/>
      <c r="M1670" s="39"/>
      <c r="N1670" s="39"/>
      <c r="O1670" s="39"/>
      <c r="P1670" s="39"/>
      <c r="Q1670" s="39"/>
      <c r="R1670" s="39"/>
      <c r="S1670" s="39"/>
      <c r="T1670" s="39"/>
      <c r="U1670" s="39"/>
      <c r="V1670" s="39"/>
    </row>
    <row r="1671" spans="1:22" s="19" customFormat="1" ht="16.5" customHeight="1" thickBot="1">
      <c r="A1671" s="630"/>
      <c r="B1671" s="764" t="s">
        <v>399</v>
      </c>
      <c r="C1671" s="764"/>
      <c r="D1671" s="764"/>
      <c r="E1671" s="764"/>
      <c r="F1671" s="764"/>
      <c r="G1671" s="764"/>
      <c r="H1671" s="764"/>
      <c r="I1671" s="764"/>
      <c r="J1671" s="764"/>
      <c r="K1671" s="764"/>
      <c r="L1671" s="764"/>
      <c r="M1671" s="764"/>
      <c r="N1671" s="764"/>
      <c r="O1671" s="764"/>
      <c r="P1671" s="764"/>
      <c r="Q1671" s="764"/>
      <c r="R1671" s="764"/>
      <c r="S1671" s="764"/>
      <c r="T1671" s="764"/>
      <c r="U1671" s="764"/>
      <c r="V1671" s="764"/>
    </row>
    <row r="1672" spans="1:22" s="22" customFormat="1" ht="22.5" customHeight="1">
      <c r="A1672" s="635" t="s">
        <v>2532</v>
      </c>
      <c r="B1672" s="765" t="s">
        <v>400</v>
      </c>
      <c r="C1672" s="768" t="s">
        <v>401</v>
      </c>
      <c r="D1672" s="769"/>
      <c r="E1672" s="769"/>
      <c r="F1672" s="769"/>
      <c r="G1672" s="769"/>
      <c r="H1672" s="769"/>
      <c r="I1672" s="769"/>
      <c r="J1672" s="769"/>
      <c r="K1672" s="769"/>
      <c r="L1672" s="769"/>
      <c r="M1672" s="747"/>
      <c r="N1672" s="477"/>
      <c r="O1672" s="478"/>
      <c r="P1672" s="768" t="s">
        <v>402</v>
      </c>
      <c r="Q1672" s="769"/>
      <c r="R1672" s="769"/>
      <c r="S1672" s="747"/>
      <c r="T1672" s="746" t="s">
        <v>403</v>
      </c>
      <c r="U1672" s="747"/>
      <c r="V1672" s="775" t="s">
        <v>1102</v>
      </c>
    </row>
    <row r="1673" spans="1:22" s="22" customFormat="1" ht="22.5" customHeight="1">
      <c r="A1673" s="635" t="s">
        <v>2533</v>
      </c>
      <c r="B1673" s="766"/>
      <c r="C1673" s="734" t="s">
        <v>404</v>
      </c>
      <c r="D1673" s="735"/>
      <c r="E1673" s="736"/>
      <c r="F1673" s="481">
        <v>5</v>
      </c>
      <c r="G1673" s="737" t="s">
        <v>405</v>
      </c>
      <c r="H1673" s="738" t="s">
        <v>406</v>
      </c>
      <c r="I1673" s="738"/>
      <c r="J1673" s="734" t="s">
        <v>407</v>
      </c>
      <c r="K1673" s="739"/>
      <c r="L1673" s="482"/>
      <c r="M1673" s="482"/>
      <c r="N1673" s="483"/>
      <c r="O1673" s="484"/>
      <c r="P1673" s="770"/>
      <c r="Q1673" s="771"/>
      <c r="R1673" s="771"/>
      <c r="S1673" s="772"/>
      <c r="T1673" s="748"/>
      <c r="U1673" s="749"/>
      <c r="V1673" s="776"/>
    </row>
    <row r="1674" spans="1:22" s="22" customFormat="1" ht="51.75" customHeight="1" thickBot="1">
      <c r="A1674" s="635" t="s">
        <v>2534</v>
      </c>
      <c r="B1674" s="766"/>
      <c r="C1674" s="735" t="s">
        <v>408</v>
      </c>
      <c r="D1674" s="736"/>
      <c r="E1674" s="485" t="s">
        <v>409</v>
      </c>
      <c r="F1674" s="479" t="s">
        <v>410</v>
      </c>
      <c r="G1674" s="737"/>
      <c r="H1674" s="738"/>
      <c r="I1674" s="738"/>
      <c r="J1674" s="469" t="s">
        <v>411</v>
      </c>
      <c r="K1674" s="480" t="s">
        <v>412</v>
      </c>
      <c r="L1674" s="486" t="s">
        <v>413</v>
      </c>
      <c r="M1674" s="486"/>
      <c r="N1674" s="487" t="s">
        <v>414</v>
      </c>
      <c r="O1674" s="488"/>
      <c r="P1674" s="421" t="s">
        <v>1436</v>
      </c>
      <c r="Q1674" s="312" t="s">
        <v>415</v>
      </c>
      <c r="R1674" s="313"/>
      <c r="S1674" s="94">
        <v>2</v>
      </c>
      <c r="T1674" s="773"/>
      <c r="U1674" s="774"/>
      <c r="V1674" s="777"/>
    </row>
    <row r="1675" spans="1:22" s="22" customFormat="1" ht="15.75" customHeight="1">
      <c r="A1675" s="635" t="s">
        <v>2535</v>
      </c>
      <c r="B1675" s="766"/>
      <c r="C1675" s="41">
        <v>1</v>
      </c>
      <c r="D1675" s="83" t="s">
        <v>301</v>
      </c>
      <c r="E1675" s="89">
        <v>0.25</v>
      </c>
      <c r="F1675" s="306">
        <v>2298.0419999999999</v>
      </c>
      <c r="G1675" s="306">
        <v>698.17</v>
      </c>
      <c r="H1675" s="742" t="s">
        <v>1102</v>
      </c>
      <c r="I1675" s="743"/>
      <c r="J1675" s="90" t="s">
        <v>1102</v>
      </c>
      <c r="K1675" s="88" t="s">
        <v>1418</v>
      </c>
      <c r="L1675" s="453" t="s">
        <v>34</v>
      </c>
      <c r="M1675" s="454" t="s">
        <v>1439</v>
      </c>
      <c r="N1675" s="369" t="s">
        <v>396</v>
      </c>
      <c r="O1675" s="778" t="s">
        <v>205</v>
      </c>
      <c r="P1675" s="779"/>
      <c r="Q1675" s="782">
        <v>93</v>
      </c>
      <c r="R1675" s="785" t="s">
        <v>34</v>
      </c>
      <c r="S1675" s="786"/>
      <c r="T1675" s="746" t="s">
        <v>416</v>
      </c>
      <c r="U1675" s="769"/>
      <c r="V1675" s="747"/>
    </row>
    <row r="1676" spans="1:22" s="22" customFormat="1" ht="15.75" customHeight="1" thickBot="1">
      <c r="A1676" s="635" t="s">
        <v>2536</v>
      </c>
      <c r="B1676" s="766"/>
      <c r="C1676" s="41">
        <v>2</v>
      </c>
      <c r="D1676" s="83" t="s">
        <v>302</v>
      </c>
      <c r="E1676" s="89">
        <v>0.25</v>
      </c>
      <c r="F1676" s="306">
        <v>2343.7040000000002</v>
      </c>
      <c r="G1676" s="306">
        <v>698.17</v>
      </c>
      <c r="H1676" s="742" t="s">
        <v>1102</v>
      </c>
      <c r="I1676" s="743"/>
      <c r="J1676" s="90" t="s">
        <v>1102</v>
      </c>
      <c r="K1676" s="88" t="s">
        <v>1418</v>
      </c>
      <c r="L1676" s="453" t="s">
        <v>34</v>
      </c>
      <c r="M1676" s="454" t="s">
        <v>1439</v>
      </c>
      <c r="N1676" s="369" t="s">
        <v>396</v>
      </c>
      <c r="O1676" s="778"/>
      <c r="P1676" s="779"/>
      <c r="Q1676" s="783"/>
      <c r="R1676" s="787"/>
      <c r="S1676" s="788"/>
      <c r="T1676" s="773"/>
      <c r="U1676" s="791"/>
      <c r="V1676" s="774"/>
    </row>
    <row r="1677" spans="1:22" s="22" customFormat="1" ht="15.75" customHeight="1">
      <c r="A1677" s="635" t="s">
        <v>2537</v>
      </c>
      <c r="B1677" s="766"/>
      <c r="C1677" s="41">
        <v>3</v>
      </c>
      <c r="D1677" s="83" t="s">
        <v>303</v>
      </c>
      <c r="E1677" s="89">
        <v>0.23</v>
      </c>
      <c r="F1677" s="306">
        <v>1229.9000000000001</v>
      </c>
      <c r="G1677" s="306">
        <v>698.17</v>
      </c>
      <c r="H1677" s="742" t="s">
        <v>1102</v>
      </c>
      <c r="I1677" s="743"/>
      <c r="J1677" s="90" t="s">
        <v>1102</v>
      </c>
      <c r="K1677" s="88" t="s">
        <v>1418</v>
      </c>
      <c r="L1677" s="453" t="s">
        <v>34</v>
      </c>
      <c r="M1677" s="454" t="s">
        <v>1439</v>
      </c>
      <c r="N1677" s="369" t="s">
        <v>396</v>
      </c>
      <c r="O1677" s="780"/>
      <c r="P1677" s="781"/>
      <c r="Q1677" s="784"/>
      <c r="R1677" s="789"/>
      <c r="S1677" s="790"/>
      <c r="T1677" s="244"/>
      <c r="U1677" s="244"/>
      <c r="V1677" s="245"/>
    </row>
    <row r="1678" spans="1:22" s="22" customFormat="1" ht="15.75" customHeight="1">
      <c r="A1678" s="635" t="s">
        <v>2538</v>
      </c>
      <c r="B1678" s="766"/>
      <c r="C1678" s="41">
        <v>4</v>
      </c>
      <c r="D1678" s="83" t="s">
        <v>304</v>
      </c>
      <c r="E1678" s="89">
        <v>0.22</v>
      </c>
      <c r="F1678" s="306">
        <v>270.3603</v>
      </c>
      <c r="G1678" s="306">
        <v>698.17</v>
      </c>
      <c r="H1678" s="742" t="s">
        <v>1143</v>
      </c>
      <c r="I1678" s="743"/>
      <c r="J1678" s="90" t="s">
        <v>1102</v>
      </c>
      <c r="K1678" s="88" t="s">
        <v>1418</v>
      </c>
      <c r="L1678" s="453" t="s">
        <v>34</v>
      </c>
      <c r="M1678" s="454" t="s">
        <v>1439</v>
      </c>
      <c r="N1678" s="369" t="s">
        <v>396</v>
      </c>
      <c r="O1678" s="744" t="s">
        <v>417</v>
      </c>
      <c r="P1678" s="734" t="s">
        <v>418</v>
      </c>
      <c r="Q1678" s="735"/>
      <c r="R1678" s="735"/>
      <c r="S1678" s="736"/>
      <c r="T1678" s="225"/>
      <c r="U1678" s="225"/>
      <c r="V1678" s="246"/>
    </row>
    <row r="1679" spans="1:22" s="22" customFormat="1" ht="17.25" customHeight="1">
      <c r="A1679" s="635" t="s">
        <v>2539</v>
      </c>
      <c r="B1679" s="766"/>
      <c r="C1679" s="41">
        <v>5</v>
      </c>
      <c r="D1679" s="83" t="s">
        <v>305</v>
      </c>
      <c r="E1679" s="89">
        <v>0.05</v>
      </c>
      <c r="F1679" s="306" t="s">
        <v>1438</v>
      </c>
      <c r="G1679" s="306">
        <v>698.17</v>
      </c>
      <c r="H1679" s="742" t="s">
        <v>1143</v>
      </c>
      <c r="I1679" s="743"/>
      <c r="J1679" s="90" t="s">
        <v>1102</v>
      </c>
      <c r="K1679" s="88" t="s">
        <v>1418</v>
      </c>
      <c r="L1679" s="453" t="s">
        <v>1361</v>
      </c>
      <c r="M1679" s="454" t="s">
        <v>1143</v>
      </c>
      <c r="N1679" s="369" t="s">
        <v>396</v>
      </c>
      <c r="O1679" s="745"/>
      <c r="P1679" s="469" t="s">
        <v>419</v>
      </c>
      <c r="Q1679" s="469" t="s">
        <v>420</v>
      </c>
      <c r="R1679" s="738" t="s">
        <v>421</v>
      </c>
      <c r="S1679" s="738"/>
      <c r="T1679" s="225"/>
      <c r="U1679" s="225"/>
      <c r="V1679" s="246"/>
    </row>
    <row r="1680" spans="1:22" s="22" customFormat="1" ht="16.5" customHeight="1" thickBot="1">
      <c r="A1680" s="635" t="s">
        <v>2540</v>
      </c>
      <c r="B1680" s="766"/>
      <c r="C1680" s="91">
        <v>6</v>
      </c>
      <c r="D1680" s="92" t="s">
        <v>1418</v>
      </c>
      <c r="E1680" s="93" t="s">
        <v>1418</v>
      </c>
      <c r="F1680" s="306" t="s">
        <v>1418</v>
      </c>
      <c r="G1680" s="306" t="s">
        <v>1418</v>
      </c>
      <c r="H1680" s="742" t="s">
        <v>1418</v>
      </c>
      <c r="I1680" s="743"/>
      <c r="J1680" s="90" t="s">
        <v>1418</v>
      </c>
      <c r="K1680" s="88" t="s">
        <v>1418</v>
      </c>
      <c r="L1680" s="453"/>
      <c r="M1680" s="454" t="s">
        <v>1418</v>
      </c>
      <c r="N1680" s="451"/>
      <c r="O1680" s="319" t="s">
        <v>1102</v>
      </c>
      <c r="P1680" s="247">
        <v>4</v>
      </c>
      <c r="Q1680" s="248">
        <v>1396.3430708000001</v>
      </c>
      <c r="R1680" s="792">
        <v>4641.7460000000001</v>
      </c>
      <c r="S1680" s="792"/>
      <c r="T1680" s="225"/>
      <c r="U1680" s="225"/>
      <c r="V1680" s="246"/>
    </row>
    <row r="1681" spans="1:22" s="22" customFormat="1" ht="16.5" customHeight="1" thickBot="1">
      <c r="A1681" s="635" t="s">
        <v>2541</v>
      </c>
      <c r="B1681" s="767"/>
      <c r="C1681" s="793" t="s">
        <v>422</v>
      </c>
      <c r="D1681" s="794"/>
      <c r="E1681" s="794"/>
      <c r="F1681" s="502"/>
      <c r="G1681" s="503"/>
      <c r="H1681" s="795" t="s">
        <v>1102</v>
      </c>
      <c r="I1681" s="796"/>
      <c r="J1681" s="416" t="s">
        <v>1102</v>
      </c>
      <c r="K1681" s="249" t="s">
        <v>1102</v>
      </c>
      <c r="L1681" s="492"/>
      <c r="M1681" s="493"/>
      <c r="N1681" s="494"/>
      <c r="O1681" s="797" t="s">
        <v>1418</v>
      </c>
      <c r="P1681" s="797"/>
      <c r="Q1681" s="797"/>
      <c r="R1681" s="797"/>
      <c r="S1681" s="797"/>
      <c r="T1681" s="489"/>
      <c r="U1681" s="490"/>
      <c r="V1681" s="491"/>
    </row>
    <row r="1682" spans="1:22" ht="24.9" customHeight="1"/>
    <row r="1683" spans="1:22" ht="24.9" customHeight="1"/>
    <row r="1684" spans="1:22" s="32" customFormat="1" ht="24" thickBot="1">
      <c r="A1684" s="633">
        <v>62</v>
      </c>
      <c r="B1684" s="761" t="s">
        <v>371</v>
      </c>
      <c r="C1684" s="761"/>
      <c r="D1684" s="761"/>
      <c r="E1684" s="26">
        <v>94</v>
      </c>
      <c r="F1684" s="27" t="s">
        <v>166</v>
      </c>
      <c r="G1684" s="28"/>
      <c r="H1684" s="28"/>
      <c r="I1684" s="27"/>
      <c r="J1684" s="27"/>
      <c r="K1684" s="27"/>
      <c r="L1684" s="27"/>
      <c r="M1684" s="29"/>
      <c r="N1684" s="29"/>
      <c r="O1684" s="28"/>
      <c r="P1684" s="28"/>
      <c r="Q1684" s="30"/>
      <c r="R1684" s="30"/>
      <c r="S1684" s="30"/>
      <c r="T1684" s="30"/>
      <c r="U1684" s="31"/>
    </row>
    <row r="1685" spans="1:22" s="19" customFormat="1" ht="24.75" customHeight="1">
      <c r="A1685" s="630"/>
      <c r="B1685" s="762" t="s">
        <v>372</v>
      </c>
      <c r="C1685" s="466" t="s">
        <v>373</v>
      </c>
      <c r="D1685" s="467" t="s">
        <v>374</v>
      </c>
      <c r="E1685" s="467"/>
      <c r="F1685" s="467" t="s">
        <v>375</v>
      </c>
      <c r="G1685" s="468"/>
      <c r="H1685" s="752" t="s">
        <v>376</v>
      </c>
      <c r="I1685" s="803" t="s">
        <v>377</v>
      </c>
      <c r="J1685" s="752" t="s">
        <v>378</v>
      </c>
      <c r="K1685" s="752" t="s">
        <v>379</v>
      </c>
      <c r="L1685" s="752" t="s">
        <v>380</v>
      </c>
      <c r="M1685" s="752" t="s">
        <v>381</v>
      </c>
      <c r="N1685" s="753" t="s">
        <v>382</v>
      </c>
      <c r="O1685" s="754"/>
      <c r="P1685" s="755" t="s">
        <v>383</v>
      </c>
      <c r="Q1685" s="756"/>
      <c r="R1685" s="746" t="s">
        <v>384</v>
      </c>
      <c r="S1685" s="747"/>
      <c r="T1685" s="798" t="s">
        <v>385</v>
      </c>
      <c r="U1685" s="799"/>
      <c r="V1685" s="800"/>
    </row>
    <row r="1686" spans="1:22" s="19" customFormat="1" ht="73.5" customHeight="1">
      <c r="A1686" s="630"/>
      <c r="B1686" s="763"/>
      <c r="C1686" s="469" t="s">
        <v>386</v>
      </c>
      <c r="D1686" s="470" t="s">
        <v>101</v>
      </c>
      <c r="E1686" s="470" t="s">
        <v>387</v>
      </c>
      <c r="F1686" s="470" t="s">
        <v>388</v>
      </c>
      <c r="G1686" s="471" t="s">
        <v>389</v>
      </c>
      <c r="H1686" s="738"/>
      <c r="I1686" s="804"/>
      <c r="J1686" s="738"/>
      <c r="K1686" s="738"/>
      <c r="L1686" s="738"/>
      <c r="M1686" s="738"/>
      <c r="N1686" s="469" t="s">
        <v>390</v>
      </c>
      <c r="O1686" s="470" t="s">
        <v>391</v>
      </c>
      <c r="P1686" s="801"/>
      <c r="Q1686" s="802"/>
      <c r="R1686" s="748"/>
      <c r="S1686" s="749"/>
      <c r="T1686" s="472" t="s">
        <v>392</v>
      </c>
      <c r="U1686" s="473" t="s">
        <v>393</v>
      </c>
      <c r="V1686" s="474" t="s">
        <v>394</v>
      </c>
    </row>
    <row r="1687" spans="1:22" s="19" customFormat="1" ht="26.25" customHeight="1">
      <c r="A1687" s="630"/>
      <c r="B1687" s="400"/>
      <c r="C1687" s="401">
        <v>3</v>
      </c>
      <c r="D1687" s="401">
        <v>4</v>
      </c>
      <c r="E1687" s="401">
        <v>5</v>
      </c>
      <c r="F1687" s="401">
        <v>6</v>
      </c>
      <c r="G1687" s="401">
        <v>7</v>
      </c>
      <c r="H1687" s="401">
        <v>8</v>
      </c>
      <c r="I1687" s="401">
        <v>9</v>
      </c>
      <c r="J1687" s="401">
        <v>10</v>
      </c>
      <c r="K1687" s="401">
        <v>11</v>
      </c>
      <c r="L1687" s="401">
        <v>12</v>
      </c>
      <c r="M1687" s="401">
        <v>13</v>
      </c>
      <c r="N1687" s="401">
        <v>14</v>
      </c>
      <c r="O1687" s="401">
        <v>15</v>
      </c>
      <c r="P1687" s="402">
        <v>16</v>
      </c>
      <c r="Q1687" s="403">
        <v>17</v>
      </c>
      <c r="R1687" s="402">
        <v>18</v>
      </c>
      <c r="S1687" s="403">
        <v>19</v>
      </c>
      <c r="T1687" s="404">
        <v>20</v>
      </c>
      <c r="U1687" s="210">
        <v>21</v>
      </c>
      <c r="V1687" s="405">
        <v>22</v>
      </c>
    </row>
    <row r="1688" spans="1:22" s="33" customFormat="1" ht="49.95" customHeight="1">
      <c r="A1688" s="634" t="s">
        <v>2542</v>
      </c>
      <c r="B1688" s="406">
        <v>1</v>
      </c>
      <c r="C1688" s="394" t="s">
        <v>568</v>
      </c>
      <c r="D1688" s="394" t="s">
        <v>823</v>
      </c>
      <c r="E1688" s="394" t="s">
        <v>824</v>
      </c>
      <c r="F1688" s="394" t="s">
        <v>48</v>
      </c>
      <c r="G1688" s="386">
        <v>0.6</v>
      </c>
      <c r="H1688" s="543" t="s">
        <v>396</v>
      </c>
      <c r="I1688" s="392">
        <v>1</v>
      </c>
      <c r="J1688" s="393" t="s">
        <v>306</v>
      </c>
      <c r="K1688" s="430">
        <v>41565</v>
      </c>
      <c r="L1688" s="430">
        <v>42310</v>
      </c>
      <c r="M1688" s="387">
        <v>2507.0500000000002</v>
      </c>
      <c r="N1688" s="428">
        <v>1504.23</v>
      </c>
      <c r="O1688" s="212">
        <v>1504.23</v>
      </c>
      <c r="P1688" s="732"/>
      <c r="Q1688" s="733"/>
      <c r="R1688" s="750"/>
      <c r="S1688" s="751"/>
      <c r="T1688" s="389" t="s">
        <v>396</v>
      </c>
      <c r="U1688" s="390">
        <v>41</v>
      </c>
      <c r="V1688" s="391" t="s">
        <v>396</v>
      </c>
    </row>
    <row r="1689" spans="1:22" s="33" customFormat="1" ht="49.95" customHeight="1">
      <c r="A1689" s="634" t="s">
        <v>2543</v>
      </c>
      <c r="B1689" s="406">
        <v>2</v>
      </c>
      <c r="C1689" s="394" t="s">
        <v>825</v>
      </c>
      <c r="D1689" s="394" t="s">
        <v>826</v>
      </c>
      <c r="E1689" s="394" t="s">
        <v>827</v>
      </c>
      <c r="F1689" s="394" t="s">
        <v>57</v>
      </c>
      <c r="G1689" s="386">
        <v>1</v>
      </c>
      <c r="H1689" s="543" t="s">
        <v>396</v>
      </c>
      <c r="I1689" s="392">
        <v>2</v>
      </c>
      <c r="J1689" s="393" t="s">
        <v>307</v>
      </c>
      <c r="K1689" s="430">
        <v>40875</v>
      </c>
      <c r="L1689" s="430">
        <v>40952</v>
      </c>
      <c r="M1689" s="387">
        <v>418.56</v>
      </c>
      <c r="N1689" s="428">
        <v>418.56</v>
      </c>
      <c r="O1689" s="212">
        <v>418.56</v>
      </c>
      <c r="P1689" s="732"/>
      <c r="Q1689" s="733"/>
      <c r="R1689" s="750"/>
      <c r="S1689" s="751"/>
      <c r="T1689" s="389" t="s">
        <v>396</v>
      </c>
      <c r="U1689" s="390">
        <v>110</v>
      </c>
      <c r="V1689" s="391" t="s">
        <v>396</v>
      </c>
    </row>
    <row r="1690" spans="1:22" s="33" customFormat="1" ht="24.9" customHeight="1">
      <c r="A1690" s="634" t="s">
        <v>2544</v>
      </c>
      <c r="B1690" s="406" t="s">
        <v>1418</v>
      </c>
      <c r="C1690" s="394"/>
      <c r="D1690" s="394"/>
      <c r="E1690" s="394"/>
      <c r="F1690" s="394"/>
      <c r="G1690" s="386"/>
      <c r="H1690" s="543"/>
      <c r="I1690" s="392"/>
      <c r="J1690" s="393" t="s">
        <v>1418</v>
      </c>
      <c r="K1690" s="430"/>
      <c r="L1690" s="430"/>
      <c r="M1690" s="387"/>
      <c r="N1690" s="428" t="s">
        <v>1418</v>
      </c>
      <c r="O1690" s="212" t="s">
        <v>1418</v>
      </c>
      <c r="P1690" s="732"/>
      <c r="Q1690" s="733"/>
      <c r="R1690" s="750"/>
      <c r="S1690" s="751"/>
      <c r="T1690" s="389"/>
      <c r="U1690" s="390"/>
      <c r="V1690" s="391"/>
    </row>
    <row r="1691" spans="1:22" s="33" customFormat="1" ht="24.9" customHeight="1">
      <c r="A1691" s="634" t="s">
        <v>2545</v>
      </c>
      <c r="B1691" s="406" t="s">
        <v>1418</v>
      </c>
      <c r="C1691" s="394"/>
      <c r="D1691" s="394"/>
      <c r="E1691" s="394"/>
      <c r="F1691" s="394"/>
      <c r="G1691" s="386"/>
      <c r="H1691" s="543"/>
      <c r="I1691" s="392"/>
      <c r="J1691" s="393" t="s">
        <v>1418</v>
      </c>
      <c r="K1691" s="430"/>
      <c r="L1691" s="430"/>
      <c r="M1691" s="387"/>
      <c r="N1691" s="428" t="s">
        <v>1418</v>
      </c>
      <c r="O1691" s="212" t="s">
        <v>1418</v>
      </c>
      <c r="P1691" s="732"/>
      <c r="Q1691" s="733"/>
      <c r="R1691" s="750"/>
      <c r="S1691" s="751"/>
      <c r="T1691" s="389"/>
      <c r="U1691" s="390"/>
      <c r="V1691" s="391"/>
    </row>
    <row r="1692" spans="1:22" s="33" customFormat="1" ht="24.9" customHeight="1">
      <c r="A1692" s="634" t="s">
        <v>2546</v>
      </c>
      <c r="B1692" s="406" t="s">
        <v>1418</v>
      </c>
      <c r="C1692" s="394"/>
      <c r="D1692" s="394"/>
      <c r="E1692" s="394"/>
      <c r="F1692" s="394"/>
      <c r="G1692" s="386"/>
      <c r="H1692" s="543"/>
      <c r="I1692" s="392"/>
      <c r="J1692" s="393" t="s">
        <v>1418</v>
      </c>
      <c r="K1692" s="430"/>
      <c r="L1692" s="430"/>
      <c r="M1692" s="387"/>
      <c r="N1692" s="428" t="s">
        <v>1418</v>
      </c>
      <c r="O1692" s="212" t="s">
        <v>1418</v>
      </c>
      <c r="P1692" s="732"/>
      <c r="Q1692" s="733"/>
      <c r="R1692" s="750"/>
      <c r="S1692" s="751"/>
      <c r="T1692" s="389"/>
      <c r="U1692" s="390"/>
      <c r="V1692" s="391"/>
    </row>
    <row r="1693" spans="1:22" s="33" customFormat="1" ht="24.9" customHeight="1">
      <c r="A1693" s="634" t="s">
        <v>2547</v>
      </c>
      <c r="B1693" s="406" t="s">
        <v>1418</v>
      </c>
      <c r="C1693" s="394"/>
      <c r="D1693" s="394"/>
      <c r="E1693" s="394"/>
      <c r="F1693" s="394"/>
      <c r="G1693" s="386"/>
      <c r="H1693" s="543"/>
      <c r="I1693" s="392"/>
      <c r="J1693" s="393" t="s">
        <v>1418</v>
      </c>
      <c r="K1693" s="430"/>
      <c r="L1693" s="430"/>
      <c r="M1693" s="387"/>
      <c r="N1693" s="428" t="s">
        <v>1418</v>
      </c>
      <c r="O1693" s="212" t="s">
        <v>1418</v>
      </c>
      <c r="P1693" s="732"/>
      <c r="Q1693" s="733"/>
      <c r="R1693" s="750"/>
      <c r="S1693" s="751"/>
      <c r="T1693" s="389"/>
      <c r="U1693" s="390"/>
      <c r="V1693" s="391"/>
    </row>
    <row r="1694" spans="1:22" s="33" customFormat="1" ht="24.9" customHeight="1">
      <c r="A1694" s="634" t="s">
        <v>2548</v>
      </c>
      <c r="B1694" s="406" t="s">
        <v>1418</v>
      </c>
      <c r="C1694" s="394"/>
      <c r="D1694" s="394"/>
      <c r="E1694" s="394"/>
      <c r="F1694" s="394"/>
      <c r="G1694" s="386"/>
      <c r="H1694" s="543"/>
      <c r="I1694" s="392"/>
      <c r="J1694" s="393" t="s">
        <v>1418</v>
      </c>
      <c r="K1694" s="430"/>
      <c r="L1694" s="430"/>
      <c r="M1694" s="388"/>
      <c r="N1694" s="428" t="s">
        <v>1418</v>
      </c>
      <c r="O1694" s="212" t="s">
        <v>1418</v>
      </c>
      <c r="P1694" s="732"/>
      <c r="Q1694" s="733"/>
      <c r="R1694" s="750"/>
      <c r="S1694" s="751"/>
      <c r="T1694" s="389"/>
      <c r="U1694" s="390"/>
      <c r="V1694" s="391"/>
    </row>
    <row r="1695" spans="1:22" s="33" customFormat="1" ht="24.9" customHeight="1">
      <c r="A1695" s="634" t="s">
        <v>2549</v>
      </c>
      <c r="B1695" s="406" t="s">
        <v>1418</v>
      </c>
      <c r="C1695" s="394"/>
      <c r="D1695" s="394"/>
      <c r="E1695" s="394"/>
      <c r="F1695" s="394"/>
      <c r="G1695" s="386"/>
      <c r="H1695" s="543"/>
      <c r="I1695" s="392"/>
      <c r="J1695" s="393" t="s">
        <v>1418</v>
      </c>
      <c r="K1695" s="430"/>
      <c r="L1695" s="430"/>
      <c r="M1695" s="388"/>
      <c r="N1695" s="428" t="s">
        <v>1418</v>
      </c>
      <c r="O1695" s="212" t="s">
        <v>1418</v>
      </c>
      <c r="P1695" s="732"/>
      <c r="Q1695" s="733"/>
      <c r="R1695" s="750"/>
      <c r="S1695" s="751"/>
      <c r="T1695" s="389"/>
      <c r="U1695" s="390"/>
      <c r="V1695" s="391"/>
    </row>
    <row r="1696" spans="1:22" s="33" customFormat="1" ht="24.9" customHeight="1" thickBot="1">
      <c r="A1696" s="634" t="s">
        <v>2550</v>
      </c>
      <c r="B1696" s="410" t="s">
        <v>1418</v>
      </c>
      <c r="C1696" s="395"/>
      <c r="D1696" s="395"/>
      <c r="E1696" s="395"/>
      <c r="F1696" s="395"/>
      <c r="G1696" s="396"/>
      <c r="H1696" s="544"/>
      <c r="I1696" s="397"/>
      <c r="J1696" s="398" t="s">
        <v>1418</v>
      </c>
      <c r="K1696" s="431"/>
      <c r="L1696" s="431"/>
      <c r="M1696" s="399"/>
      <c r="N1696" s="428" t="s">
        <v>1418</v>
      </c>
      <c r="O1696" s="212" t="s">
        <v>1418</v>
      </c>
      <c r="P1696" s="732"/>
      <c r="Q1696" s="733"/>
      <c r="R1696" s="750"/>
      <c r="S1696" s="751"/>
      <c r="T1696" s="389"/>
      <c r="U1696" s="390"/>
      <c r="V1696" s="391"/>
    </row>
    <row r="1697" spans="1:22" s="19" customFormat="1" ht="12" customHeight="1">
      <c r="A1697" s="634"/>
      <c r="B1697" s="34"/>
      <c r="C1697" s="35"/>
      <c r="D1697" s="35"/>
      <c r="E1697" s="35"/>
      <c r="F1697" s="35"/>
      <c r="G1697" s="35"/>
      <c r="H1697" s="407"/>
      <c r="I1697" s="35"/>
      <c r="J1697" s="35"/>
      <c r="K1697" s="35"/>
      <c r="L1697" s="35"/>
      <c r="M1697" s="35"/>
      <c r="N1697" s="35"/>
      <c r="O1697" s="211"/>
      <c r="P1697" s="35"/>
      <c r="Q1697" s="35"/>
      <c r="R1697" s="211"/>
      <c r="S1697" s="35"/>
      <c r="T1697" s="35"/>
      <c r="U1697" s="36"/>
      <c r="V1697" s="37"/>
    </row>
    <row r="1698" spans="1:22" s="19" customFormat="1" ht="17.25" customHeight="1" thickBot="1">
      <c r="A1698" s="634" t="s">
        <v>2551</v>
      </c>
      <c r="B1698" s="475"/>
      <c r="C1698" s="476"/>
      <c r="D1698" s="476"/>
      <c r="E1698" s="476"/>
      <c r="F1698" s="476"/>
      <c r="G1698" s="476"/>
      <c r="H1698" s="476"/>
      <c r="I1698" s="476"/>
      <c r="J1698" s="476"/>
      <c r="K1698" s="476"/>
      <c r="L1698" s="476"/>
      <c r="M1698" s="476"/>
      <c r="N1698" s="414" t="s">
        <v>398</v>
      </c>
      <c r="O1698" s="415">
        <v>961.39499999999998</v>
      </c>
      <c r="P1698" s="423"/>
      <c r="Q1698" s="423"/>
      <c r="R1698" s="424"/>
      <c r="S1698" s="424"/>
      <c r="T1698" s="425"/>
      <c r="U1698" s="426"/>
      <c r="V1698" s="427"/>
    </row>
    <row r="1699" spans="1:22" ht="17.25" customHeight="1">
      <c r="B1699" s="38"/>
      <c r="C1699" s="38"/>
      <c r="D1699" s="38"/>
      <c r="E1699" s="38"/>
      <c r="F1699" s="38"/>
      <c r="G1699" s="39"/>
      <c r="H1699" s="39"/>
      <c r="I1699" s="39"/>
      <c r="J1699" s="39"/>
      <c r="K1699" s="39"/>
      <c r="L1699" s="39"/>
      <c r="M1699" s="39"/>
      <c r="N1699" s="39"/>
      <c r="O1699" s="39"/>
      <c r="P1699" s="39"/>
      <c r="Q1699" s="39"/>
      <c r="R1699" s="39"/>
      <c r="S1699" s="39"/>
      <c r="T1699" s="39"/>
      <c r="U1699" s="39"/>
      <c r="V1699" s="39"/>
    </row>
    <row r="1700" spans="1:22" s="19" customFormat="1" ht="16.5" customHeight="1" thickBot="1">
      <c r="A1700" s="630"/>
      <c r="B1700" s="764" t="s">
        <v>399</v>
      </c>
      <c r="C1700" s="764"/>
      <c r="D1700" s="764"/>
      <c r="E1700" s="764"/>
      <c r="F1700" s="764"/>
      <c r="G1700" s="764"/>
      <c r="H1700" s="764"/>
      <c r="I1700" s="764"/>
      <c r="J1700" s="764"/>
      <c r="K1700" s="764"/>
      <c r="L1700" s="764"/>
      <c r="M1700" s="764"/>
      <c r="N1700" s="764"/>
      <c r="O1700" s="764"/>
      <c r="P1700" s="764"/>
      <c r="Q1700" s="764"/>
      <c r="R1700" s="764"/>
      <c r="S1700" s="764"/>
      <c r="T1700" s="764"/>
      <c r="U1700" s="764"/>
      <c r="V1700" s="764"/>
    </row>
    <row r="1701" spans="1:22" s="22" customFormat="1" ht="22.5" customHeight="1">
      <c r="A1701" s="635" t="s">
        <v>2552</v>
      </c>
      <c r="B1701" s="765" t="s">
        <v>400</v>
      </c>
      <c r="C1701" s="768" t="s">
        <v>401</v>
      </c>
      <c r="D1701" s="769"/>
      <c r="E1701" s="769"/>
      <c r="F1701" s="769"/>
      <c r="G1701" s="769"/>
      <c r="H1701" s="769"/>
      <c r="I1701" s="769"/>
      <c r="J1701" s="769"/>
      <c r="K1701" s="769"/>
      <c r="L1701" s="769"/>
      <c r="M1701" s="747"/>
      <c r="N1701" s="477"/>
      <c r="O1701" s="478"/>
      <c r="P1701" s="768" t="s">
        <v>402</v>
      </c>
      <c r="Q1701" s="769"/>
      <c r="R1701" s="769"/>
      <c r="S1701" s="747"/>
      <c r="T1701" s="746" t="s">
        <v>403</v>
      </c>
      <c r="U1701" s="747"/>
      <c r="V1701" s="775" t="s">
        <v>1143</v>
      </c>
    </row>
    <row r="1702" spans="1:22" s="22" customFormat="1" ht="22.5" customHeight="1">
      <c r="A1702" s="635" t="s">
        <v>2553</v>
      </c>
      <c r="B1702" s="766"/>
      <c r="C1702" s="734" t="s">
        <v>404</v>
      </c>
      <c r="D1702" s="735"/>
      <c r="E1702" s="736"/>
      <c r="F1702" s="481">
        <v>2</v>
      </c>
      <c r="G1702" s="737" t="s">
        <v>405</v>
      </c>
      <c r="H1702" s="738" t="s">
        <v>406</v>
      </c>
      <c r="I1702" s="738"/>
      <c r="J1702" s="734" t="s">
        <v>407</v>
      </c>
      <c r="K1702" s="739"/>
      <c r="L1702" s="482"/>
      <c r="M1702" s="482"/>
      <c r="N1702" s="483"/>
      <c r="O1702" s="484"/>
      <c r="P1702" s="770"/>
      <c r="Q1702" s="771"/>
      <c r="R1702" s="771"/>
      <c r="S1702" s="772"/>
      <c r="T1702" s="748"/>
      <c r="U1702" s="749"/>
      <c r="V1702" s="776"/>
    </row>
    <row r="1703" spans="1:22" s="22" customFormat="1" ht="51.75" customHeight="1" thickBot="1">
      <c r="A1703" s="635" t="s">
        <v>2554</v>
      </c>
      <c r="B1703" s="766"/>
      <c r="C1703" s="735" t="s">
        <v>408</v>
      </c>
      <c r="D1703" s="736"/>
      <c r="E1703" s="485" t="s">
        <v>409</v>
      </c>
      <c r="F1703" s="479" t="s">
        <v>410</v>
      </c>
      <c r="G1703" s="737"/>
      <c r="H1703" s="738"/>
      <c r="I1703" s="738"/>
      <c r="J1703" s="469" t="s">
        <v>411</v>
      </c>
      <c r="K1703" s="480" t="s">
        <v>412</v>
      </c>
      <c r="L1703" s="486" t="s">
        <v>413</v>
      </c>
      <c r="M1703" s="486"/>
      <c r="N1703" s="487" t="s">
        <v>414</v>
      </c>
      <c r="O1703" s="488"/>
      <c r="P1703" s="421" t="s">
        <v>1436</v>
      </c>
      <c r="Q1703" s="312" t="s">
        <v>415</v>
      </c>
      <c r="R1703" s="313"/>
      <c r="S1703" s="94">
        <v>2</v>
      </c>
      <c r="T1703" s="773"/>
      <c r="U1703" s="774"/>
      <c r="V1703" s="777"/>
    </row>
    <row r="1704" spans="1:22" s="22" customFormat="1" ht="15.75" customHeight="1">
      <c r="A1704" s="635" t="s">
        <v>2555</v>
      </c>
      <c r="B1704" s="766"/>
      <c r="C1704" s="41">
        <v>1</v>
      </c>
      <c r="D1704" s="83" t="s">
        <v>306</v>
      </c>
      <c r="E1704" s="89">
        <v>0.1</v>
      </c>
      <c r="F1704" s="306">
        <v>1504.23</v>
      </c>
      <c r="G1704" s="306">
        <v>698.17</v>
      </c>
      <c r="H1704" s="742" t="s">
        <v>1102</v>
      </c>
      <c r="I1704" s="743"/>
      <c r="J1704" s="90" t="s">
        <v>1102</v>
      </c>
      <c r="K1704" s="88" t="s">
        <v>1418</v>
      </c>
      <c r="L1704" s="453" t="s">
        <v>34</v>
      </c>
      <c r="M1704" s="454" t="s">
        <v>1439</v>
      </c>
      <c r="N1704" s="369" t="s">
        <v>396</v>
      </c>
      <c r="O1704" s="778" t="s">
        <v>205</v>
      </c>
      <c r="P1704" s="779"/>
      <c r="Q1704" s="782">
        <v>94</v>
      </c>
      <c r="R1704" s="785" t="s">
        <v>1361</v>
      </c>
      <c r="S1704" s="786"/>
      <c r="T1704" s="746" t="s">
        <v>416</v>
      </c>
      <c r="U1704" s="769"/>
      <c r="V1704" s="747"/>
    </row>
    <row r="1705" spans="1:22" s="22" customFormat="1" ht="15.75" customHeight="1" thickBot="1">
      <c r="A1705" s="635" t="s">
        <v>2556</v>
      </c>
      <c r="B1705" s="766"/>
      <c r="C1705" s="41">
        <v>2</v>
      </c>
      <c r="D1705" s="83" t="s">
        <v>307</v>
      </c>
      <c r="E1705" s="89">
        <v>0.9</v>
      </c>
      <c r="F1705" s="306">
        <v>418.56</v>
      </c>
      <c r="G1705" s="306">
        <v>698.17</v>
      </c>
      <c r="H1705" s="742" t="s">
        <v>1143</v>
      </c>
      <c r="I1705" s="743"/>
      <c r="J1705" s="90" t="s">
        <v>1102</v>
      </c>
      <c r="K1705" s="88" t="s">
        <v>1418</v>
      </c>
      <c r="L1705" s="453" t="s">
        <v>1361</v>
      </c>
      <c r="M1705" s="454" t="s">
        <v>1459</v>
      </c>
      <c r="N1705" s="369" t="s">
        <v>396</v>
      </c>
      <c r="O1705" s="778"/>
      <c r="P1705" s="779"/>
      <c r="Q1705" s="783"/>
      <c r="R1705" s="787"/>
      <c r="S1705" s="788"/>
      <c r="T1705" s="773"/>
      <c r="U1705" s="791"/>
      <c r="V1705" s="774"/>
    </row>
    <row r="1706" spans="1:22" s="22" customFormat="1" ht="15.75" customHeight="1">
      <c r="A1706" s="635" t="s">
        <v>2557</v>
      </c>
      <c r="B1706" s="766"/>
      <c r="C1706" s="41">
        <v>3</v>
      </c>
      <c r="D1706" s="83" t="s">
        <v>1418</v>
      </c>
      <c r="E1706" s="89" t="s">
        <v>1418</v>
      </c>
      <c r="F1706" s="306" t="s">
        <v>1418</v>
      </c>
      <c r="G1706" s="306" t="s">
        <v>1418</v>
      </c>
      <c r="H1706" s="742" t="s">
        <v>1418</v>
      </c>
      <c r="I1706" s="743"/>
      <c r="J1706" s="90" t="s">
        <v>1418</v>
      </c>
      <c r="K1706" s="88" t="s">
        <v>1418</v>
      </c>
      <c r="L1706" s="453"/>
      <c r="M1706" s="454" t="s">
        <v>1418</v>
      </c>
      <c r="N1706" s="369"/>
      <c r="O1706" s="780"/>
      <c r="P1706" s="781"/>
      <c r="Q1706" s="784"/>
      <c r="R1706" s="789"/>
      <c r="S1706" s="790"/>
      <c r="T1706" s="244"/>
      <c r="U1706" s="244"/>
      <c r="V1706" s="245"/>
    </row>
    <row r="1707" spans="1:22" s="22" customFormat="1" ht="15.75" customHeight="1">
      <c r="A1707" s="635" t="s">
        <v>2558</v>
      </c>
      <c r="B1707" s="766"/>
      <c r="C1707" s="41">
        <v>4</v>
      </c>
      <c r="D1707" s="83" t="s">
        <v>1418</v>
      </c>
      <c r="E1707" s="89" t="s">
        <v>1418</v>
      </c>
      <c r="F1707" s="306" t="s">
        <v>1418</v>
      </c>
      <c r="G1707" s="306" t="s">
        <v>1418</v>
      </c>
      <c r="H1707" s="742" t="s">
        <v>1418</v>
      </c>
      <c r="I1707" s="743"/>
      <c r="J1707" s="90" t="s">
        <v>1418</v>
      </c>
      <c r="K1707" s="88" t="s">
        <v>1418</v>
      </c>
      <c r="L1707" s="453"/>
      <c r="M1707" s="454" t="s">
        <v>1418</v>
      </c>
      <c r="N1707" s="369"/>
      <c r="O1707" s="744" t="s">
        <v>417</v>
      </c>
      <c r="P1707" s="734" t="s">
        <v>418</v>
      </c>
      <c r="Q1707" s="735"/>
      <c r="R1707" s="735"/>
      <c r="S1707" s="736"/>
      <c r="T1707" s="225"/>
      <c r="U1707" s="225"/>
      <c r="V1707" s="246"/>
    </row>
    <row r="1708" spans="1:22" s="22" customFormat="1" ht="17.25" customHeight="1">
      <c r="A1708" s="635" t="s">
        <v>2559</v>
      </c>
      <c r="B1708" s="766"/>
      <c r="C1708" s="41">
        <v>5</v>
      </c>
      <c r="D1708" s="83" t="s">
        <v>1418</v>
      </c>
      <c r="E1708" s="89" t="s">
        <v>1418</v>
      </c>
      <c r="F1708" s="306" t="s">
        <v>1418</v>
      </c>
      <c r="G1708" s="306" t="s">
        <v>1418</v>
      </c>
      <c r="H1708" s="742" t="s">
        <v>1418</v>
      </c>
      <c r="I1708" s="743"/>
      <c r="J1708" s="90" t="s">
        <v>1418</v>
      </c>
      <c r="K1708" s="88" t="s">
        <v>1418</v>
      </c>
      <c r="L1708" s="453"/>
      <c r="M1708" s="454" t="s">
        <v>1418</v>
      </c>
      <c r="N1708" s="369"/>
      <c r="O1708" s="745"/>
      <c r="P1708" s="469" t="s">
        <v>419</v>
      </c>
      <c r="Q1708" s="469" t="s">
        <v>420</v>
      </c>
      <c r="R1708" s="738" t="s">
        <v>421</v>
      </c>
      <c r="S1708" s="738"/>
      <c r="T1708" s="225"/>
      <c r="U1708" s="225"/>
      <c r="V1708" s="246"/>
    </row>
    <row r="1709" spans="1:22" s="22" customFormat="1" ht="16.5" customHeight="1" thickBot="1">
      <c r="A1709" s="635" t="s">
        <v>2560</v>
      </c>
      <c r="B1709" s="766"/>
      <c r="C1709" s="91">
        <v>6</v>
      </c>
      <c r="D1709" s="92" t="s">
        <v>1418</v>
      </c>
      <c r="E1709" s="93" t="s">
        <v>1418</v>
      </c>
      <c r="F1709" s="306" t="s">
        <v>1418</v>
      </c>
      <c r="G1709" s="306" t="s">
        <v>1418</v>
      </c>
      <c r="H1709" s="742" t="s">
        <v>1418</v>
      </c>
      <c r="I1709" s="743"/>
      <c r="J1709" s="90" t="s">
        <v>1418</v>
      </c>
      <c r="K1709" s="88" t="s">
        <v>1418</v>
      </c>
      <c r="L1709" s="453"/>
      <c r="M1709" s="454" t="s">
        <v>1418</v>
      </c>
      <c r="N1709" s="451"/>
      <c r="O1709" s="319" t="s">
        <v>1102</v>
      </c>
      <c r="P1709" s="247">
        <v>4</v>
      </c>
      <c r="Q1709" s="248">
        <v>1396.3430708000001</v>
      </c>
      <c r="R1709" s="792">
        <v>1922.79</v>
      </c>
      <c r="S1709" s="792"/>
      <c r="T1709" s="225"/>
      <c r="U1709" s="225"/>
      <c r="V1709" s="246"/>
    </row>
    <row r="1710" spans="1:22" s="22" customFormat="1" ht="16.5" customHeight="1" thickBot="1">
      <c r="A1710" s="635" t="s">
        <v>2561</v>
      </c>
      <c r="B1710" s="767"/>
      <c r="C1710" s="793" t="s">
        <v>422</v>
      </c>
      <c r="D1710" s="794"/>
      <c r="E1710" s="794"/>
      <c r="F1710" s="502"/>
      <c r="G1710" s="503"/>
      <c r="H1710" s="795" t="s">
        <v>1102</v>
      </c>
      <c r="I1710" s="796"/>
      <c r="J1710" s="416" t="s">
        <v>1102</v>
      </c>
      <c r="K1710" s="249" t="s">
        <v>1143</v>
      </c>
      <c r="L1710" s="492"/>
      <c r="M1710" s="493"/>
      <c r="N1710" s="494"/>
      <c r="O1710" s="797" t="s">
        <v>1418</v>
      </c>
      <c r="P1710" s="797"/>
      <c r="Q1710" s="797"/>
      <c r="R1710" s="797"/>
      <c r="S1710" s="797"/>
      <c r="T1710" s="489"/>
      <c r="U1710" s="490"/>
      <c r="V1710" s="491"/>
    </row>
    <row r="1711" spans="1:22" ht="24.9" customHeight="1"/>
    <row r="1712" spans="1:22" ht="24.9" customHeight="1"/>
    <row r="1713" spans="1:22" s="32" customFormat="1" ht="24" thickBot="1">
      <c r="A1713" s="633">
        <v>63</v>
      </c>
      <c r="B1713" s="761" t="s">
        <v>371</v>
      </c>
      <c r="C1713" s="761"/>
      <c r="D1713" s="761"/>
      <c r="E1713" s="26">
        <v>95</v>
      </c>
      <c r="F1713" s="27" t="s">
        <v>167</v>
      </c>
      <c r="G1713" s="28"/>
      <c r="H1713" s="28"/>
      <c r="I1713" s="27"/>
      <c r="J1713" s="27"/>
      <c r="K1713" s="27"/>
      <c r="L1713" s="27"/>
      <c r="M1713" s="29"/>
      <c r="N1713" s="29"/>
      <c r="O1713" s="28"/>
      <c r="P1713" s="28"/>
      <c r="Q1713" s="30"/>
      <c r="R1713" s="30"/>
      <c r="S1713" s="30"/>
      <c r="T1713" s="30"/>
      <c r="U1713" s="31"/>
    </row>
    <row r="1714" spans="1:22" s="19" customFormat="1" ht="24.75" customHeight="1">
      <c r="A1714" s="630"/>
      <c r="B1714" s="762" t="s">
        <v>372</v>
      </c>
      <c r="C1714" s="466" t="s">
        <v>373</v>
      </c>
      <c r="D1714" s="467" t="s">
        <v>374</v>
      </c>
      <c r="E1714" s="467"/>
      <c r="F1714" s="467" t="s">
        <v>375</v>
      </c>
      <c r="G1714" s="468"/>
      <c r="H1714" s="752" t="s">
        <v>376</v>
      </c>
      <c r="I1714" s="803" t="s">
        <v>377</v>
      </c>
      <c r="J1714" s="752" t="s">
        <v>378</v>
      </c>
      <c r="K1714" s="752" t="s">
        <v>379</v>
      </c>
      <c r="L1714" s="752" t="s">
        <v>380</v>
      </c>
      <c r="M1714" s="752" t="s">
        <v>381</v>
      </c>
      <c r="N1714" s="753" t="s">
        <v>382</v>
      </c>
      <c r="O1714" s="754"/>
      <c r="P1714" s="755" t="s">
        <v>383</v>
      </c>
      <c r="Q1714" s="756"/>
      <c r="R1714" s="746" t="s">
        <v>384</v>
      </c>
      <c r="S1714" s="747"/>
      <c r="T1714" s="798" t="s">
        <v>385</v>
      </c>
      <c r="U1714" s="799"/>
      <c r="V1714" s="800"/>
    </row>
    <row r="1715" spans="1:22" s="19" customFormat="1" ht="73.5" customHeight="1">
      <c r="A1715" s="630"/>
      <c r="B1715" s="763"/>
      <c r="C1715" s="469" t="s">
        <v>386</v>
      </c>
      <c r="D1715" s="470" t="s">
        <v>101</v>
      </c>
      <c r="E1715" s="470" t="s">
        <v>387</v>
      </c>
      <c r="F1715" s="470" t="s">
        <v>388</v>
      </c>
      <c r="G1715" s="471" t="s">
        <v>389</v>
      </c>
      <c r="H1715" s="738"/>
      <c r="I1715" s="804"/>
      <c r="J1715" s="738"/>
      <c r="K1715" s="738"/>
      <c r="L1715" s="738"/>
      <c r="M1715" s="738"/>
      <c r="N1715" s="469" t="s">
        <v>390</v>
      </c>
      <c r="O1715" s="470" t="s">
        <v>391</v>
      </c>
      <c r="P1715" s="801"/>
      <c r="Q1715" s="802"/>
      <c r="R1715" s="748"/>
      <c r="S1715" s="749"/>
      <c r="T1715" s="472" t="s">
        <v>392</v>
      </c>
      <c r="U1715" s="473" t="s">
        <v>393</v>
      </c>
      <c r="V1715" s="474" t="s">
        <v>394</v>
      </c>
    </row>
    <row r="1716" spans="1:22" s="19" customFormat="1" ht="26.25" customHeight="1">
      <c r="A1716" s="630"/>
      <c r="B1716" s="400"/>
      <c r="C1716" s="401">
        <v>3</v>
      </c>
      <c r="D1716" s="401">
        <v>4</v>
      </c>
      <c r="E1716" s="401">
        <v>5</v>
      </c>
      <c r="F1716" s="401">
        <v>6</v>
      </c>
      <c r="G1716" s="401">
        <v>7</v>
      </c>
      <c r="H1716" s="401">
        <v>8</v>
      </c>
      <c r="I1716" s="401">
        <v>9</v>
      </c>
      <c r="J1716" s="401">
        <v>10</v>
      </c>
      <c r="K1716" s="401">
        <v>11</v>
      </c>
      <c r="L1716" s="401">
        <v>12</v>
      </c>
      <c r="M1716" s="401">
        <v>13</v>
      </c>
      <c r="N1716" s="401">
        <v>14</v>
      </c>
      <c r="O1716" s="401">
        <v>15</v>
      </c>
      <c r="P1716" s="402">
        <v>16</v>
      </c>
      <c r="Q1716" s="403">
        <v>17</v>
      </c>
      <c r="R1716" s="402">
        <v>18</v>
      </c>
      <c r="S1716" s="403">
        <v>19</v>
      </c>
      <c r="T1716" s="404">
        <v>20</v>
      </c>
      <c r="U1716" s="210">
        <v>21</v>
      </c>
      <c r="V1716" s="405">
        <v>22</v>
      </c>
    </row>
    <row r="1717" spans="1:22" s="33" customFormat="1" ht="49.95" customHeight="1">
      <c r="A1717" s="634" t="s">
        <v>2562</v>
      </c>
      <c r="B1717" s="406">
        <v>1</v>
      </c>
      <c r="C1717" s="394" t="s">
        <v>828</v>
      </c>
      <c r="D1717" s="394" t="s">
        <v>829</v>
      </c>
      <c r="E1717" s="394" t="s">
        <v>1372</v>
      </c>
      <c r="F1717" s="394" t="s">
        <v>48</v>
      </c>
      <c r="G1717" s="386">
        <v>0.5</v>
      </c>
      <c r="H1717" s="543" t="s">
        <v>396</v>
      </c>
      <c r="I1717" s="392">
        <v>1</v>
      </c>
      <c r="J1717" s="393" t="s">
        <v>308</v>
      </c>
      <c r="K1717" s="430">
        <v>43819</v>
      </c>
      <c r="L1717" s="430">
        <v>44997</v>
      </c>
      <c r="M1717" s="387">
        <v>6296.91</v>
      </c>
      <c r="N1717" s="428">
        <v>3148.4549999999999</v>
      </c>
      <c r="O1717" s="212">
        <v>3148.4549999999999</v>
      </c>
      <c r="P1717" s="732"/>
      <c r="Q1717" s="733"/>
      <c r="R1717" s="750"/>
      <c r="S1717" s="751"/>
      <c r="T1717" s="389" t="s">
        <v>396</v>
      </c>
      <c r="U1717" s="390">
        <v>64</v>
      </c>
      <c r="V1717" s="391" t="s">
        <v>396</v>
      </c>
    </row>
    <row r="1718" spans="1:22" s="33" customFormat="1" ht="49.95" customHeight="1">
      <c r="A1718" s="634" t="s">
        <v>2563</v>
      </c>
      <c r="B1718" s="406">
        <v>2</v>
      </c>
      <c r="C1718" s="394" t="s">
        <v>830</v>
      </c>
      <c r="D1718" s="394" t="s">
        <v>831</v>
      </c>
      <c r="E1718" s="394" t="s">
        <v>1373</v>
      </c>
      <c r="F1718" s="394" t="s">
        <v>48</v>
      </c>
      <c r="G1718" s="386">
        <v>0.9</v>
      </c>
      <c r="H1718" s="543" t="s">
        <v>396</v>
      </c>
      <c r="I1718" s="392">
        <v>2</v>
      </c>
      <c r="J1718" s="393" t="s">
        <v>309</v>
      </c>
      <c r="K1718" s="430">
        <v>43202</v>
      </c>
      <c r="L1718" s="430">
        <v>44196</v>
      </c>
      <c r="M1718" s="387">
        <v>2979.27</v>
      </c>
      <c r="N1718" s="428">
        <v>2681.3429999999998</v>
      </c>
      <c r="O1718" s="212">
        <v>2681.3429999999998</v>
      </c>
      <c r="P1718" s="732"/>
      <c r="Q1718" s="733"/>
      <c r="R1718" s="750"/>
      <c r="S1718" s="751"/>
      <c r="T1718" s="389" t="s">
        <v>396</v>
      </c>
      <c r="U1718" s="390">
        <v>23</v>
      </c>
      <c r="V1718" s="391" t="s">
        <v>396</v>
      </c>
    </row>
    <row r="1719" spans="1:22" s="33" customFormat="1" ht="24.9" customHeight="1">
      <c r="A1719" s="634" t="s">
        <v>2564</v>
      </c>
      <c r="B1719" s="406" t="s">
        <v>1418</v>
      </c>
      <c r="C1719" s="394"/>
      <c r="D1719" s="394"/>
      <c r="E1719" s="394"/>
      <c r="F1719" s="394"/>
      <c r="G1719" s="386"/>
      <c r="H1719" s="543"/>
      <c r="I1719" s="392"/>
      <c r="J1719" s="393" t="s">
        <v>1418</v>
      </c>
      <c r="K1719" s="430"/>
      <c r="L1719" s="430"/>
      <c r="M1719" s="388"/>
      <c r="N1719" s="428" t="s">
        <v>1418</v>
      </c>
      <c r="O1719" s="212" t="s">
        <v>1418</v>
      </c>
      <c r="P1719" s="732"/>
      <c r="Q1719" s="733"/>
      <c r="R1719" s="750"/>
      <c r="S1719" s="751"/>
      <c r="T1719" s="389"/>
      <c r="U1719" s="390"/>
      <c r="V1719" s="391"/>
    </row>
    <row r="1720" spans="1:22" s="33" customFormat="1" ht="24.9" customHeight="1">
      <c r="A1720" s="634" t="s">
        <v>2565</v>
      </c>
      <c r="B1720" s="406" t="s">
        <v>1418</v>
      </c>
      <c r="C1720" s="394"/>
      <c r="D1720" s="394"/>
      <c r="E1720" s="394"/>
      <c r="F1720" s="394"/>
      <c r="G1720" s="386"/>
      <c r="H1720" s="543"/>
      <c r="I1720" s="392"/>
      <c r="J1720" s="393" t="s">
        <v>1418</v>
      </c>
      <c r="K1720" s="430"/>
      <c r="L1720" s="430"/>
      <c r="M1720" s="388"/>
      <c r="N1720" s="428" t="s">
        <v>1418</v>
      </c>
      <c r="O1720" s="212" t="s">
        <v>1418</v>
      </c>
      <c r="P1720" s="732"/>
      <c r="Q1720" s="733"/>
      <c r="R1720" s="750"/>
      <c r="S1720" s="751"/>
      <c r="T1720" s="389"/>
      <c r="U1720" s="390"/>
      <c r="V1720" s="391"/>
    </row>
    <row r="1721" spans="1:22" s="33" customFormat="1" ht="24.9" customHeight="1" thickBot="1">
      <c r="A1721" s="634" t="s">
        <v>2566</v>
      </c>
      <c r="B1721" s="410" t="s">
        <v>1418</v>
      </c>
      <c r="C1721" s="395"/>
      <c r="D1721" s="395"/>
      <c r="E1721" s="395"/>
      <c r="F1721" s="395"/>
      <c r="G1721" s="396"/>
      <c r="H1721" s="544"/>
      <c r="I1721" s="397"/>
      <c r="J1721" s="398" t="s">
        <v>1418</v>
      </c>
      <c r="K1721" s="431"/>
      <c r="L1721" s="431"/>
      <c r="M1721" s="399"/>
      <c r="N1721" s="428" t="s">
        <v>1418</v>
      </c>
      <c r="O1721" s="212" t="s">
        <v>1418</v>
      </c>
      <c r="P1721" s="732"/>
      <c r="Q1721" s="733"/>
      <c r="R1721" s="750"/>
      <c r="S1721" s="751"/>
      <c r="T1721" s="389"/>
      <c r="U1721" s="390"/>
      <c r="V1721" s="391"/>
    </row>
    <row r="1722" spans="1:22" s="19" customFormat="1" ht="12" customHeight="1">
      <c r="A1722" s="634"/>
      <c r="B1722" s="34"/>
      <c r="C1722" s="35"/>
      <c r="D1722" s="35"/>
      <c r="E1722" s="35"/>
      <c r="F1722" s="35"/>
      <c r="G1722" s="35"/>
      <c r="H1722" s="407"/>
      <c r="I1722" s="35"/>
      <c r="J1722" s="35"/>
      <c r="K1722" s="35"/>
      <c r="L1722" s="35"/>
      <c r="M1722" s="35"/>
      <c r="N1722" s="35"/>
      <c r="O1722" s="211"/>
      <c r="P1722" s="35"/>
      <c r="Q1722" s="35"/>
      <c r="R1722" s="211"/>
      <c r="S1722" s="35"/>
      <c r="T1722" s="35"/>
      <c r="U1722" s="36"/>
      <c r="V1722" s="37"/>
    </row>
    <row r="1723" spans="1:22" s="19" customFormat="1" ht="17.25" customHeight="1" thickBot="1">
      <c r="A1723" s="634" t="s">
        <v>2567</v>
      </c>
      <c r="B1723" s="475"/>
      <c r="C1723" s="476"/>
      <c r="D1723" s="476"/>
      <c r="E1723" s="476"/>
      <c r="F1723" s="476"/>
      <c r="G1723" s="476"/>
      <c r="H1723" s="476"/>
      <c r="I1723" s="476"/>
      <c r="J1723" s="476"/>
      <c r="K1723" s="476"/>
      <c r="L1723" s="476"/>
      <c r="M1723" s="476"/>
      <c r="N1723" s="414" t="s">
        <v>398</v>
      </c>
      <c r="O1723" s="415">
        <v>2914.8989999999999</v>
      </c>
      <c r="P1723" s="423"/>
      <c r="Q1723" s="423"/>
      <c r="R1723" s="424"/>
      <c r="S1723" s="424"/>
      <c r="T1723" s="425"/>
      <c r="U1723" s="426"/>
      <c r="V1723" s="427"/>
    </row>
    <row r="1724" spans="1:22" ht="17.25" customHeight="1">
      <c r="B1724" s="38"/>
      <c r="C1724" s="38"/>
      <c r="D1724" s="38"/>
      <c r="E1724" s="38"/>
      <c r="F1724" s="38"/>
      <c r="G1724" s="39"/>
      <c r="H1724" s="39"/>
      <c r="I1724" s="39"/>
      <c r="J1724" s="39"/>
      <c r="K1724" s="39"/>
      <c r="L1724" s="39"/>
      <c r="M1724" s="39"/>
      <c r="N1724" s="39"/>
      <c r="O1724" s="39"/>
      <c r="P1724" s="39"/>
      <c r="Q1724" s="39"/>
      <c r="R1724" s="39"/>
      <c r="S1724" s="39"/>
      <c r="T1724" s="39"/>
      <c r="U1724" s="39"/>
      <c r="V1724" s="39"/>
    </row>
    <row r="1725" spans="1:22" s="19" customFormat="1" ht="16.5" customHeight="1" thickBot="1">
      <c r="A1725" s="630"/>
      <c r="B1725" s="764">
        <v>7</v>
      </c>
      <c r="C1725" s="764"/>
      <c r="D1725" s="764"/>
      <c r="E1725" s="764"/>
      <c r="F1725" s="764"/>
      <c r="G1725" s="764"/>
      <c r="H1725" s="764"/>
      <c r="I1725" s="764"/>
      <c r="J1725" s="764"/>
      <c r="K1725" s="764"/>
      <c r="L1725" s="764"/>
      <c r="M1725" s="764"/>
      <c r="N1725" s="764"/>
      <c r="O1725" s="764"/>
      <c r="P1725" s="764"/>
      <c r="Q1725" s="764"/>
      <c r="R1725" s="764"/>
      <c r="S1725" s="764"/>
      <c r="T1725" s="764"/>
      <c r="U1725" s="764"/>
      <c r="V1725" s="764"/>
    </row>
    <row r="1726" spans="1:22" s="22" customFormat="1" ht="22.5" customHeight="1">
      <c r="A1726" s="635" t="s">
        <v>2568</v>
      </c>
      <c r="B1726" s="765" t="s">
        <v>400</v>
      </c>
      <c r="C1726" s="768" t="s">
        <v>401</v>
      </c>
      <c r="D1726" s="769"/>
      <c r="E1726" s="769"/>
      <c r="F1726" s="769"/>
      <c r="G1726" s="769"/>
      <c r="H1726" s="769"/>
      <c r="I1726" s="769"/>
      <c r="J1726" s="769"/>
      <c r="K1726" s="769"/>
      <c r="L1726" s="769"/>
      <c r="M1726" s="747"/>
      <c r="N1726" s="477"/>
      <c r="O1726" s="478"/>
      <c r="P1726" s="768" t="s">
        <v>402</v>
      </c>
      <c r="Q1726" s="769"/>
      <c r="R1726" s="769"/>
      <c r="S1726" s="747"/>
      <c r="T1726" s="746" t="s">
        <v>403</v>
      </c>
      <c r="U1726" s="747"/>
      <c r="V1726" s="775" t="s">
        <v>1102</v>
      </c>
    </row>
    <row r="1727" spans="1:22" s="22" customFormat="1" ht="22.5" customHeight="1">
      <c r="A1727" s="635" t="s">
        <v>2569</v>
      </c>
      <c r="B1727" s="766"/>
      <c r="C1727" s="734" t="s">
        <v>404</v>
      </c>
      <c r="D1727" s="735"/>
      <c r="E1727" s="736"/>
      <c r="F1727" s="481">
        <v>3</v>
      </c>
      <c r="G1727" s="737" t="s">
        <v>405</v>
      </c>
      <c r="H1727" s="738" t="s">
        <v>406</v>
      </c>
      <c r="I1727" s="738"/>
      <c r="J1727" s="734" t="s">
        <v>407</v>
      </c>
      <c r="K1727" s="739"/>
      <c r="L1727" s="482"/>
      <c r="M1727" s="482"/>
      <c r="N1727" s="483"/>
      <c r="O1727" s="484"/>
      <c r="P1727" s="770"/>
      <c r="Q1727" s="771"/>
      <c r="R1727" s="771"/>
      <c r="S1727" s="772"/>
      <c r="T1727" s="748"/>
      <c r="U1727" s="749"/>
      <c r="V1727" s="776"/>
    </row>
    <row r="1728" spans="1:22" s="22" customFormat="1" ht="51.75" customHeight="1" thickBot="1">
      <c r="A1728" s="635" t="s">
        <v>2570</v>
      </c>
      <c r="B1728" s="766"/>
      <c r="C1728" s="735" t="s">
        <v>408</v>
      </c>
      <c r="D1728" s="736"/>
      <c r="E1728" s="485" t="s">
        <v>409</v>
      </c>
      <c r="F1728" s="479" t="s">
        <v>410</v>
      </c>
      <c r="G1728" s="737"/>
      <c r="H1728" s="738"/>
      <c r="I1728" s="738"/>
      <c r="J1728" s="469" t="s">
        <v>411</v>
      </c>
      <c r="K1728" s="480" t="s">
        <v>412</v>
      </c>
      <c r="L1728" s="486" t="s">
        <v>413</v>
      </c>
      <c r="M1728" s="486"/>
      <c r="N1728" s="487" t="s">
        <v>414</v>
      </c>
      <c r="O1728" s="488"/>
      <c r="P1728" s="421" t="s">
        <v>1436</v>
      </c>
      <c r="Q1728" s="312" t="s">
        <v>415</v>
      </c>
      <c r="R1728" s="313"/>
      <c r="S1728" s="94">
        <v>2</v>
      </c>
      <c r="T1728" s="773"/>
      <c r="U1728" s="774"/>
      <c r="V1728" s="777"/>
    </row>
    <row r="1729" spans="1:22" s="22" customFormat="1" ht="15.75" customHeight="1">
      <c r="A1729" s="635" t="s">
        <v>2571</v>
      </c>
      <c r="B1729" s="766"/>
      <c r="C1729" s="41">
        <v>1</v>
      </c>
      <c r="D1729" s="83" t="s">
        <v>308</v>
      </c>
      <c r="E1729" s="89">
        <v>0.45</v>
      </c>
      <c r="F1729" s="306">
        <v>3148.4549999999999</v>
      </c>
      <c r="G1729" s="306">
        <v>698.17</v>
      </c>
      <c r="H1729" s="742" t="s">
        <v>1102</v>
      </c>
      <c r="I1729" s="743"/>
      <c r="J1729" s="90" t="s">
        <v>1102</v>
      </c>
      <c r="K1729" s="88" t="s">
        <v>1418</v>
      </c>
      <c r="L1729" s="453" t="s">
        <v>1361</v>
      </c>
      <c r="M1729" s="454" t="s">
        <v>1459</v>
      </c>
      <c r="N1729" s="369" t="s">
        <v>396</v>
      </c>
      <c r="O1729" s="778" t="s">
        <v>205</v>
      </c>
      <c r="P1729" s="779"/>
      <c r="Q1729" s="782">
        <v>95</v>
      </c>
      <c r="R1729" s="785" t="s">
        <v>1361</v>
      </c>
      <c r="S1729" s="786"/>
      <c r="T1729" s="746" t="s">
        <v>416</v>
      </c>
      <c r="U1729" s="769"/>
      <c r="V1729" s="747"/>
    </row>
    <row r="1730" spans="1:22" s="22" customFormat="1" ht="15.75" customHeight="1" thickBot="1">
      <c r="A1730" s="635" t="s">
        <v>2572</v>
      </c>
      <c r="B1730" s="766"/>
      <c r="C1730" s="41">
        <v>2</v>
      </c>
      <c r="D1730" s="83" t="s">
        <v>309</v>
      </c>
      <c r="E1730" s="89">
        <v>0.45</v>
      </c>
      <c r="F1730" s="306">
        <v>2681.3429999999998</v>
      </c>
      <c r="G1730" s="306">
        <v>698.17</v>
      </c>
      <c r="H1730" s="742" t="s">
        <v>1102</v>
      </c>
      <c r="I1730" s="743"/>
      <c r="J1730" s="90" t="s">
        <v>1102</v>
      </c>
      <c r="K1730" s="88" t="s">
        <v>1418</v>
      </c>
      <c r="L1730" s="453" t="s">
        <v>34</v>
      </c>
      <c r="M1730" s="454" t="s">
        <v>1439</v>
      </c>
      <c r="N1730" s="369" t="s">
        <v>396</v>
      </c>
      <c r="O1730" s="778"/>
      <c r="P1730" s="779"/>
      <c r="Q1730" s="783"/>
      <c r="R1730" s="787"/>
      <c r="S1730" s="788"/>
      <c r="T1730" s="773"/>
      <c r="U1730" s="791"/>
      <c r="V1730" s="774"/>
    </row>
    <row r="1731" spans="1:22" s="22" customFormat="1" ht="15.75" customHeight="1">
      <c r="A1731" s="635" t="s">
        <v>2573</v>
      </c>
      <c r="B1731" s="766"/>
      <c r="C1731" s="41">
        <v>3</v>
      </c>
      <c r="D1731" s="83" t="s">
        <v>310</v>
      </c>
      <c r="E1731" s="89">
        <v>0.1</v>
      </c>
      <c r="F1731" s="306" t="s">
        <v>1438</v>
      </c>
      <c r="G1731" s="306">
        <v>698.17</v>
      </c>
      <c r="H1731" s="742" t="s">
        <v>1143</v>
      </c>
      <c r="I1731" s="743"/>
      <c r="J1731" s="90" t="s">
        <v>1102</v>
      </c>
      <c r="K1731" s="88" t="s">
        <v>1418</v>
      </c>
      <c r="L1731" s="453" t="s">
        <v>1361</v>
      </c>
      <c r="M1731" s="454" t="s">
        <v>1459</v>
      </c>
      <c r="N1731" s="369" t="s">
        <v>396</v>
      </c>
      <c r="O1731" s="780"/>
      <c r="P1731" s="781"/>
      <c r="Q1731" s="784"/>
      <c r="R1731" s="789"/>
      <c r="S1731" s="790"/>
      <c r="T1731" s="244"/>
      <c r="U1731" s="244"/>
      <c r="V1731" s="245"/>
    </row>
    <row r="1732" spans="1:22" s="22" customFormat="1" ht="15.75" customHeight="1">
      <c r="A1732" s="635" t="s">
        <v>2574</v>
      </c>
      <c r="B1732" s="766"/>
      <c r="C1732" s="41">
        <v>4</v>
      </c>
      <c r="D1732" s="83" t="s">
        <v>1418</v>
      </c>
      <c r="E1732" s="89" t="s">
        <v>1418</v>
      </c>
      <c r="F1732" s="306" t="s">
        <v>1418</v>
      </c>
      <c r="G1732" s="306" t="s">
        <v>1418</v>
      </c>
      <c r="H1732" s="742" t="s">
        <v>1418</v>
      </c>
      <c r="I1732" s="743"/>
      <c r="J1732" s="90" t="s">
        <v>1418</v>
      </c>
      <c r="K1732" s="88" t="s">
        <v>1418</v>
      </c>
      <c r="L1732" s="453"/>
      <c r="M1732" s="454" t="s">
        <v>1418</v>
      </c>
      <c r="N1732" s="369"/>
      <c r="O1732" s="744" t="s">
        <v>417</v>
      </c>
      <c r="P1732" s="734" t="s">
        <v>418</v>
      </c>
      <c r="Q1732" s="735"/>
      <c r="R1732" s="735"/>
      <c r="S1732" s="736"/>
      <c r="T1732" s="225"/>
      <c r="U1732" s="225"/>
      <c r="V1732" s="246"/>
    </row>
    <row r="1733" spans="1:22" s="22" customFormat="1" ht="17.25" customHeight="1">
      <c r="A1733" s="635" t="s">
        <v>2575</v>
      </c>
      <c r="B1733" s="766"/>
      <c r="C1733" s="41">
        <v>5</v>
      </c>
      <c r="D1733" s="83" t="s">
        <v>1418</v>
      </c>
      <c r="E1733" s="89" t="s">
        <v>1418</v>
      </c>
      <c r="F1733" s="306" t="s">
        <v>1418</v>
      </c>
      <c r="G1733" s="306" t="s">
        <v>1418</v>
      </c>
      <c r="H1733" s="742" t="s">
        <v>1418</v>
      </c>
      <c r="I1733" s="743"/>
      <c r="J1733" s="90" t="s">
        <v>1418</v>
      </c>
      <c r="K1733" s="88" t="s">
        <v>1418</v>
      </c>
      <c r="L1733" s="453"/>
      <c r="M1733" s="454" t="s">
        <v>1418</v>
      </c>
      <c r="N1733" s="369"/>
      <c r="O1733" s="745"/>
      <c r="P1733" s="469" t="s">
        <v>419</v>
      </c>
      <c r="Q1733" s="469" t="s">
        <v>420</v>
      </c>
      <c r="R1733" s="738" t="s">
        <v>421</v>
      </c>
      <c r="S1733" s="738"/>
      <c r="T1733" s="225"/>
      <c r="U1733" s="225"/>
      <c r="V1733" s="246"/>
    </row>
    <row r="1734" spans="1:22" s="22" customFormat="1" ht="16.5" customHeight="1" thickBot="1">
      <c r="A1734" s="635" t="s">
        <v>2576</v>
      </c>
      <c r="B1734" s="766"/>
      <c r="C1734" s="91">
        <v>6</v>
      </c>
      <c r="D1734" s="92" t="s">
        <v>1418</v>
      </c>
      <c r="E1734" s="93" t="s">
        <v>1418</v>
      </c>
      <c r="F1734" s="306" t="s">
        <v>1418</v>
      </c>
      <c r="G1734" s="306" t="s">
        <v>1418</v>
      </c>
      <c r="H1734" s="742" t="s">
        <v>1418</v>
      </c>
      <c r="I1734" s="743"/>
      <c r="J1734" s="90" t="s">
        <v>1418</v>
      </c>
      <c r="K1734" s="88" t="s">
        <v>1418</v>
      </c>
      <c r="L1734" s="453"/>
      <c r="M1734" s="454" t="s">
        <v>1418</v>
      </c>
      <c r="N1734" s="451"/>
      <c r="O1734" s="319" t="s">
        <v>1102</v>
      </c>
      <c r="P1734" s="247">
        <v>4</v>
      </c>
      <c r="Q1734" s="248">
        <v>1396.3430708000001</v>
      </c>
      <c r="R1734" s="792">
        <v>5829.7979999999998</v>
      </c>
      <c r="S1734" s="792"/>
      <c r="T1734" s="225"/>
      <c r="U1734" s="225"/>
      <c r="V1734" s="246"/>
    </row>
    <row r="1735" spans="1:22" s="22" customFormat="1" ht="16.5" customHeight="1" thickBot="1">
      <c r="A1735" s="635" t="s">
        <v>2577</v>
      </c>
      <c r="B1735" s="767"/>
      <c r="C1735" s="793" t="s">
        <v>422</v>
      </c>
      <c r="D1735" s="794"/>
      <c r="E1735" s="794"/>
      <c r="F1735" s="502"/>
      <c r="G1735" s="503"/>
      <c r="H1735" s="795" t="s">
        <v>1102</v>
      </c>
      <c r="I1735" s="796"/>
      <c r="J1735" s="416" t="s">
        <v>1102</v>
      </c>
      <c r="K1735" s="249" t="s">
        <v>1102</v>
      </c>
      <c r="L1735" s="492"/>
      <c r="M1735" s="493"/>
      <c r="N1735" s="494"/>
      <c r="O1735" s="797" t="s">
        <v>1418</v>
      </c>
      <c r="P1735" s="797"/>
      <c r="Q1735" s="797"/>
      <c r="R1735" s="797"/>
      <c r="S1735" s="797"/>
      <c r="T1735" s="489"/>
      <c r="U1735" s="490"/>
      <c r="V1735" s="491"/>
    </row>
    <row r="1736" spans="1:22" ht="24.9" customHeight="1"/>
    <row r="1737" spans="1:22" ht="24.9" customHeight="1"/>
    <row r="1738" spans="1:22" s="32" customFormat="1" ht="24" thickBot="1">
      <c r="A1738" s="633">
        <v>64</v>
      </c>
      <c r="B1738" s="761" t="s">
        <v>371</v>
      </c>
      <c r="C1738" s="761"/>
      <c r="D1738" s="761"/>
      <c r="E1738" s="26">
        <v>96</v>
      </c>
      <c r="F1738" s="27" t="s">
        <v>168</v>
      </c>
      <c r="G1738" s="28"/>
      <c r="H1738" s="28"/>
      <c r="I1738" s="27"/>
      <c r="J1738" s="27"/>
      <c r="K1738" s="27"/>
      <c r="L1738" s="27"/>
      <c r="M1738" s="29"/>
      <c r="N1738" s="29"/>
      <c r="O1738" s="28"/>
      <c r="P1738" s="28"/>
      <c r="Q1738" s="30"/>
      <c r="R1738" s="30"/>
      <c r="S1738" s="30"/>
      <c r="T1738" s="30"/>
      <c r="U1738" s="31"/>
    </row>
    <row r="1739" spans="1:22" s="19" customFormat="1" ht="24.75" customHeight="1">
      <c r="A1739" s="630"/>
      <c r="B1739" s="762" t="s">
        <v>372</v>
      </c>
      <c r="C1739" s="466" t="s">
        <v>373</v>
      </c>
      <c r="D1739" s="467" t="s">
        <v>374</v>
      </c>
      <c r="E1739" s="467"/>
      <c r="F1739" s="467" t="s">
        <v>375</v>
      </c>
      <c r="G1739" s="468"/>
      <c r="H1739" s="752" t="s">
        <v>376</v>
      </c>
      <c r="I1739" s="803" t="s">
        <v>377</v>
      </c>
      <c r="J1739" s="752" t="s">
        <v>378</v>
      </c>
      <c r="K1739" s="752" t="s">
        <v>379</v>
      </c>
      <c r="L1739" s="752" t="s">
        <v>380</v>
      </c>
      <c r="M1739" s="752" t="s">
        <v>381</v>
      </c>
      <c r="N1739" s="753" t="s">
        <v>382</v>
      </c>
      <c r="O1739" s="754"/>
      <c r="P1739" s="755" t="s">
        <v>383</v>
      </c>
      <c r="Q1739" s="756"/>
      <c r="R1739" s="746" t="s">
        <v>384</v>
      </c>
      <c r="S1739" s="747"/>
      <c r="T1739" s="798" t="s">
        <v>385</v>
      </c>
      <c r="U1739" s="799"/>
      <c r="V1739" s="800"/>
    </row>
    <row r="1740" spans="1:22" s="19" customFormat="1" ht="73.5" customHeight="1">
      <c r="A1740" s="630"/>
      <c r="B1740" s="763"/>
      <c r="C1740" s="469" t="s">
        <v>386</v>
      </c>
      <c r="D1740" s="470" t="s">
        <v>101</v>
      </c>
      <c r="E1740" s="470" t="s">
        <v>387</v>
      </c>
      <c r="F1740" s="470" t="s">
        <v>388</v>
      </c>
      <c r="G1740" s="471" t="s">
        <v>389</v>
      </c>
      <c r="H1740" s="738"/>
      <c r="I1740" s="804"/>
      <c r="J1740" s="738"/>
      <c r="K1740" s="738"/>
      <c r="L1740" s="738"/>
      <c r="M1740" s="738"/>
      <c r="N1740" s="469" t="s">
        <v>390</v>
      </c>
      <c r="O1740" s="470" t="s">
        <v>391</v>
      </c>
      <c r="P1740" s="801"/>
      <c r="Q1740" s="802"/>
      <c r="R1740" s="748"/>
      <c r="S1740" s="749"/>
      <c r="T1740" s="472" t="s">
        <v>392</v>
      </c>
      <c r="U1740" s="473" t="s">
        <v>393</v>
      </c>
      <c r="V1740" s="474" t="s">
        <v>394</v>
      </c>
    </row>
    <row r="1741" spans="1:22" s="19" customFormat="1" ht="26.25" customHeight="1">
      <c r="A1741" s="630"/>
      <c r="B1741" s="400"/>
      <c r="C1741" s="401">
        <v>3</v>
      </c>
      <c r="D1741" s="401">
        <v>4</v>
      </c>
      <c r="E1741" s="401">
        <v>5</v>
      </c>
      <c r="F1741" s="401">
        <v>6</v>
      </c>
      <c r="G1741" s="401">
        <v>7</v>
      </c>
      <c r="H1741" s="401">
        <v>8</v>
      </c>
      <c r="I1741" s="401">
        <v>9</v>
      </c>
      <c r="J1741" s="401">
        <v>10</v>
      </c>
      <c r="K1741" s="401">
        <v>11</v>
      </c>
      <c r="L1741" s="401">
        <v>12</v>
      </c>
      <c r="M1741" s="401">
        <v>13</v>
      </c>
      <c r="N1741" s="401">
        <v>14</v>
      </c>
      <c r="O1741" s="401">
        <v>15</v>
      </c>
      <c r="P1741" s="402">
        <v>16</v>
      </c>
      <c r="Q1741" s="403">
        <v>17</v>
      </c>
      <c r="R1741" s="402">
        <v>18</v>
      </c>
      <c r="S1741" s="403">
        <v>19</v>
      </c>
      <c r="T1741" s="404">
        <v>20</v>
      </c>
      <c r="U1741" s="210">
        <v>21</v>
      </c>
      <c r="V1741" s="405">
        <v>22</v>
      </c>
    </row>
    <row r="1742" spans="1:22" s="33" customFormat="1" ht="49.95" customHeight="1">
      <c r="A1742" s="634" t="s">
        <v>2578</v>
      </c>
      <c r="B1742" s="406">
        <v>1</v>
      </c>
      <c r="C1742" s="394" t="s">
        <v>470</v>
      </c>
      <c r="D1742" s="394" t="s">
        <v>1408</v>
      </c>
      <c r="E1742" s="394" t="s">
        <v>1374</v>
      </c>
      <c r="F1742" s="394" t="s">
        <v>454</v>
      </c>
      <c r="G1742" s="386">
        <v>0.5</v>
      </c>
      <c r="H1742" s="543" t="s">
        <v>397</v>
      </c>
      <c r="I1742" s="392" t="s">
        <v>57</v>
      </c>
      <c r="J1742" s="393" t="s">
        <v>168</v>
      </c>
      <c r="K1742" s="430">
        <v>35011</v>
      </c>
      <c r="L1742" s="430">
        <v>35812</v>
      </c>
      <c r="M1742" s="387">
        <v>5625.7</v>
      </c>
      <c r="N1742" s="428" t="s">
        <v>1418</v>
      </c>
      <c r="O1742" s="212" t="s">
        <v>1418</v>
      </c>
      <c r="P1742" s="732"/>
      <c r="Q1742" s="733"/>
      <c r="R1742" s="750"/>
      <c r="S1742" s="751"/>
      <c r="T1742" s="389" t="s">
        <v>396</v>
      </c>
      <c r="U1742" s="390">
        <v>14</v>
      </c>
      <c r="V1742" s="391" t="s">
        <v>396</v>
      </c>
    </row>
    <row r="1743" spans="1:22" s="33" customFormat="1" ht="24.9" customHeight="1">
      <c r="A1743" s="634" t="s">
        <v>2579</v>
      </c>
      <c r="B1743" s="406" t="s">
        <v>1418</v>
      </c>
      <c r="C1743" s="394"/>
      <c r="D1743" s="394"/>
      <c r="E1743" s="394"/>
      <c r="F1743" s="394"/>
      <c r="G1743" s="386"/>
      <c r="H1743" s="543"/>
      <c r="I1743" s="392"/>
      <c r="J1743" s="393" t="s">
        <v>1418</v>
      </c>
      <c r="K1743" s="430"/>
      <c r="L1743" s="430"/>
      <c r="M1743" s="387"/>
      <c r="N1743" s="428" t="s">
        <v>1418</v>
      </c>
      <c r="O1743" s="212" t="s">
        <v>1418</v>
      </c>
      <c r="P1743" s="732"/>
      <c r="Q1743" s="733"/>
      <c r="R1743" s="750"/>
      <c r="S1743" s="751"/>
      <c r="T1743" s="389"/>
      <c r="U1743" s="390"/>
      <c r="V1743" s="391"/>
    </row>
    <row r="1744" spans="1:22" s="33" customFormat="1" ht="24.9" customHeight="1">
      <c r="A1744" s="634" t="s">
        <v>2580</v>
      </c>
      <c r="B1744" s="406" t="s">
        <v>1418</v>
      </c>
      <c r="C1744" s="394"/>
      <c r="D1744" s="394"/>
      <c r="E1744" s="394"/>
      <c r="F1744" s="394"/>
      <c r="G1744" s="386"/>
      <c r="H1744" s="543"/>
      <c r="I1744" s="392"/>
      <c r="J1744" s="393" t="s">
        <v>1418</v>
      </c>
      <c r="K1744" s="430"/>
      <c r="L1744" s="430"/>
      <c r="M1744" s="387"/>
      <c r="N1744" s="428" t="s">
        <v>1418</v>
      </c>
      <c r="O1744" s="212" t="s">
        <v>1418</v>
      </c>
      <c r="P1744" s="732"/>
      <c r="Q1744" s="733"/>
      <c r="R1744" s="750"/>
      <c r="S1744" s="751"/>
      <c r="T1744" s="389"/>
      <c r="U1744" s="390"/>
      <c r="V1744" s="391"/>
    </row>
    <row r="1745" spans="1:22" s="33" customFormat="1" ht="24.9" customHeight="1">
      <c r="A1745" s="634" t="s">
        <v>2581</v>
      </c>
      <c r="B1745" s="406" t="s">
        <v>1418</v>
      </c>
      <c r="C1745" s="394"/>
      <c r="D1745" s="394"/>
      <c r="E1745" s="394"/>
      <c r="F1745" s="394"/>
      <c r="G1745" s="386"/>
      <c r="H1745" s="543"/>
      <c r="I1745" s="392"/>
      <c r="J1745" s="393" t="s">
        <v>1418</v>
      </c>
      <c r="K1745" s="430"/>
      <c r="L1745" s="430"/>
      <c r="M1745" s="387"/>
      <c r="N1745" s="428" t="s">
        <v>1418</v>
      </c>
      <c r="O1745" s="212" t="s">
        <v>1418</v>
      </c>
      <c r="P1745" s="732"/>
      <c r="Q1745" s="733"/>
      <c r="R1745" s="750"/>
      <c r="S1745" s="751"/>
      <c r="T1745" s="389"/>
      <c r="U1745" s="390"/>
      <c r="V1745" s="391"/>
    </row>
    <row r="1746" spans="1:22" s="33" customFormat="1" ht="24.9" customHeight="1">
      <c r="A1746" s="634" t="s">
        <v>2582</v>
      </c>
      <c r="B1746" s="406" t="s">
        <v>1418</v>
      </c>
      <c r="C1746" s="394"/>
      <c r="D1746" s="394"/>
      <c r="E1746" s="394"/>
      <c r="F1746" s="394"/>
      <c r="G1746" s="386"/>
      <c r="H1746" s="543"/>
      <c r="I1746" s="392"/>
      <c r="J1746" s="393" t="s">
        <v>1418</v>
      </c>
      <c r="K1746" s="430"/>
      <c r="L1746" s="430"/>
      <c r="M1746" s="387"/>
      <c r="N1746" s="428" t="s">
        <v>1418</v>
      </c>
      <c r="O1746" s="212" t="s">
        <v>1418</v>
      </c>
      <c r="P1746" s="732"/>
      <c r="Q1746" s="733"/>
      <c r="R1746" s="750"/>
      <c r="S1746" s="751"/>
      <c r="T1746" s="389"/>
      <c r="U1746" s="390"/>
      <c r="V1746" s="391"/>
    </row>
    <row r="1747" spans="1:22" s="33" customFormat="1" ht="24.9" customHeight="1">
      <c r="A1747" s="634" t="s">
        <v>2583</v>
      </c>
      <c r="B1747" s="406" t="s">
        <v>1418</v>
      </c>
      <c r="C1747" s="394"/>
      <c r="D1747" s="394"/>
      <c r="E1747" s="394"/>
      <c r="F1747" s="394"/>
      <c r="G1747" s="386"/>
      <c r="H1747" s="543"/>
      <c r="I1747" s="392"/>
      <c r="J1747" s="393" t="s">
        <v>1418</v>
      </c>
      <c r="K1747" s="430"/>
      <c r="L1747" s="430"/>
      <c r="M1747" s="388"/>
      <c r="N1747" s="428" t="s">
        <v>1418</v>
      </c>
      <c r="O1747" s="212" t="s">
        <v>1418</v>
      </c>
      <c r="P1747" s="732"/>
      <c r="Q1747" s="733"/>
      <c r="R1747" s="750"/>
      <c r="S1747" s="751"/>
      <c r="T1747" s="389"/>
      <c r="U1747" s="390"/>
      <c r="V1747" s="391"/>
    </row>
    <row r="1748" spans="1:22" s="33" customFormat="1" ht="24.9" customHeight="1">
      <c r="A1748" s="634" t="s">
        <v>2584</v>
      </c>
      <c r="B1748" s="406" t="s">
        <v>1418</v>
      </c>
      <c r="C1748" s="394"/>
      <c r="D1748" s="394"/>
      <c r="E1748" s="394"/>
      <c r="F1748" s="394"/>
      <c r="G1748" s="386"/>
      <c r="H1748" s="543"/>
      <c r="I1748" s="392"/>
      <c r="J1748" s="393" t="s">
        <v>1418</v>
      </c>
      <c r="K1748" s="430"/>
      <c r="L1748" s="430"/>
      <c r="M1748" s="388"/>
      <c r="N1748" s="428" t="s">
        <v>1418</v>
      </c>
      <c r="O1748" s="212" t="s">
        <v>1418</v>
      </c>
      <c r="P1748" s="732"/>
      <c r="Q1748" s="733"/>
      <c r="R1748" s="750"/>
      <c r="S1748" s="751"/>
      <c r="T1748" s="389"/>
      <c r="U1748" s="390"/>
      <c r="V1748" s="391"/>
    </row>
    <row r="1749" spans="1:22" s="33" customFormat="1" ht="24.9" customHeight="1" thickBot="1">
      <c r="A1749" s="634" t="s">
        <v>2585</v>
      </c>
      <c r="B1749" s="410" t="s">
        <v>1418</v>
      </c>
      <c r="C1749" s="395"/>
      <c r="D1749" s="395"/>
      <c r="E1749" s="395"/>
      <c r="F1749" s="395"/>
      <c r="G1749" s="396"/>
      <c r="H1749" s="544"/>
      <c r="I1749" s="397"/>
      <c r="J1749" s="398" t="s">
        <v>1418</v>
      </c>
      <c r="K1749" s="431"/>
      <c r="L1749" s="431"/>
      <c r="M1749" s="399"/>
      <c r="N1749" s="428" t="s">
        <v>1418</v>
      </c>
      <c r="O1749" s="212" t="s">
        <v>1418</v>
      </c>
      <c r="P1749" s="732"/>
      <c r="Q1749" s="733"/>
      <c r="R1749" s="750"/>
      <c r="S1749" s="751"/>
      <c r="T1749" s="389"/>
      <c r="U1749" s="390"/>
      <c r="V1749" s="391"/>
    </row>
    <row r="1750" spans="1:22" s="19" customFormat="1" ht="12" customHeight="1">
      <c r="A1750" s="634"/>
      <c r="B1750" s="34"/>
      <c r="C1750" s="35"/>
      <c r="D1750" s="35"/>
      <c r="E1750" s="35"/>
      <c r="F1750" s="35"/>
      <c r="G1750" s="35"/>
      <c r="H1750" s="407"/>
      <c r="I1750" s="35"/>
      <c r="J1750" s="35"/>
      <c r="K1750" s="35"/>
      <c r="L1750" s="35"/>
      <c r="M1750" s="35"/>
      <c r="N1750" s="35"/>
      <c r="O1750" s="211"/>
      <c r="P1750" s="35"/>
      <c r="Q1750" s="35"/>
      <c r="R1750" s="211"/>
      <c r="S1750" s="35"/>
      <c r="T1750" s="35"/>
      <c r="U1750" s="36"/>
      <c r="V1750" s="37"/>
    </row>
    <row r="1751" spans="1:22" s="19" customFormat="1" ht="17.25" customHeight="1" thickBot="1">
      <c r="A1751" s="634" t="s">
        <v>2586</v>
      </c>
      <c r="B1751" s="475"/>
      <c r="C1751" s="476"/>
      <c r="D1751" s="476"/>
      <c r="E1751" s="476"/>
      <c r="F1751" s="476"/>
      <c r="G1751" s="476"/>
      <c r="H1751" s="476"/>
      <c r="I1751" s="476"/>
      <c r="J1751" s="476"/>
      <c r="K1751" s="476"/>
      <c r="L1751" s="476"/>
      <c r="M1751" s="476"/>
      <c r="N1751" s="414" t="s">
        <v>398</v>
      </c>
      <c r="O1751" s="415" t="e">
        <v>#DIV/0!</v>
      </c>
      <c r="P1751" s="423"/>
      <c r="Q1751" s="423"/>
      <c r="R1751" s="424"/>
      <c r="S1751" s="424"/>
      <c r="T1751" s="425"/>
      <c r="U1751" s="426"/>
      <c r="V1751" s="427"/>
    </row>
    <row r="1752" spans="1:22" ht="17.25" customHeight="1">
      <c r="B1752" s="38"/>
      <c r="C1752" s="38"/>
      <c r="D1752" s="38"/>
      <c r="E1752" s="38"/>
      <c r="F1752" s="38"/>
      <c r="G1752" s="39"/>
      <c r="H1752" s="39"/>
      <c r="I1752" s="39"/>
      <c r="J1752" s="39"/>
      <c r="K1752" s="39"/>
      <c r="L1752" s="39"/>
      <c r="M1752" s="39"/>
      <c r="N1752" s="39"/>
      <c r="O1752" s="39"/>
      <c r="P1752" s="39"/>
      <c r="Q1752" s="39"/>
      <c r="R1752" s="39"/>
      <c r="S1752" s="39"/>
      <c r="T1752" s="39"/>
      <c r="U1752" s="39"/>
      <c r="V1752" s="39"/>
    </row>
    <row r="1753" spans="1:22" s="19" customFormat="1" ht="16.5" customHeight="1" thickBot="1">
      <c r="A1753" s="630"/>
      <c r="B1753" s="764" t="s">
        <v>399</v>
      </c>
      <c r="C1753" s="764"/>
      <c r="D1753" s="764"/>
      <c r="E1753" s="764"/>
      <c r="F1753" s="764"/>
      <c r="G1753" s="764"/>
      <c r="H1753" s="764"/>
      <c r="I1753" s="764"/>
      <c r="J1753" s="764"/>
      <c r="K1753" s="764"/>
      <c r="L1753" s="764"/>
      <c r="M1753" s="764"/>
      <c r="N1753" s="764"/>
      <c r="O1753" s="764"/>
      <c r="P1753" s="764"/>
      <c r="Q1753" s="764"/>
      <c r="R1753" s="764"/>
      <c r="S1753" s="764"/>
      <c r="T1753" s="764"/>
      <c r="U1753" s="764"/>
      <c r="V1753" s="764"/>
    </row>
    <row r="1754" spans="1:22" s="22" customFormat="1" ht="22.5" customHeight="1">
      <c r="A1754" s="635" t="s">
        <v>2587</v>
      </c>
      <c r="B1754" s="765" t="s">
        <v>400</v>
      </c>
      <c r="C1754" s="768" t="s">
        <v>401</v>
      </c>
      <c r="D1754" s="769"/>
      <c r="E1754" s="769"/>
      <c r="F1754" s="769"/>
      <c r="G1754" s="769"/>
      <c r="H1754" s="769"/>
      <c r="I1754" s="769"/>
      <c r="J1754" s="769"/>
      <c r="K1754" s="769"/>
      <c r="L1754" s="769"/>
      <c r="M1754" s="747"/>
      <c r="N1754" s="477"/>
      <c r="O1754" s="478"/>
      <c r="P1754" s="768" t="s">
        <v>402</v>
      </c>
      <c r="Q1754" s="769"/>
      <c r="R1754" s="769"/>
      <c r="S1754" s="747"/>
      <c r="T1754" s="746" t="s">
        <v>403</v>
      </c>
      <c r="U1754" s="747"/>
      <c r="V1754" s="775" t="s">
        <v>1143</v>
      </c>
    </row>
    <row r="1755" spans="1:22" s="22" customFormat="1" ht="22.5" customHeight="1">
      <c r="A1755" s="635" t="s">
        <v>2588</v>
      </c>
      <c r="B1755" s="766"/>
      <c r="C1755" s="734" t="s">
        <v>404</v>
      </c>
      <c r="D1755" s="735"/>
      <c r="E1755" s="736"/>
      <c r="F1755" s="481">
        <v>1</v>
      </c>
      <c r="G1755" s="737" t="s">
        <v>405</v>
      </c>
      <c r="H1755" s="738" t="s">
        <v>406</v>
      </c>
      <c r="I1755" s="738"/>
      <c r="J1755" s="734" t="s">
        <v>407</v>
      </c>
      <c r="K1755" s="739"/>
      <c r="L1755" s="482"/>
      <c r="M1755" s="482"/>
      <c r="N1755" s="483"/>
      <c r="O1755" s="484"/>
      <c r="P1755" s="770"/>
      <c r="Q1755" s="771"/>
      <c r="R1755" s="771"/>
      <c r="S1755" s="772"/>
      <c r="T1755" s="748"/>
      <c r="U1755" s="749"/>
      <c r="V1755" s="776"/>
    </row>
    <row r="1756" spans="1:22" s="22" customFormat="1" ht="51.75" customHeight="1" thickBot="1">
      <c r="A1756" s="635" t="s">
        <v>2589</v>
      </c>
      <c r="B1756" s="766"/>
      <c r="C1756" s="735" t="s">
        <v>408</v>
      </c>
      <c r="D1756" s="736"/>
      <c r="E1756" s="485" t="s">
        <v>409</v>
      </c>
      <c r="F1756" s="479" t="s">
        <v>410</v>
      </c>
      <c r="G1756" s="737"/>
      <c r="H1756" s="738"/>
      <c r="I1756" s="738"/>
      <c r="J1756" s="469" t="s">
        <v>411</v>
      </c>
      <c r="K1756" s="480" t="s">
        <v>412</v>
      </c>
      <c r="L1756" s="486" t="s">
        <v>413</v>
      </c>
      <c r="M1756" s="486"/>
      <c r="N1756" s="487" t="s">
        <v>414</v>
      </c>
      <c r="O1756" s="488"/>
      <c r="P1756" s="421" t="s">
        <v>1418</v>
      </c>
      <c r="Q1756" s="312" t="s">
        <v>415</v>
      </c>
      <c r="R1756" s="313"/>
      <c r="S1756" s="94">
        <v>0</v>
      </c>
      <c r="T1756" s="773"/>
      <c r="U1756" s="774"/>
      <c r="V1756" s="777"/>
    </row>
    <row r="1757" spans="1:22" s="22" customFormat="1" ht="15.75" customHeight="1">
      <c r="A1757" s="635" t="s">
        <v>2590</v>
      </c>
      <c r="B1757" s="766"/>
      <c r="C1757" s="41">
        <v>1</v>
      </c>
      <c r="D1757" s="83" t="s">
        <v>1418</v>
      </c>
      <c r="E1757" s="89" t="s">
        <v>1418</v>
      </c>
      <c r="F1757" s="306" t="s">
        <v>1418</v>
      </c>
      <c r="G1757" s="306" t="s">
        <v>1418</v>
      </c>
      <c r="H1757" s="742" t="s">
        <v>1418</v>
      </c>
      <c r="I1757" s="743"/>
      <c r="J1757" s="90" t="s">
        <v>1418</v>
      </c>
      <c r="K1757" s="88" t="s">
        <v>1418</v>
      </c>
      <c r="L1757" s="453" t="s">
        <v>1361</v>
      </c>
      <c r="M1757" s="454" t="s">
        <v>1459</v>
      </c>
      <c r="N1757" s="369" t="s">
        <v>396</v>
      </c>
      <c r="O1757" s="778" t="s">
        <v>205</v>
      </c>
      <c r="P1757" s="779"/>
      <c r="Q1757" s="782">
        <v>96</v>
      </c>
      <c r="R1757" s="785" t="s">
        <v>1361</v>
      </c>
      <c r="S1757" s="786"/>
      <c r="T1757" s="746" t="s">
        <v>416</v>
      </c>
      <c r="U1757" s="769"/>
      <c r="V1757" s="747"/>
    </row>
    <row r="1758" spans="1:22" s="22" customFormat="1" ht="15.75" customHeight="1" thickBot="1">
      <c r="A1758" s="635" t="s">
        <v>2591</v>
      </c>
      <c r="B1758" s="766"/>
      <c r="C1758" s="41">
        <v>2</v>
      </c>
      <c r="D1758" s="83" t="s">
        <v>1418</v>
      </c>
      <c r="E1758" s="89" t="s">
        <v>1418</v>
      </c>
      <c r="F1758" s="306" t="s">
        <v>1418</v>
      </c>
      <c r="G1758" s="306" t="s">
        <v>1418</v>
      </c>
      <c r="H1758" s="742" t="s">
        <v>1418</v>
      </c>
      <c r="I1758" s="743"/>
      <c r="J1758" s="90" t="s">
        <v>1418</v>
      </c>
      <c r="K1758" s="88" t="s">
        <v>1418</v>
      </c>
      <c r="L1758" s="453"/>
      <c r="M1758" s="454" t="s">
        <v>1418</v>
      </c>
      <c r="N1758" s="369" t="s">
        <v>396</v>
      </c>
      <c r="O1758" s="778"/>
      <c r="P1758" s="779"/>
      <c r="Q1758" s="783"/>
      <c r="R1758" s="787"/>
      <c r="S1758" s="788"/>
      <c r="T1758" s="773"/>
      <c r="U1758" s="791"/>
      <c r="V1758" s="774"/>
    </row>
    <row r="1759" spans="1:22" s="22" customFormat="1" ht="15.75" customHeight="1">
      <c r="A1759" s="635" t="s">
        <v>2592</v>
      </c>
      <c r="B1759" s="766"/>
      <c r="C1759" s="41">
        <v>3</v>
      </c>
      <c r="D1759" s="83" t="s">
        <v>1418</v>
      </c>
      <c r="E1759" s="89" t="s">
        <v>1418</v>
      </c>
      <c r="F1759" s="306" t="s">
        <v>1418</v>
      </c>
      <c r="G1759" s="306" t="s">
        <v>1418</v>
      </c>
      <c r="H1759" s="742" t="s">
        <v>1418</v>
      </c>
      <c r="I1759" s="743"/>
      <c r="J1759" s="90" t="s">
        <v>1418</v>
      </c>
      <c r="K1759" s="88" t="s">
        <v>1418</v>
      </c>
      <c r="L1759" s="453"/>
      <c r="M1759" s="454" t="s">
        <v>1418</v>
      </c>
      <c r="N1759" s="369"/>
      <c r="O1759" s="780"/>
      <c r="P1759" s="781"/>
      <c r="Q1759" s="784"/>
      <c r="R1759" s="789"/>
      <c r="S1759" s="790"/>
      <c r="T1759" s="244"/>
      <c r="U1759" s="244"/>
      <c r="V1759" s="245"/>
    </row>
    <row r="1760" spans="1:22" s="22" customFormat="1" ht="15.75" customHeight="1">
      <c r="A1760" s="635" t="s">
        <v>2593</v>
      </c>
      <c r="B1760" s="766"/>
      <c r="C1760" s="41">
        <v>4</v>
      </c>
      <c r="D1760" s="83" t="s">
        <v>1418</v>
      </c>
      <c r="E1760" s="89" t="s">
        <v>1418</v>
      </c>
      <c r="F1760" s="306" t="s">
        <v>1418</v>
      </c>
      <c r="G1760" s="306" t="s">
        <v>1418</v>
      </c>
      <c r="H1760" s="742" t="s">
        <v>1418</v>
      </c>
      <c r="I1760" s="743"/>
      <c r="J1760" s="90" t="s">
        <v>1418</v>
      </c>
      <c r="K1760" s="88" t="s">
        <v>1418</v>
      </c>
      <c r="L1760" s="453"/>
      <c r="M1760" s="454" t="s">
        <v>1418</v>
      </c>
      <c r="N1760" s="369"/>
      <c r="O1760" s="744" t="s">
        <v>417</v>
      </c>
      <c r="P1760" s="734" t="s">
        <v>418</v>
      </c>
      <c r="Q1760" s="735"/>
      <c r="R1760" s="735"/>
      <c r="S1760" s="736"/>
      <c r="T1760" s="225"/>
      <c r="U1760" s="225"/>
      <c r="V1760" s="246"/>
    </row>
    <row r="1761" spans="1:22" s="22" customFormat="1" ht="17.25" customHeight="1">
      <c r="A1761" s="635" t="s">
        <v>2594</v>
      </c>
      <c r="B1761" s="766"/>
      <c r="C1761" s="41">
        <v>5</v>
      </c>
      <c r="D1761" s="83" t="s">
        <v>1418</v>
      </c>
      <c r="E1761" s="89" t="s">
        <v>1418</v>
      </c>
      <c r="F1761" s="306" t="s">
        <v>1418</v>
      </c>
      <c r="G1761" s="306" t="s">
        <v>1418</v>
      </c>
      <c r="H1761" s="742" t="s">
        <v>1418</v>
      </c>
      <c r="I1761" s="743"/>
      <c r="J1761" s="90" t="s">
        <v>1418</v>
      </c>
      <c r="K1761" s="88" t="s">
        <v>1418</v>
      </c>
      <c r="L1761" s="453"/>
      <c r="M1761" s="454" t="s">
        <v>1418</v>
      </c>
      <c r="N1761" s="369"/>
      <c r="O1761" s="745"/>
      <c r="P1761" s="469" t="s">
        <v>419</v>
      </c>
      <c r="Q1761" s="469" t="s">
        <v>420</v>
      </c>
      <c r="R1761" s="738" t="s">
        <v>421</v>
      </c>
      <c r="S1761" s="738"/>
      <c r="T1761" s="225"/>
      <c r="U1761" s="225"/>
      <c r="V1761" s="246"/>
    </row>
    <row r="1762" spans="1:22" s="22" customFormat="1" ht="16.5" customHeight="1" thickBot="1">
      <c r="A1762" s="635" t="s">
        <v>2595</v>
      </c>
      <c r="B1762" s="766"/>
      <c r="C1762" s="91">
        <v>6</v>
      </c>
      <c r="D1762" s="92" t="s">
        <v>1418</v>
      </c>
      <c r="E1762" s="93" t="s">
        <v>1418</v>
      </c>
      <c r="F1762" s="306" t="s">
        <v>1418</v>
      </c>
      <c r="G1762" s="306" t="s">
        <v>1418</v>
      </c>
      <c r="H1762" s="742" t="s">
        <v>1418</v>
      </c>
      <c r="I1762" s="743"/>
      <c r="J1762" s="90" t="s">
        <v>1418</v>
      </c>
      <c r="K1762" s="88" t="s">
        <v>1418</v>
      </c>
      <c r="L1762" s="453"/>
      <c r="M1762" s="454" t="s">
        <v>1418</v>
      </c>
      <c r="N1762" s="451"/>
      <c r="O1762" s="319" t="s">
        <v>1143</v>
      </c>
      <c r="P1762" s="247">
        <v>4</v>
      </c>
      <c r="Q1762" s="248">
        <v>1396.3430708000001</v>
      </c>
      <c r="R1762" s="792">
        <v>0</v>
      </c>
      <c r="S1762" s="792"/>
      <c r="T1762" s="225"/>
      <c r="U1762" s="225"/>
      <c r="V1762" s="246"/>
    </row>
    <row r="1763" spans="1:22" s="22" customFormat="1" ht="16.5" customHeight="1" thickBot="1">
      <c r="A1763" s="635" t="s">
        <v>2596</v>
      </c>
      <c r="B1763" s="767"/>
      <c r="C1763" s="793" t="s">
        <v>422</v>
      </c>
      <c r="D1763" s="794"/>
      <c r="E1763" s="794"/>
      <c r="F1763" s="502"/>
      <c r="G1763" s="503"/>
      <c r="H1763" s="795" t="s">
        <v>1418</v>
      </c>
      <c r="I1763" s="796"/>
      <c r="J1763" s="416" t="s">
        <v>1418</v>
      </c>
      <c r="K1763" s="249" t="s">
        <v>1143</v>
      </c>
      <c r="L1763" s="492"/>
      <c r="M1763" s="493"/>
      <c r="N1763" s="494"/>
      <c r="O1763" s="797" t="s">
        <v>1668</v>
      </c>
      <c r="P1763" s="797"/>
      <c r="Q1763" s="797"/>
      <c r="R1763" s="797"/>
      <c r="S1763" s="797"/>
      <c r="T1763" s="489"/>
      <c r="U1763" s="490"/>
      <c r="V1763" s="491"/>
    </row>
    <row r="1764" spans="1:22" ht="24.9" customHeight="1"/>
    <row r="1765" spans="1:22" ht="24.9" customHeight="1"/>
    <row r="1766" spans="1:22" s="32" customFormat="1" ht="24" thickBot="1">
      <c r="A1766" s="633">
        <v>65</v>
      </c>
      <c r="B1766" s="761" t="s">
        <v>371</v>
      </c>
      <c r="C1766" s="761"/>
      <c r="D1766" s="761"/>
      <c r="E1766" s="26">
        <v>98</v>
      </c>
      <c r="F1766" s="27" t="s">
        <v>169</v>
      </c>
      <c r="G1766" s="28"/>
      <c r="H1766" s="28"/>
      <c r="I1766" s="27"/>
      <c r="J1766" s="27"/>
      <c r="K1766" s="27"/>
      <c r="L1766" s="27"/>
      <c r="M1766" s="29"/>
      <c r="N1766" s="29"/>
      <c r="O1766" s="28"/>
      <c r="P1766" s="28"/>
      <c r="Q1766" s="30"/>
      <c r="R1766" s="30"/>
      <c r="S1766" s="30"/>
      <c r="T1766" s="30"/>
      <c r="U1766" s="31"/>
    </row>
    <row r="1767" spans="1:22" s="19" customFormat="1" ht="24.75" customHeight="1">
      <c r="A1767" s="630"/>
      <c r="B1767" s="762" t="s">
        <v>372</v>
      </c>
      <c r="C1767" s="466" t="s">
        <v>373</v>
      </c>
      <c r="D1767" s="467" t="s">
        <v>374</v>
      </c>
      <c r="E1767" s="467"/>
      <c r="F1767" s="467" t="s">
        <v>375</v>
      </c>
      <c r="G1767" s="468"/>
      <c r="H1767" s="752" t="s">
        <v>376</v>
      </c>
      <c r="I1767" s="803" t="s">
        <v>377</v>
      </c>
      <c r="J1767" s="752" t="s">
        <v>378</v>
      </c>
      <c r="K1767" s="752" t="s">
        <v>379</v>
      </c>
      <c r="L1767" s="752" t="s">
        <v>380</v>
      </c>
      <c r="M1767" s="752" t="s">
        <v>381</v>
      </c>
      <c r="N1767" s="753" t="s">
        <v>382</v>
      </c>
      <c r="O1767" s="754"/>
      <c r="P1767" s="755" t="s">
        <v>383</v>
      </c>
      <c r="Q1767" s="756"/>
      <c r="R1767" s="746" t="s">
        <v>384</v>
      </c>
      <c r="S1767" s="747"/>
      <c r="T1767" s="798" t="s">
        <v>385</v>
      </c>
      <c r="U1767" s="799"/>
      <c r="V1767" s="800"/>
    </row>
    <row r="1768" spans="1:22" s="19" customFormat="1" ht="73.5" customHeight="1">
      <c r="A1768" s="630"/>
      <c r="B1768" s="763"/>
      <c r="C1768" s="469" t="s">
        <v>386</v>
      </c>
      <c r="D1768" s="470" t="s">
        <v>101</v>
      </c>
      <c r="E1768" s="470" t="s">
        <v>387</v>
      </c>
      <c r="F1768" s="470" t="s">
        <v>388</v>
      </c>
      <c r="G1768" s="471" t="s">
        <v>389</v>
      </c>
      <c r="H1768" s="738"/>
      <c r="I1768" s="804"/>
      <c r="J1768" s="738"/>
      <c r="K1768" s="738"/>
      <c r="L1768" s="738"/>
      <c r="M1768" s="738"/>
      <c r="N1768" s="469" t="s">
        <v>390</v>
      </c>
      <c r="O1768" s="470" t="s">
        <v>391</v>
      </c>
      <c r="P1768" s="801"/>
      <c r="Q1768" s="802"/>
      <c r="R1768" s="748"/>
      <c r="S1768" s="749"/>
      <c r="T1768" s="472" t="s">
        <v>392</v>
      </c>
      <c r="U1768" s="473" t="s">
        <v>393</v>
      </c>
      <c r="V1768" s="474" t="s">
        <v>394</v>
      </c>
    </row>
    <row r="1769" spans="1:22" s="19" customFormat="1" ht="26.25" customHeight="1">
      <c r="A1769" s="630"/>
      <c r="B1769" s="400"/>
      <c r="C1769" s="401">
        <v>3</v>
      </c>
      <c r="D1769" s="401">
        <v>4</v>
      </c>
      <c r="E1769" s="401">
        <v>5</v>
      </c>
      <c r="F1769" s="401">
        <v>6</v>
      </c>
      <c r="G1769" s="401">
        <v>7</v>
      </c>
      <c r="H1769" s="401">
        <v>8</v>
      </c>
      <c r="I1769" s="401">
        <v>9</v>
      </c>
      <c r="J1769" s="401">
        <v>10</v>
      </c>
      <c r="K1769" s="401">
        <v>11</v>
      </c>
      <c r="L1769" s="401">
        <v>12</v>
      </c>
      <c r="M1769" s="401">
        <v>13</v>
      </c>
      <c r="N1769" s="401">
        <v>14</v>
      </c>
      <c r="O1769" s="401">
        <v>15</v>
      </c>
      <c r="P1769" s="402">
        <v>16</v>
      </c>
      <c r="Q1769" s="403">
        <v>17</v>
      </c>
      <c r="R1769" s="402">
        <v>18</v>
      </c>
      <c r="S1769" s="403">
        <v>19</v>
      </c>
      <c r="T1769" s="404">
        <v>20</v>
      </c>
      <c r="U1769" s="210">
        <v>21</v>
      </c>
      <c r="V1769" s="405">
        <v>22</v>
      </c>
    </row>
    <row r="1770" spans="1:22" s="33" customFormat="1" ht="49.95" customHeight="1">
      <c r="A1770" s="634" t="s">
        <v>2597</v>
      </c>
      <c r="B1770" s="406">
        <v>1</v>
      </c>
      <c r="C1770" s="394" t="s">
        <v>1375</v>
      </c>
      <c r="D1770" s="394" t="s">
        <v>833</v>
      </c>
      <c r="E1770" s="394" t="s">
        <v>1376</v>
      </c>
      <c r="F1770" s="394" t="s">
        <v>48</v>
      </c>
      <c r="G1770" s="386">
        <v>1</v>
      </c>
      <c r="H1770" s="543" t="s">
        <v>396</v>
      </c>
      <c r="I1770" s="392">
        <v>2</v>
      </c>
      <c r="J1770" s="393" t="s">
        <v>312</v>
      </c>
      <c r="K1770" s="430">
        <v>42996</v>
      </c>
      <c r="L1770" s="430">
        <v>44028</v>
      </c>
      <c r="M1770" s="387">
        <v>3601.8</v>
      </c>
      <c r="N1770" s="428">
        <v>3601.8</v>
      </c>
      <c r="O1770" s="212">
        <v>3601.8</v>
      </c>
      <c r="P1770" s="732"/>
      <c r="Q1770" s="733"/>
      <c r="R1770" s="750"/>
      <c r="S1770" s="751"/>
      <c r="T1770" s="389" t="s">
        <v>396</v>
      </c>
      <c r="U1770" s="390">
        <v>236</v>
      </c>
      <c r="V1770" s="391" t="s">
        <v>396</v>
      </c>
    </row>
    <row r="1771" spans="1:22" s="33" customFormat="1" ht="49.95" customHeight="1">
      <c r="A1771" s="634" t="s">
        <v>2598</v>
      </c>
      <c r="B1771" s="406">
        <v>2</v>
      </c>
      <c r="C1771" s="394" t="s">
        <v>832</v>
      </c>
      <c r="D1771" s="394" t="s">
        <v>834</v>
      </c>
      <c r="E1771" s="394" t="s">
        <v>1377</v>
      </c>
      <c r="F1771" s="394" t="s">
        <v>57</v>
      </c>
      <c r="G1771" s="386">
        <v>1</v>
      </c>
      <c r="H1771" s="543" t="s">
        <v>396</v>
      </c>
      <c r="I1771" s="392">
        <v>1</v>
      </c>
      <c r="J1771" s="393" t="s">
        <v>311</v>
      </c>
      <c r="K1771" s="430">
        <v>40290</v>
      </c>
      <c r="L1771" s="430">
        <v>40719</v>
      </c>
      <c r="M1771" s="387">
        <v>1956.03</v>
      </c>
      <c r="N1771" s="428">
        <v>1956.03</v>
      </c>
      <c r="O1771" s="212">
        <v>1956.03</v>
      </c>
      <c r="P1771" s="732"/>
      <c r="Q1771" s="733"/>
      <c r="R1771" s="750"/>
      <c r="S1771" s="751"/>
      <c r="T1771" s="389" t="s">
        <v>396</v>
      </c>
      <c r="U1771" s="390">
        <v>16</v>
      </c>
      <c r="V1771" s="391" t="s">
        <v>396</v>
      </c>
    </row>
    <row r="1772" spans="1:22" s="33" customFormat="1" ht="49.95" customHeight="1">
      <c r="A1772" s="634" t="s">
        <v>2599</v>
      </c>
      <c r="B1772" s="406">
        <v>3</v>
      </c>
      <c r="C1772" s="394" t="s">
        <v>835</v>
      </c>
      <c r="D1772" s="394" t="s">
        <v>836</v>
      </c>
      <c r="E1772" s="394" t="s">
        <v>1378</v>
      </c>
      <c r="F1772" s="394" t="s">
        <v>48</v>
      </c>
      <c r="G1772" s="386">
        <v>0.4</v>
      </c>
      <c r="H1772" s="543" t="s">
        <v>396</v>
      </c>
      <c r="I1772" s="392">
        <v>1</v>
      </c>
      <c r="J1772" s="393" t="s">
        <v>311</v>
      </c>
      <c r="K1772" s="430">
        <v>43235</v>
      </c>
      <c r="L1772" s="430">
        <v>43706</v>
      </c>
      <c r="M1772" s="387">
        <v>4293.45</v>
      </c>
      <c r="N1772" s="428">
        <v>1717.38</v>
      </c>
      <c r="O1772" s="212">
        <v>1717.38</v>
      </c>
      <c r="P1772" s="732"/>
      <c r="Q1772" s="733"/>
      <c r="R1772" s="750"/>
      <c r="S1772" s="751"/>
      <c r="T1772" s="389" t="s">
        <v>396</v>
      </c>
      <c r="U1772" s="390">
        <v>215</v>
      </c>
      <c r="V1772" s="391" t="s">
        <v>396</v>
      </c>
    </row>
    <row r="1773" spans="1:22" s="33" customFormat="1" ht="24.9" customHeight="1">
      <c r="A1773" s="634" t="s">
        <v>2600</v>
      </c>
      <c r="B1773" s="406" t="s">
        <v>1418</v>
      </c>
      <c r="C1773" s="394"/>
      <c r="D1773" s="394"/>
      <c r="E1773" s="394"/>
      <c r="F1773" s="394"/>
      <c r="G1773" s="386"/>
      <c r="H1773" s="543"/>
      <c r="I1773" s="392"/>
      <c r="J1773" s="393" t="s">
        <v>1418</v>
      </c>
      <c r="K1773" s="430"/>
      <c r="L1773" s="430"/>
      <c r="M1773" s="388"/>
      <c r="N1773" s="428" t="s">
        <v>1418</v>
      </c>
      <c r="O1773" s="212" t="s">
        <v>1418</v>
      </c>
      <c r="P1773" s="732"/>
      <c r="Q1773" s="733"/>
      <c r="R1773" s="750"/>
      <c r="S1773" s="751"/>
      <c r="T1773" s="389"/>
      <c r="U1773" s="390"/>
      <c r="V1773" s="391"/>
    </row>
    <row r="1774" spans="1:22" s="33" customFormat="1" ht="24.9" customHeight="1">
      <c r="A1774" s="634" t="s">
        <v>2601</v>
      </c>
      <c r="B1774" s="406" t="s">
        <v>1418</v>
      </c>
      <c r="C1774" s="394"/>
      <c r="D1774" s="394"/>
      <c r="E1774" s="394"/>
      <c r="F1774" s="394"/>
      <c r="G1774" s="386"/>
      <c r="H1774" s="543"/>
      <c r="I1774" s="392"/>
      <c r="J1774" s="393" t="s">
        <v>1418</v>
      </c>
      <c r="K1774" s="430"/>
      <c r="L1774" s="430"/>
      <c r="M1774" s="388"/>
      <c r="N1774" s="428" t="s">
        <v>1418</v>
      </c>
      <c r="O1774" s="212" t="s">
        <v>1418</v>
      </c>
      <c r="P1774" s="732"/>
      <c r="Q1774" s="733"/>
      <c r="R1774" s="750"/>
      <c r="S1774" s="751"/>
      <c r="T1774" s="389"/>
      <c r="U1774" s="390"/>
      <c r="V1774" s="391"/>
    </row>
    <row r="1775" spans="1:22" s="33" customFormat="1" ht="24.9" customHeight="1" thickBot="1">
      <c r="A1775" s="634" t="s">
        <v>2602</v>
      </c>
      <c r="B1775" s="410" t="s">
        <v>1418</v>
      </c>
      <c r="C1775" s="395"/>
      <c r="D1775" s="395"/>
      <c r="E1775" s="395"/>
      <c r="F1775" s="395"/>
      <c r="G1775" s="396"/>
      <c r="H1775" s="544"/>
      <c r="I1775" s="397"/>
      <c r="J1775" s="398" t="s">
        <v>1418</v>
      </c>
      <c r="K1775" s="431"/>
      <c r="L1775" s="431"/>
      <c r="M1775" s="399"/>
      <c r="N1775" s="428" t="s">
        <v>1418</v>
      </c>
      <c r="O1775" s="212" t="s">
        <v>1418</v>
      </c>
      <c r="P1775" s="732"/>
      <c r="Q1775" s="733"/>
      <c r="R1775" s="750"/>
      <c r="S1775" s="751"/>
      <c r="T1775" s="389"/>
      <c r="U1775" s="390"/>
      <c r="V1775" s="391"/>
    </row>
    <row r="1776" spans="1:22" s="19" customFormat="1" ht="12" customHeight="1">
      <c r="A1776" s="634"/>
      <c r="B1776" s="34"/>
      <c r="C1776" s="35"/>
      <c r="D1776" s="35"/>
      <c r="E1776" s="35"/>
      <c r="F1776" s="35"/>
      <c r="G1776" s="35"/>
      <c r="H1776" s="407"/>
      <c r="I1776" s="35"/>
      <c r="J1776" s="35"/>
      <c r="K1776" s="35"/>
      <c r="L1776" s="35"/>
      <c r="M1776" s="35"/>
      <c r="N1776" s="35"/>
      <c r="O1776" s="211"/>
      <c r="P1776" s="35"/>
      <c r="Q1776" s="35"/>
      <c r="R1776" s="211"/>
      <c r="S1776" s="35"/>
      <c r="T1776" s="35"/>
      <c r="U1776" s="36"/>
      <c r="V1776" s="37"/>
    </row>
    <row r="1777" spans="1:22" s="19" customFormat="1" ht="17.25" customHeight="1" thickBot="1">
      <c r="A1777" s="634" t="s">
        <v>2603</v>
      </c>
      <c r="B1777" s="475"/>
      <c r="C1777" s="476"/>
      <c r="D1777" s="476"/>
      <c r="E1777" s="476"/>
      <c r="F1777" s="476"/>
      <c r="G1777" s="476"/>
      <c r="H1777" s="476"/>
      <c r="I1777" s="476"/>
      <c r="J1777" s="476"/>
      <c r="K1777" s="476"/>
      <c r="L1777" s="476"/>
      <c r="M1777" s="476"/>
      <c r="N1777" s="414" t="s">
        <v>398</v>
      </c>
      <c r="O1777" s="415">
        <v>2425.0700000000002</v>
      </c>
      <c r="P1777" s="423"/>
      <c r="Q1777" s="423"/>
      <c r="R1777" s="424"/>
      <c r="S1777" s="424"/>
      <c r="T1777" s="425"/>
      <c r="U1777" s="426"/>
      <c r="V1777" s="427"/>
    </row>
    <row r="1778" spans="1:22" ht="17.25" customHeight="1">
      <c r="B1778" s="38"/>
      <c r="C1778" s="38"/>
      <c r="D1778" s="38"/>
      <c r="E1778" s="38"/>
      <c r="F1778" s="38"/>
      <c r="G1778" s="39"/>
      <c r="H1778" s="39"/>
      <c r="I1778" s="39"/>
      <c r="J1778" s="39"/>
      <c r="K1778" s="39"/>
      <c r="L1778" s="39"/>
      <c r="M1778" s="39"/>
      <c r="N1778" s="39"/>
      <c r="O1778" s="39"/>
      <c r="P1778" s="39"/>
      <c r="Q1778" s="39"/>
      <c r="R1778" s="39"/>
      <c r="S1778" s="39"/>
      <c r="T1778" s="39"/>
      <c r="U1778" s="39"/>
      <c r="V1778" s="39"/>
    </row>
    <row r="1779" spans="1:22" s="19" customFormat="1" ht="16.5" customHeight="1" thickBot="1">
      <c r="A1779" s="630"/>
      <c r="B1779" s="764" t="s">
        <v>399</v>
      </c>
      <c r="C1779" s="764"/>
      <c r="D1779" s="764"/>
      <c r="E1779" s="764"/>
      <c r="F1779" s="764"/>
      <c r="G1779" s="764"/>
      <c r="H1779" s="764"/>
      <c r="I1779" s="764"/>
      <c r="J1779" s="764"/>
      <c r="K1779" s="764"/>
      <c r="L1779" s="764"/>
      <c r="M1779" s="764"/>
      <c r="N1779" s="764"/>
      <c r="O1779" s="764"/>
      <c r="P1779" s="764"/>
      <c r="Q1779" s="764"/>
      <c r="R1779" s="764"/>
      <c r="S1779" s="764"/>
      <c r="T1779" s="764"/>
      <c r="U1779" s="764"/>
      <c r="V1779" s="764"/>
    </row>
    <row r="1780" spans="1:22" s="22" customFormat="1" ht="22.5" customHeight="1">
      <c r="A1780" s="635" t="s">
        <v>2604</v>
      </c>
      <c r="B1780" s="765" t="s">
        <v>400</v>
      </c>
      <c r="C1780" s="768" t="s">
        <v>401</v>
      </c>
      <c r="D1780" s="769"/>
      <c r="E1780" s="769"/>
      <c r="F1780" s="769"/>
      <c r="G1780" s="769"/>
      <c r="H1780" s="769"/>
      <c r="I1780" s="769"/>
      <c r="J1780" s="769"/>
      <c r="K1780" s="769"/>
      <c r="L1780" s="769"/>
      <c r="M1780" s="747"/>
      <c r="N1780" s="477"/>
      <c r="O1780" s="478"/>
      <c r="P1780" s="768" t="s">
        <v>402</v>
      </c>
      <c r="Q1780" s="769"/>
      <c r="R1780" s="769"/>
      <c r="S1780" s="747"/>
      <c r="T1780" s="746" t="s">
        <v>403</v>
      </c>
      <c r="U1780" s="747"/>
      <c r="V1780" s="775" t="s">
        <v>1102</v>
      </c>
    </row>
    <row r="1781" spans="1:22" s="22" customFormat="1" ht="22.5" customHeight="1">
      <c r="A1781" s="635" t="s">
        <v>2605</v>
      </c>
      <c r="B1781" s="766"/>
      <c r="C1781" s="734" t="s">
        <v>404</v>
      </c>
      <c r="D1781" s="735"/>
      <c r="E1781" s="736"/>
      <c r="F1781" s="481">
        <v>2</v>
      </c>
      <c r="G1781" s="737" t="s">
        <v>405</v>
      </c>
      <c r="H1781" s="738" t="s">
        <v>406</v>
      </c>
      <c r="I1781" s="738"/>
      <c r="J1781" s="734" t="s">
        <v>407</v>
      </c>
      <c r="K1781" s="739"/>
      <c r="L1781" s="482"/>
      <c r="M1781" s="482"/>
      <c r="N1781" s="483"/>
      <c r="O1781" s="484"/>
      <c r="P1781" s="770"/>
      <c r="Q1781" s="771"/>
      <c r="R1781" s="771"/>
      <c r="S1781" s="772"/>
      <c r="T1781" s="748"/>
      <c r="U1781" s="749"/>
      <c r="V1781" s="776"/>
    </row>
    <row r="1782" spans="1:22" s="22" customFormat="1" ht="51.75" customHeight="1" thickBot="1">
      <c r="A1782" s="635" t="s">
        <v>2606</v>
      </c>
      <c r="B1782" s="766"/>
      <c r="C1782" s="735" t="s">
        <v>408</v>
      </c>
      <c r="D1782" s="736"/>
      <c r="E1782" s="485" t="s">
        <v>409</v>
      </c>
      <c r="F1782" s="479" t="s">
        <v>410</v>
      </c>
      <c r="G1782" s="737"/>
      <c r="H1782" s="738"/>
      <c r="I1782" s="738"/>
      <c r="J1782" s="469" t="s">
        <v>411</v>
      </c>
      <c r="K1782" s="480" t="s">
        <v>412</v>
      </c>
      <c r="L1782" s="486" t="s">
        <v>413</v>
      </c>
      <c r="M1782" s="486"/>
      <c r="N1782" s="487" t="s">
        <v>414</v>
      </c>
      <c r="O1782" s="488"/>
      <c r="P1782" s="421" t="s">
        <v>1436</v>
      </c>
      <c r="Q1782" s="312" t="s">
        <v>415</v>
      </c>
      <c r="R1782" s="313"/>
      <c r="S1782" s="94">
        <v>3</v>
      </c>
      <c r="T1782" s="773"/>
      <c r="U1782" s="774"/>
      <c r="V1782" s="777"/>
    </row>
    <row r="1783" spans="1:22" s="22" customFormat="1" ht="15.75" customHeight="1">
      <c r="A1783" s="635" t="s">
        <v>2607</v>
      </c>
      <c r="B1783" s="766"/>
      <c r="C1783" s="41">
        <v>1</v>
      </c>
      <c r="D1783" s="83" t="s">
        <v>311</v>
      </c>
      <c r="E1783" s="89">
        <v>0.5</v>
      </c>
      <c r="F1783" s="306">
        <v>3673.41</v>
      </c>
      <c r="G1783" s="306">
        <v>698.17</v>
      </c>
      <c r="H1783" s="742" t="s">
        <v>1102</v>
      </c>
      <c r="I1783" s="743"/>
      <c r="J1783" s="90" t="s">
        <v>1102</v>
      </c>
      <c r="K1783" s="88" t="s">
        <v>1418</v>
      </c>
      <c r="L1783" s="453" t="s">
        <v>1361</v>
      </c>
      <c r="M1783" s="454" t="s">
        <v>1459</v>
      </c>
      <c r="N1783" s="369" t="s">
        <v>396</v>
      </c>
      <c r="O1783" s="778" t="s">
        <v>205</v>
      </c>
      <c r="P1783" s="779"/>
      <c r="Q1783" s="782">
        <v>98</v>
      </c>
      <c r="R1783" s="785" t="s">
        <v>1361</v>
      </c>
      <c r="S1783" s="786"/>
      <c r="T1783" s="746" t="s">
        <v>416</v>
      </c>
      <c r="U1783" s="769"/>
      <c r="V1783" s="747"/>
    </row>
    <row r="1784" spans="1:22" s="22" customFormat="1" ht="15.75" customHeight="1" thickBot="1">
      <c r="A1784" s="635" t="s">
        <v>2608</v>
      </c>
      <c r="B1784" s="766"/>
      <c r="C1784" s="41">
        <v>2</v>
      </c>
      <c r="D1784" s="83" t="s">
        <v>312</v>
      </c>
      <c r="E1784" s="89">
        <v>0.5</v>
      </c>
      <c r="F1784" s="306">
        <v>3601.8</v>
      </c>
      <c r="G1784" s="306">
        <v>698.17</v>
      </c>
      <c r="H1784" s="742" t="s">
        <v>1102</v>
      </c>
      <c r="I1784" s="743"/>
      <c r="J1784" s="90" t="s">
        <v>1102</v>
      </c>
      <c r="K1784" s="88" t="s">
        <v>1418</v>
      </c>
      <c r="L1784" s="453" t="s">
        <v>34</v>
      </c>
      <c r="M1784" s="454" t="s">
        <v>1439</v>
      </c>
      <c r="N1784" s="369" t="s">
        <v>396</v>
      </c>
      <c r="O1784" s="778"/>
      <c r="P1784" s="779"/>
      <c r="Q1784" s="783"/>
      <c r="R1784" s="787"/>
      <c r="S1784" s="788"/>
      <c r="T1784" s="773"/>
      <c r="U1784" s="791"/>
      <c r="V1784" s="774"/>
    </row>
    <row r="1785" spans="1:22" s="22" customFormat="1" ht="15.75" customHeight="1">
      <c r="A1785" s="635" t="s">
        <v>2609</v>
      </c>
      <c r="B1785" s="766"/>
      <c r="C1785" s="41">
        <v>3</v>
      </c>
      <c r="D1785" s="83" t="s">
        <v>1418</v>
      </c>
      <c r="E1785" s="89" t="s">
        <v>1418</v>
      </c>
      <c r="F1785" s="306" t="s">
        <v>1418</v>
      </c>
      <c r="G1785" s="306" t="s">
        <v>1418</v>
      </c>
      <c r="H1785" s="742" t="s">
        <v>1418</v>
      </c>
      <c r="I1785" s="743"/>
      <c r="J1785" s="90" t="s">
        <v>1418</v>
      </c>
      <c r="K1785" s="88" t="s">
        <v>1418</v>
      </c>
      <c r="L1785" s="453"/>
      <c r="M1785" s="454" t="s">
        <v>1418</v>
      </c>
      <c r="N1785" s="369"/>
      <c r="O1785" s="780"/>
      <c r="P1785" s="781"/>
      <c r="Q1785" s="784"/>
      <c r="R1785" s="789"/>
      <c r="S1785" s="790"/>
      <c r="T1785" s="244"/>
      <c r="U1785" s="244"/>
      <c r="V1785" s="245"/>
    </row>
    <row r="1786" spans="1:22" s="22" customFormat="1" ht="15.75" customHeight="1">
      <c r="A1786" s="635" t="s">
        <v>2610</v>
      </c>
      <c r="B1786" s="766"/>
      <c r="C1786" s="41">
        <v>4</v>
      </c>
      <c r="D1786" s="83" t="s">
        <v>1418</v>
      </c>
      <c r="E1786" s="89" t="s">
        <v>1418</v>
      </c>
      <c r="F1786" s="306" t="s">
        <v>1418</v>
      </c>
      <c r="G1786" s="306" t="s">
        <v>1418</v>
      </c>
      <c r="H1786" s="742" t="s">
        <v>1418</v>
      </c>
      <c r="I1786" s="743"/>
      <c r="J1786" s="90" t="s">
        <v>1418</v>
      </c>
      <c r="K1786" s="88" t="s">
        <v>1418</v>
      </c>
      <c r="L1786" s="453"/>
      <c r="M1786" s="454" t="s">
        <v>1418</v>
      </c>
      <c r="N1786" s="369"/>
      <c r="O1786" s="744" t="s">
        <v>417</v>
      </c>
      <c r="P1786" s="734" t="s">
        <v>418</v>
      </c>
      <c r="Q1786" s="735"/>
      <c r="R1786" s="735"/>
      <c r="S1786" s="736"/>
      <c r="T1786" s="225"/>
      <c r="U1786" s="225"/>
      <c r="V1786" s="246"/>
    </row>
    <row r="1787" spans="1:22" s="22" customFormat="1" ht="17.25" customHeight="1">
      <c r="A1787" s="635" t="s">
        <v>2611</v>
      </c>
      <c r="B1787" s="766"/>
      <c r="C1787" s="41">
        <v>5</v>
      </c>
      <c r="D1787" s="83" t="s">
        <v>1418</v>
      </c>
      <c r="E1787" s="89" t="s">
        <v>1418</v>
      </c>
      <c r="F1787" s="306" t="s">
        <v>1418</v>
      </c>
      <c r="G1787" s="306" t="s">
        <v>1418</v>
      </c>
      <c r="H1787" s="742" t="s">
        <v>1418</v>
      </c>
      <c r="I1787" s="743"/>
      <c r="J1787" s="90" t="s">
        <v>1418</v>
      </c>
      <c r="K1787" s="88" t="s">
        <v>1418</v>
      </c>
      <c r="L1787" s="453"/>
      <c r="M1787" s="454" t="s">
        <v>1418</v>
      </c>
      <c r="N1787" s="369"/>
      <c r="O1787" s="745"/>
      <c r="P1787" s="469" t="s">
        <v>419</v>
      </c>
      <c r="Q1787" s="469" t="s">
        <v>420</v>
      </c>
      <c r="R1787" s="738" t="s">
        <v>421</v>
      </c>
      <c r="S1787" s="738"/>
      <c r="T1787" s="225"/>
      <c r="U1787" s="225"/>
      <c r="V1787" s="246"/>
    </row>
    <row r="1788" spans="1:22" s="22" customFormat="1" ht="16.5" customHeight="1" thickBot="1">
      <c r="A1788" s="635" t="s">
        <v>2612</v>
      </c>
      <c r="B1788" s="766"/>
      <c r="C1788" s="91">
        <v>6</v>
      </c>
      <c r="D1788" s="92" t="s">
        <v>1418</v>
      </c>
      <c r="E1788" s="93" t="s">
        <v>1418</v>
      </c>
      <c r="F1788" s="306" t="s">
        <v>1418</v>
      </c>
      <c r="G1788" s="306" t="s">
        <v>1418</v>
      </c>
      <c r="H1788" s="742" t="s">
        <v>1418</v>
      </c>
      <c r="I1788" s="743"/>
      <c r="J1788" s="90" t="s">
        <v>1418</v>
      </c>
      <c r="K1788" s="88" t="s">
        <v>1418</v>
      </c>
      <c r="L1788" s="453"/>
      <c r="M1788" s="454" t="s">
        <v>1418</v>
      </c>
      <c r="N1788" s="451"/>
      <c r="O1788" s="319" t="s">
        <v>1102</v>
      </c>
      <c r="P1788" s="247">
        <v>4</v>
      </c>
      <c r="Q1788" s="248">
        <v>1396.3430708000001</v>
      </c>
      <c r="R1788" s="792">
        <v>7275.21</v>
      </c>
      <c r="S1788" s="792"/>
      <c r="T1788" s="225"/>
      <c r="U1788" s="225"/>
      <c r="V1788" s="246"/>
    </row>
    <row r="1789" spans="1:22" s="22" customFormat="1" ht="16.5" customHeight="1" thickBot="1">
      <c r="A1789" s="635" t="s">
        <v>2613</v>
      </c>
      <c r="B1789" s="767"/>
      <c r="C1789" s="793" t="s">
        <v>422</v>
      </c>
      <c r="D1789" s="794"/>
      <c r="E1789" s="794"/>
      <c r="F1789" s="502"/>
      <c r="G1789" s="503"/>
      <c r="H1789" s="795" t="s">
        <v>1102</v>
      </c>
      <c r="I1789" s="796"/>
      <c r="J1789" s="416" t="s">
        <v>1102</v>
      </c>
      <c r="K1789" s="249" t="s">
        <v>1102</v>
      </c>
      <c r="L1789" s="492"/>
      <c r="M1789" s="493"/>
      <c r="N1789" s="494"/>
      <c r="O1789" s="797" t="s">
        <v>1418</v>
      </c>
      <c r="P1789" s="797"/>
      <c r="Q1789" s="797"/>
      <c r="R1789" s="797"/>
      <c r="S1789" s="797"/>
      <c r="T1789" s="489"/>
      <c r="U1789" s="490"/>
      <c r="V1789" s="491"/>
    </row>
    <row r="1790" spans="1:22" ht="24.9" customHeight="1"/>
    <row r="1791" spans="1:22" ht="24.9" customHeight="1"/>
    <row r="1792" spans="1:22" s="32" customFormat="1" ht="24" thickBot="1">
      <c r="A1792" s="633">
        <v>66</v>
      </c>
      <c r="B1792" s="761" t="s">
        <v>371</v>
      </c>
      <c r="C1792" s="761"/>
      <c r="D1792" s="761"/>
      <c r="E1792" s="26">
        <v>99</v>
      </c>
      <c r="F1792" s="27" t="s">
        <v>170</v>
      </c>
      <c r="G1792" s="28"/>
      <c r="H1792" s="28"/>
      <c r="I1792" s="27"/>
      <c r="J1792" s="27"/>
      <c r="K1792" s="27"/>
      <c r="L1792" s="27"/>
      <c r="M1792" s="29"/>
      <c r="N1792" s="29"/>
      <c r="O1792" s="28"/>
      <c r="P1792" s="28"/>
      <c r="Q1792" s="30"/>
      <c r="R1792" s="30"/>
      <c r="S1792" s="30"/>
      <c r="T1792" s="30"/>
      <c r="U1792" s="31"/>
    </row>
    <row r="1793" spans="1:22" s="19" customFormat="1" ht="24.75" customHeight="1">
      <c r="A1793" s="630"/>
      <c r="B1793" s="762" t="s">
        <v>372</v>
      </c>
      <c r="C1793" s="466" t="s">
        <v>373</v>
      </c>
      <c r="D1793" s="467" t="s">
        <v>374</v>
      </c>
      <c r="E1793" s="467"/>
      <c r="F1793" s="467" t="s">
        <v>375</v>
      </c>
      <c r="G1793" s="468"/>
      <c r="H1793" s="752" t="s">
        <v>376</v>
      </c>
      <c r="I1793" s="803" t="s">
        <v>377</v>
      </c>
      <c r="J1793" s="752" t="s">
        <v>378</v>
      </c>
      <c r="K1793" s="752" t="s">
        <v>379</v>
      </c>
      <c r="L1793" s="752" t="s">
        <v>380</v>
      </c>
      <c r="M1793" s="752" t="s">
        <v>381</v>
      </c>
      <c r="N1793" s="753" t="s">
        <v>382</v>
      </c>
      <c r="O1793" s="754"/>
      <c r="P1793" s="755" t="s">
        <v>383</v>
      </c>
      <c r="Q1793" s="756"/>
      <c r="R1793" s="746" t="s">
        <v>384</v>
      </c>
      <c r="S1793" s="747"/>
      <c r="T1793" s="798" t="s">
        <v>385</v>
      </c>
      <c r="U1793" s="799"/>
      <c r="V1793" s="800"/>
    </row>
    <row r="1794" spans="1:22" s="19" customFormat="1" ht="73.5" customHeight="1">
      <c r="A1794" s="630"/>
      <c r="B1794" s="763"/>
      <c r="C1794" s="469" t="s">
        <v>386</v>
      </c>
      <c r="D1794" s="470" t="s">
        <v>101</v>
      </c>
      <c r="E1794" s="470" t="s">
        <v>387</v>
      </c>
      <c r="F1794" s="470" t="s">
        <v>388</v>
      </c>
      <c r="G1794" s="471" t="s">
        <v>389</v>
      </c>
      <c r="H1794" s="738"/>
      <c r="I1794" s="804"/>
      <c r="J1794" s="738"/>
      <c r="K1794" s="738"/>
      <c r="L1794" s="738"/>
      <c r="M1794" s="738"/>
      <c r="N1794" s="469" t="s">
        <v>390</v>
      </c>
      <c r="O1794" s="470" t="s">
        <v>391</v>
      </c>
      <c r="P1794" s="801"/>
      <c r="Q1794" s="802"/>
      <c r="R1794" s="748"/>
      <c r="S1794" s="749"/>
      <c r="T1794" s="472" t="s">
        <v>392</v>
      </c>
      <c r="U1794" s="473" t="s">
        <v>393</v>
      </c>
      <c r="V1794" s="474" t="s">
        <v>394</v>
      </c>
    </row>
    <row r="1795" spans="1:22" s="19" customFormat="1" ht="26.25" customHeight="1">
      <c r="A1795" s="630"/>
      <c r="B1795" s="400"/>
      <c r="C1795" s="401">
        <v>3</v>
      </c>
      <c r="D1795" s="401">
        <v>4</v>
      </c>
      <c r="E1795" s="401">
        <v>5</v>
      </c>
      <c r="F1795" s="401">
        <v>6</v>
      </c>
      <c r="G1795" s="401">
        <v>7</v>
      </c>
      <c r="H1795" s="401">
        <v>8</v>
      </c>
      <c r="I1795" s="401">
        <v>9</v>
      </c>
      <c r="J1795" s="401">
        <v>10</v>
      </c>
      <c r="K1795" s="401">
        <v>11</v>
      </c>
      <c r="L1795" s="401">
        <v>12</v>
      </c>
      <c r="M1795" s="401">
        <v>13</v>
      </c>
      <c r="N1795" s="401">
        <v>14</v>
      </c>
      <c r="O1795" s="401">
        <v>15</v>
      </c>
      <c r="P1795" s="402">
        <v>16</v>
      </c>
      <c r="Q1795" s="403">
        <v>17</v>
      </c>
      <c r="R1795" s="402">
        <v>18</v>
      </c>
      <c r="S1795" s="403">
        <v>19</v>
      </c>
      <c r="T1795" s="404">
        <v>20</v>
      </c>
      <c r="U1795" s="210">
        <v>21</v>
      </c>
      <c r="V1795" s="405">
        <v>22</v>
      </c>
    </row>
    <row r="1796" spans="1:22" s="33" customFormat="1" ht="49.95" customHeight="1">
      <c r="A1796" s="634" t="s">
        <v>2614</v>
      </c>
      <c r="B1796" s="406">
        <v>1</v>
      </c>
      <c r="C1796" s="394" t="s">
        <v>837</v>
      </c>
      <c r="D1796" s="394" t="s">
        <v>838</v>
      </c>
      <c r="E1796" s="394" t="s">
        <v>839</v>
      </c>
      <c r="F1796" s="394" t="s">
        <v>490</v>
      </c>
      <c r="G1796" s="386">
        <v>1</v>
      </c>
      <c r="H1796" s="543" t="s">
        <v>396</v>
      </c>
      <c r="I1796" s="392">
        <v>2</v>
      </c>
      <c r="J1796" s="393" t="s">
        <v>314</v>
      </c>
      <c r="K1796" s="430">
        <v>38661</v>
      </c>
      <c r="L1796" s="430">
        <v>39595</v>
      </c>
      <c r="M1796" s="387">
        <v>5694.52</v>
      </c>
      <c r="N1796" s="428">
        <v>5694.52</v>
      </c>
      <c r="O1796" s="212">
        <v>5694.52</v>
      </c>
      <c r="P1796" s="732"/>
      <c r="Q1796" s="733"/>
      <c r="R1796" s="750"/>
      <c r="S1796" s="751"/>
      <c r="T1796" s="389" t="s">
        <v>396</v>
      </c>
      <c r="U1796" s="390">
        <v>46</v>
      </c>
      <c r="V1796" s="391" t="s">
        <v>396</v>
      </c>
    </row>
    <row r="1797" spans="1:22" s="33" customFormat="1" ht="49.95" customHeight="1">
      <c r="A1797" s="634" t="s">
        <v>2615</v>
      </c>
      <c r="B1797" s="406">
        <v>2</v>
      </c>
      <c r="C1797" s="394" t="s">
        <v>840</v>
      </c>
      <c r="D1797" s="394" t="s">
        <v>841</v>
      </c>
      <c r="E1797" s="394" t="s">
        <v>842</v>
      </c>
      <c r="F1797" s="394" t="s">
        <v>57</v>
      </c>
      <c r="G1797" s="386">
        <v>1</v>
      </c>
      <c r="H1797" s="543" t="s">
        <v>396</v>
      </c>
      <c r="I1797" s="392">
        <v>1</v>
      </c>
      <c r="J1797" s="393" t="s">
        <v>313</v>
      </c>
      <c r="K1797" s="430">
        <v>38366</v>
      </c>
      <c r="L1797" s="430">
        <v>39071</v>
      </c>
      <c r="M1797" s="387">
        <v>3760.55</v>
      </c>
      <c r="N1797" s="428">
        <v>3760.55</v>
      </c>
      <c r="O1797" s="212">
        <v>3760.55</v>
      </c>
      <c r="P1797" s="732"/>
      <c r="Q1797" s="733"/>
      <c r="R1797" s="750"/>
      <c r="S1797" s="751"/>
      <c r="T1797" s="389" t="s">
        <v>396</v>
      </c>
      <c r="U1797" s="390">
        <v>10</v>
      </c>
      <c r="V1797" s="391" t="s">
        <v>396</v>
      </c>
    </row>
    <row r="1798" spans="1:22" s="33" customFormat="1" ht="49.95" customHeight="1">
      <c r="A1798" s="634" t="s">
        <v>2616</v>
      </c>
      <c r="B1798" s="406">
        <v>3</v>
      </c>
      <c r="C1798" s="394" t="s">
        <v>843</v>
      </c>
      <c r="D1798" s="394" t="s">
        <v>684</v>
      </c>
      <c r="E1798" s="394" t="s">
        <v>844</v>
      </c>
      <c r="F1798" s="394" t="s">
        <v>48</v>
      </c>
      <c r="G1798" s="386">
        <v>0.5</v>
      </c>
      <c r="H1798" s="543" t="s">
        <v>397</v>
      </c>
      <c r="I1798" s="392">
        <v>1</v>
      </c>
      <c r="J1798" s="393" t="s">
        <v>313</v>
      </c>
      <c r="K1798" s="430">
        <v>34456</v>
      </c>
      <c r="L1798" s="430">
        <v>35461</v>
      </c>
      <c r="M1798" s="387">
        <v>6706.84</v>
      </c>
      <c r="N1798" s="428" t="s">
        <v>1418</v>
      </c>
      <c r="O1798" s="212" t="s">
        <v>1418</v>
      </c>
      <c r="P1798" s="732"/>
      <c r="Q1798" s="733"/>
      <c r="R1798" s="750"/>
      <c r="S1798" s="751"/>
      <c r="T1798" s="389" t="s">
        <v>396</v>
      </c>
      <c r="U1798" s="390">
        <v>81</v>
      </c>
      <c r="V1798" s="391" t="s">
        <v>396</v>
      </c>
    </row>
    <row r="1799" spans="1:22" s="33" customFormat="1" ht="49.95" customHeight="1">
      <c r="A1799" s="634" t="s">
        <v>2617</v>
      </c>
      <c r="B1799" s="406">
        <v>4</v>
      </c>
      <c r="C1799" s="394" t="s">
        <v>840</v>
      </c>
      <c r="D1799" s="394" t="s">
        <v>845</v>
      </c>
      <c r="E1799" s="394" t="s">
        <v>846</v>
      </c>
      <c r="F1799" s="394" t="s">
        <v>57</v>
      </c>
      <c r="G1799" s="386">
        <v>1</v>
      </c>
      <c r="H1799" s="543" t="s">
        <v>396</v>
      </c>
      <c r="I1799" s="392">
        <v>1</v>
      </c>
      <c r="J1799" s="393" t="s">
        <v>313</v>
      </c>
      <c r="K1799" s="430">
        <v>35410</v>
      </c>
      <c r="L1799" s="430">
        <v>35864</v>
      </c>
      <c r="M1799" s="387">
        <v>3679.61</v>
      </c>
      <c r="N1799" s="428">
        <v>3679.61</v>
      </c>
      <c r="O1799" s="212">
        <v>3679.61</v>
      </c>
      <c r="P1799" s="732"/>
      <c r="Q1799" s="733"/>
      <c r="R1799" s="750"/>
      <c r="S1799" s="751"/>
      <c r="T1799" s="389" t="s">
        <v>396</v>
      </c>
      <c r="U1799" s="390">
        <v>96</v>
      </c>
      <c r="V1799" s="391" t="s">
        <v>396</v>
      </c>
    </row>
    <row r="1800" spans="1:22" s="33" customFormat="1" ht="49.95" customHeight="1">
      <c r="A1800" s="634" t="s">
        <v>2618</v>
      </c>
      <c r="B1800" s="406">
        <v>5</v>
      </c>
      <c r="C1800" s="394" t="s">
        <v>840</v>
      </c>
      <c r="D1800" s="394" t="s">
        <v>847</v>
      </c>
      <c r="E1800" s="394" t="s">
        <v>848</v>
      </c>
      <c r="F1800" s="394" t="s">
        <v>48</v>
      </c>
      <c r="G1800" s="386">
        <v>0.5</v>
      </c>
      <c r="H1800" s="543" t="s">
        <v>396</v>
      </c>
      <c r="I1800" s="392">
        <v>1</v>
      </c>
      <c r="J1800" s="393" t="s">
        <v>313</v>
      </c>
      <c r="K1800" s="430">
        <v>35702</v>
      </c>
      <c r="L1800" s="430">
        <v>36402</v>
      </c>
      <c r="M1800" s="387">
        <v>3529.04</v>
      </c>
      <c r="N1800" s="428">
        <v>1764.52</v>
      </c>
      <c r="O1800" s="212">
        <v>1764.52</v>
      </c>
      <c r="P1800" s="732"/>
      <c r="Q1800" s="733"/>
      <c r="R1800" s="750"/>
      <c r="S1800" s="751"/>
      <c r="T1800" s="389" t="s">
        <v>396</v>
      </c>
      <c r="U1800" s="390">
        <v>102</v>
      </c>
      <c r="V1800" s="391" t="s">
        <v>396</v>
      </c>
    </row>
    <row r="1801" spans="1:22" s="33" customFormat="1" ht="49.95" customHeight="1">
      <c r="A1801" s="634" t="s">
        <v>2619</v>
      </c>
      <c r="B1801" s="406">
        <v>6</v>
      </c>
      <c r="C1801" s="394" t="s">
        <v>849</v>
      </c>
      <c r="D1801" s="394" t="s">
        <v>850</v>
      </c>
      <c r="E1801" s="394" t="s">
        <v>851</v>
      </c>
      <c r="F1801" s="394" t="s">
        <v>48</v>
      </c>
      <c r="G1801" s="386">
        <v>0.5</v>
      </c>
      <c r="H1801" s="543" t="s">
        <v>396</v>
      </c>
      <c r="I1801" s="392">
        <v>1</v>
      </c>
      <c r="J1801" s="393" t="s">
        <v>313</v>
      </c>
      <c r="K1801" s="430">
        <v>36311</v>
      </c>
      <c r="L1801" s="430">
        <v>36799</v>
      </c>
      <c r="M1801" s="387">
        <v>3085.52</v>
      </c>
      <c r="N1801" s="428">
        <v>1542.76</v>
      </c>
      <c r="O1801" s="212">
        <v>1542.76</v>
      </c>
      <c r="P1801" s="732"/>
      <c r="Q1801" s="733"/>
      <c r="R1801" s="750"/>
      <c r="S1801" s="751"/>
      <c r="T1801" s="389" t="s">
        <v>396</v>
      </c>
      <c r="U1801" s="390">
        <v>115</v>
      </c>
      <c r="V1801" s="391" t="s">
        <v>396</v>
      </c>
    </row>
    <row r="1802" spans="1:22" s="33" customFormat="1" ht="49.95" customHeight="1">
      <c r="A1802" s="634" t="s">
        <v>2620</v>
      </c>
      <c r="B1802" s="406">
        <v>7</v>
      </c>
      <c r="C1802" s="394" t="s">
        <v>840</v>
      </c>
      <c r="D1802" s="394" t="s">
        <v>852</v>
      </c>
      <c r="E1802" s="394" t="s">
        <v>853</v>
      </c>
      <c r="F1802" s="394" t="s">
        <v>57</v>
      </c>
      <c r="G1802" s="386">
        <v>1</v>
      </c>
      <c r="H1802" s="543" t="s">
        <v>396</v>
      </c>
      <c r="I1802" s="392">
        <v>1</v>
      </c>
      <c r="J1802" s="393" t="s">
        <v>313</v>
      </c>
      <c r="K1802" s="430">
        <v>38240</v>
      </c>
      <c r="L1802" s="430">
        <v>38309</v>
      </c>
      <c r="M1802" s="387">
        <v>565.15</v>
      </c>
      <c r="N1802" s="428">
        <v>565.15</v>
      </c>
      <c r="O1802" s="212">
        <v>565.15</v>
      </c>
      <c r="P1802" s="732"/>
      <c r="Q1802" s="733"/>
      <c r="R1802" s="750"/>
      <c r="S1802" s="751"/>
      <c r="T1802" s="389" t="s">
        <v>396</v>
      </c>
      <c r="U1802" s="390">
        <v>143</v>
      </c>
      <c r="V1802" s="391" t="s">
        <v>396</v>
      </c>
    </row>
    <row r="1803" spans="1:22" s="33" customFormat="1" ht="24.9" customHeight="1">
      <c r="A1803" s="634" t="s">
        <v>2621</v>
      </c>
      <c r="B1803" s="406" t="s">
        <v>1418</v>
      </c>
      <c r="C1803" s="394"/>
      <c r="D1803" s="394"/>
      <c r="E1803" s="394"/>
      <c r="F1803" s="394"/>
      <c r="G1803" s="386"/>
      <c r="H1803" s="543"/>
      <c r="I1803" s="392"/>
      <c r="J1803" s="393" t="s">
        <v>1418</v>
      </c>
      <c r="K1803" s="430"/>
      <c r="L1803" s="430"/>
      <c r="M1803" s="388"/>
      <c r="N1803" s="428" t="s">
        <v>1418</v>
      </c>
      <c r="O1803" s="212" t="s">
        <v>1418</v>
      </c>
      <c r="P1803" s="732"/>
      <c r="Q1803" s="733"/>
      <c r="R1803" s="750"/>
      <c r="S1803" s="751"/>
      <c r="T1803" s="389"/>
      <c r="U1803" s="390"/>
      <c r="V1803" s="391"/>
    </row>
    <row r="1804" spans="1:22" s="33" customFormat="1" ht="24.9" customHeight="1">
      <c r="A1804" s="634" t="s">
        <v>2622</v>
      </c>
      <c r="B1804" s="406" t="s">
        <v>1418</v>
      </c>
      <c r="C1804" s="394"/>
      <c r="D1804" s="394"/>
      <c r="E1804" s="394"/>
      <c r="F1804" s="394"/>
      <c r="G1804" s="386"/>
      <c r="H1804" s="543"/>
      <c r="I1804" s="392"/>
      <c r="J1804" s="393" t="s">
        <v>1418</v>
      </c>
      <c r="K1804" s="430"/>
      <c r="L1804" s="430"/>
      <c r="M1804" s="388"/>
      <c r="N1804" s="428" t="s">
        <v>1418</v>
      </c>
      <c r="O1804" s="212" t="s">
        <v>1418</v>
      </c>
      <c r="P1804" s="732"/>
      <c r="Q1804" s="733"/>
      <c r="R1804" s="750"/>
      <c r="S1804" s="751"/>
      <c r="T1804" s="389"/>
      <c r="U1804" s="390"/>
      <c r="V1804" s="391"/>
    </row>
    <row r="1805" spans="1:22" s="33" customFormat="1" ht="24.9" customHeight="1" thickBot="1">
      <c r="A1805" s="634" t="s">
        <v>2623</v>
      </c>
      <c r="B1805" s="410" t="s">
        <v>1418</v>
      </c>
      <c r="C1805" s="395"/>
      <c r="D1805" s="395"/>
      <c r="E1805" s="395"/>
      <c r="F1805" s="395"/>
      <c r="G1805" s="396"/>
      <c r="H1805" s="544"/>
      <c r="I1805" s="397"/>
      <c r="J1805" s="398" t="s">
        <v>1418</v>
      </c>
      <c r="K1805" s="431"/>
      <c r="L1805" s="431"/>
      <c r="M1805" s="399"/>
      <c r="N1805" s="428" t="s">
        <v>1418</v>
      </c>
      <c r="O1805" s="212" t="s">
        <v>1418</v>
      </c>
      <c r="P1805" s="732"/>
      <c r="Q1805" s="733"/>
      <c r="R1805" s="750"/>
      <c r="S1805" s="751"/>
      <c r="T1805" s="389"/>
      <c r="U1805" s="390"/>
      <c r="V1805" s="391"/>
    </row>
    <row r="1806" spans="1:22" s="19" customFormat="1" ht="12" customHeight="1">
      <c r="A1806" s="634"/>
      <c r="B1806" s="34"/>
      <c r="C1806" s="35"/>
      <c r="D1806" s="35"/>
      <c r="E1806" s="35"/>
      <c r="F1806" s="35"/>
      <c r="G1806" s="35"/>
      <c r="H1806" s="407"/>
      <c r="I1806" s="35"/>
      <c r="J1806" s="35"/>
      <c r="K1806" s="35"/>
      <c r="L1806" s="35"/>
      <c r="M1806" s="35"/>
      <c r="N1806" s="35"/>
      <c r="O1806" s="211"/>
      <c r="P1806" s="35"/>
      <c r="Q1806" s="35"/>
      <c r="R1806" s="211"/>
      <c r="S1806" s="35"/>
      <c r="T1806" s="35"/>
      <c r="U1806" s="36"/>
      <c r="V1806" s="37"/>
    </row>
    <row r="1807" spans="1:22" s="19" customFormat="1" ht="17.25" customHeight="1" thickBot="1">
      <c r="A1807" s="634" t="s">
        <v>2624</v>
      </c>
      <c r="B1807" s="475"/>
      <c r="C1807" s="476"/>
      <c r="D1807" s="476"/>
      <c r="E1807" s="476"/>
      <c r="F1807" s="476"/>
      <c r="G1807" s="476"/>
      <c r="H1807" s="476"/>
      <c r="I1807" s="476"/>
      <c r="J1807" s="476"/>
      <c r="K1807" s="476"/>
      <c r="L1807" s="476"/>
      <c r="M1807" s="476"/>
      <c r="N1807" s="414" t="s">
        <v>398</v>
      </c>
      <c r="O1807" s="415">
        <v>2834.5183333333334</v>
      </c>
      <c r="P1807" s="423"/>
      <c r="Q1807" s="423"/>
      <c r="R1807" s="424"/>
      <c r="S1807" s="424"/>
      <c r="T1807" s="425"/>
      <c r="U1807" s="426"/>
      <c r="V1807" s="427"/>
    </row>
    <row r="1808" spans="1:22" ht="17.25" customHeight="1">
      <c r="B1808" s="38"/>
      <c r="C1808" s="38"/>
      <c r="D1808" s="38"/>
      <c r="E1808" s="38"/>
      <c r="F1808" s="38"/>
      <c r="G1808" s="39"/>
      <c r="H1808" s="39"/>
      <c r="I1808" s="39"/>
      <c r="J1808" s="39"/>
      <c r="K1808" s="39"/>
      <c r="L1808" s="39"/>
      <c r="M1808" s="39"/>
      <c r="N1808" s="39"/>
      <c r="O1808" s="39"/>
      <c r="P1808" s="39"/>
      <c r="Q1808" s="39"/>
      <c r="R1808" s="39"/>
      <c r="S1808" s="39"/>
      <c r="T1808" s="39"/>
      <c r="U1808" s="39"/>
      <c r="V1808" s="39"/>
    </row>
    <row r="1809" spans="1:22" s="19" customFormat="1" ht="16.5" customHeight="1" thickBot="1">
      <c r="A1809" s="630"/>
      <c r="B1809" s="764" t="s">
        <v>399</v>
      </c>
      <c r="C1809" s="764"/>
      <c r="D1809" s="764"/>
      <c r="E1809" s="764"/>
      <c r="F1809" s="764"/>
      <c r="G1809" s="764"/>
      <c r="H1809" s="764"/>
      <c r="I1809" s="764"/>
      <c r="J1809" s="764"/>
      <c r="K1809" s="764"/>
      <c r="L1809" s="764"/>
      <c r="M1809" s="764"/>
      <c r="N1809" s="764"/>
      <c r="O1809" s="764"/>
      <c r="P1809" s="764"/>
      <c r="Q1809" s="764"/>
      <c r="R1809" s="764"/>
      <c r="S1809" s="764"/>
      <c r="T1809" s="764"/>
      <c r="U1809" s="764"/>
      <c r="V1809" s="764"/>
    </row>
    <row r="1810" spans="1:22" s="22" customFormat="1" ht="22.5" customHeight="1">
      <c r="A1810" s="635" t="s">
        <v>2625</v>
      </c>
      <c r="B1810" s="765" t="s">
        <v>400</v>
      </c>
      <c r="C1810" s="768" t="s">
        <v>401</v>
      </c>
      <c r="D1810" s="769"/>
      <c r="E1810" s="769"/>
      <c r="F1810" s="769"/>
      <c r="G1810" s="769"/>
      <c r="H1810" s="769"/>
      <c r="I1810" s="769"/>
      <c r="J1810" s="769"/>
      <c r="K1810" s="769"/>
      <c r="L1810" s="769"/>
      <c r="M1810" s="747"/>
      <c r="N1810" s="477"/>
      <c r="O1810" s="478"/>
      <c r="P1810" s="768" t="s">
        <v>402</v>
      </c>
      <c r="Q1810" s="769"/>
      <c r="R1810" s="769"/>
      <c r="S1810" s="747"/>
      <c r="T1810" s="746" t="s">
        <v>403</v>
      </c>
      <c r="U1810" s="747"/>
      <c r="V1810" s="775" t="s">
        <v>1102</v>
      </c>
    </row>
    <row r="1811" spans="1:22" s="22" customFormat="1" ht="22.5" customHeight="1">
      <c r="A1811" s="635" t="s">
        <v>2626</v>
      </c>
      <c r="B1811" s="766"/>
      <c r="C1811" s="734" t="s">
        <v>404</v>
      </c>
      <c r="D1811" s="735"/>
      <c r="E1811" s="736"/>
      <c r="F1811" s="481">
        <v>2</v>
      </c>
      <c r="G1811" s="737" t="s">
        <v>405</v>
      </c>
      <c r="H1811" s="738" t="s">
        <v>406</v>
      </c>
      <c r="I1811" s="738"/>
      <c r="J1811" s="734" t="s">
        <v>407</v>
      </c>
      <c r="K1811" s="739"/>
      <c r="L1811" s="482"/>
      <c r="M1811" s="482"/>
      <c r="N1811" s="483"/>
      <c r="O1811" s="484"/>
      <c r="P1811" s="770"/>
      <c r="Q1811" s="771"/>
      <c r="R1811" s="771"/>
      <c r="S1811" s="772"/>
      <c r="T1811" s="748"/>
      <c r="U1811" s="749"/>
      <c r="V1811" s="776"/>
    </row>
    <row r="1812" spans="1:22" s="22" customFormat="1" ht="51.75" customHeight="1" thickBot="1">
      <c r="A1812" s="635" t="s">
        <v>2627</v>
      </c>
      <c r="B1812" s="766"/>
      <c r="C1812" s="735" t="s">
        <v>408</v>
      </c>
      <c r="D1812" s="736"/>
      <c r="E1812" s="485" t="s">
        <v>409</v>
      </c>
      <c r="F1812" s="479" t="s">
        <v>410</v>
      </c>
      <c r="G1812" s="737"/>
      <c r="H1812" s="738"/>
      <c r="I1812" s="738"/>
      <c r="J1812" s="469" t="s">
        <v>411</v>
      </c>
      <c r="K1812" s="480" t="s">
        <v>412</v>
      </c>
      <c r="L1812" s="486" t="s">
        <v>413</v>
      </c>
      <c r="M1812" s="486"/>
      <c r="N1812" s="487" t="s">
        <v>414</v>
      </c>
      <c r="O1812" s="488"/>
      <c r="P1812" s="421" t="s">
        <v>1436</v>
      </c>
      <c r="Q1812" s="312" t="s">
        <v>415</v>
      </c>
      <c r="R1812" s="313"/>
      <c r="S1812" s="94">
        <v>6</v>
      </c>
      <c r="T1812" s="773"/>
      <c r="U1812" s="774"/>
      <c r="V1812" s="777"/>
    </row>
    <row r="1813" spans="1:22" s="22" customFormat="1" ht="15.75" customHeight="1">
      <c r="A1813" s="635" t="s">
        <v>2628</v>
      </c>
      <c r="B1813" s="766"/>
      <c r="C1813" s="41">
        <v>1</v>
      </c>
      <c r="D1813" s="83" t="s">
        <v>313</v>
      </c>
      <c r="E1813" s="89">
        <v>0.5</v>
      </c>
      <c r="F1813" s="306">
        <v>11312.59</v>
      </c>
      <c r="G1813" s="306">
        <v>698.17</v>
      </c>
      <c r="H1813" s="742" t="s">
        <v>1102</v>
      </c>
      <c r="I1813" s="743"/>
      <c r="J1813" s="90" t="s">
        <v>1102</v>
      </c>
      <c r="K1813" s="88" t="s">
        <v>1418</v>
      </c>
      <c r="L1813" s="453" t="s">
        <v>1361</v>
      </c>
      <c r="M1813" s="454" t="s">
        <v>1459</v>
      </c>
      <c r="N1813" s="369" t="s">
        <v>396</v>
      </c>
      <c r="O1813" s="778" t="s">
        <v>205</v>
      </c>
      <c r="P1813" s="779"/>
      <c r="Q1813" s="782">
        <v>99</v>
      </c>
      <c r="R1813" s="785" t="s">
        <v>1361</v>
      </c>
      <c r="S1813" s="786"/>
      <c r="T1813" s="746" t="s">
        <v>416</v>
      </c>
      <c r="U1813" s="769"/>
      <c r="V1813" s="747"/>
    </row>
    <row r="1814" spans="1:22" s="22" customFormat="1" ht="15.75" customHeight="1" thickBot="1">
      <c r="A1814" s="635" t="s">
        <v>2629</v>
      </c>
      <c r="B1814" s="766"/>
      <c r="C1814" s="41">
        <v>2</v>
      </c>
      <c r="D1814" s="83" t="s">
        <v>314</v>
      </c>
      <c r="E1814" s="89">
        <v>0.5</v>
      </c>
      <c r="F1814" s="306">
        <v>5694.52</v>
      </c>
      <c r="G1814" s="306">
        <v>698.17</v>
      </c>
      <c r="H1814" s="742" t="s">
        <v>1102</v>
      </c>
      <c r="I1814" s="743"/>
      <c r="J1814" s="90" t="s">
        <v>1102</v>
      </c>
      <c r="K1814" s="88" t="s">
        <v>1418</v>
      </c>
      <c r="L1814" s="453" t="s">
        <v>1361</v>
      </c>
      <c r="M1814" s="454" t="s">
        <v>1459</v>
      </c>
      <c r="N1814" s="369" t="s">
        <v>396</v>
      </c>
      <c r="O1814" s="778"/>
      <c r="P1814" s="779"/>
      <c r="Q1814" s="783"/>
      <c r="R1814" s="787"/>
      <c r="S1814" s="788"/>
      <c r="T1814" s="773"/>
      <c r="U1814" s="791"/>
      <c r="V1814" s="774"/>
    </row>
    <row r="1815" spans="1:22" s="22" customFormat="1" ht="15.75" customHeight="1">
      <c r="A1815" s="635" t="s">
        <v>2630</v>
      </c>
      <c r="B1815" s="766"/>
      <c r="C1815" s="41">
        <v>3</v>
      </c>
      <c r="D1815" s="83" t="s">
        <v>1418</v>
      </c>
      <c r="E1815" s="89" t="s">
        <v>1418</v>
      </c>
      <c r="F1815" s="306" t="s">
        <v>1418</v>
      </c>
      <c r="G1815" s="306" t="s">
        <v>1418</v>
      </c>
      <c r="H1815" s="742" t="s">
        <v>1418</v>
      </c>
      <c r="I1815" s="743"/>
      <c r="J1815" s="90" t="s">
        <v>1418</v>
      </c>
      <c r="K1815" s="88" t="s">
        <v>1418</v>
      </c>
      <c r="L1815" s="453"/>
      <c r="M1815" s="454" t="s">
        <v>1418</v>
      </c>
      <c r="N1815" s="369"/>
      <c r="O1815" s="780"/>
      <c r="P1815" s="781"/>
      <c r="Q1815" s="784"/>
      <c r="R1815" s="789"/>
      <c r="S1815" s="790"/>
      <c r="T1815" s="244"/>
      <c r="U1815" s="244"/>
      <c r="V1815" s="245"/>
    </row>
    <row r="1816" spans="1:22" s="22" customFormat="1" ht="15.75" customHeight="1">
      <c r="A1816" s="635" t="s">
        <v>2631</v>
      </c>
      <c r="B1816" s="766"/>
      <c r="C1816" s="41">
        <v>4</v>
      </c>
      <c r="D1816" s="83" t="s">
        <v>1418</v>
      </c>
      <c r="E1816" s="89" t="s">
        <v>1418</v>
      </c>
      <c r="F1816" s="306" t="s">
        <v>1418</v>
      </c>
      <c r="G1816" s="306" t="s">
        <v>1418</v>
      </c>
      <c r="H1816" s="742" t="s">
        <v>1418</v>
      </c>
      <c r="I1816" s="743"/>
      <c r="J1816" s="90" t="s">
        <v>1418</v>
      </c>
      <c r="K1816" s="88" t="s">
        <v>1418</v>
      </c>
      <c r="L1816" s="453"/>
      <c r="M1816" s="454" t="s">
        <v>1418</v>
      </c>
      <c r="N1816" s="369"/>
      <c r="O1816" s="744" t="s">
        <v>417</v>
      </c>
      <c r="P1816" s="734" t="s">
        <v>418</v>
      </c>
      <c r="Q1816" s="735"/>
      <c r="R1816" s="735"/>
      <c r="S1816" s="736"/>
      <c r="T1816" s="225"/>
      <c r="U1816" s="225"/>
      <c r="V1816" s="246"/>
    </row>
    <row r="1817" spans="1:22" s="22" customFormat="1" ht="17.25" customHeight="1">
      <c r="A1817" s="635" t="s">
        <v>2632</v>
      </c>
      <c r="B1817" s="766"/>
      <c r="C1817" s="41">
        <v>5</v>
      </c>
      <c r="D1817" s="83" t="s">
        <v>1418</v>
      </c>
      <c r="E1817" s="89" t="s">
        <v>1418</v>
      </c>
      <c r="F1817" s="306" t="s">
        <v>1418</v>
      </c>
      <c r="G1817" s="306" t="s">
        <v>1418</v>
      </c>
      <c r="H1817" s="742" t="s">
        <v>1418</v>
      </c>
      <c r="I1817" s="743"/>
      <c r="J1817" s="90" t="s">
        <v>1418</v>
      </c>
      <c r="K1817" s="88" t="s">
        <v>1418</v>
      </c>
      <c r="L1817" s="453"/>
      <c r="M1817" s="454" t="s">
        <v>1418</v>
      </c>
      <c r="N1817" s="369"/>
      <c r="O1817" s="745"/>
      <c r="P1817" s="469" t="s">
        <v>419</v>
      </c>
      <c r="Q1817" s="469" t="s">
        <v>420</v>
      </c>
      <c r="R1817" s="738" t="s">
        <v>421</v>
      </c>
      <c r="S1817" s="738"/>
      <c r="T1817" s="225"/>
      <c r="U1817" s="225"/>
      <c r="V1817" s="246"/>
    </row>
    <row r="1818" spans="1:22" s="22" customFormat="1" ht="16.5" customHeight="1" thickBot="1">
      <c r="A1818" s="635" t="s">
        <v>2633</v>
      </c>
      <c r="B1818" s="766"/>
      <c r="C1818" s="91">
        <v>6</v>
      </c>
      <c r="D1818" s="92" t="s">
        <v>1418</v>
      </c>
      <c r="E1818" s="93" t="s">
        <v>1418</v>
      </c>
      <c r="F1818" s="306" t="s">
        <v>1418</v>
      </c>
      <c r="G1818" s="306" t="s">
        <v>1418</v>
      </c>
      <c r="H1818" s="742" t="s">
        <v>1418</v>
      </c>
      <c r="I1818" s="743"/>
      <c r="J1818" s="90" t="s">
        <v>1418</v>
      </c>
      <c r="K1818" s="88" t="s">
        <v>1418</v>
      </c>
      <c r="L1818" s="453"/>
      <c r="M1818" s="454" t="s">
        <v>1418</v>
      </c>
      <c r="N1818" s="451"/>
      <c r="O1818" s="319" t="s">
        <v>1102</v>
      </c>
      <c r="P1818" s="247">
        <v>4</v>
      </c>
      <c r="Q1818" s="248">
        <v>1396.3430708000001</v>
      </c>
      <c r="R1818" s="792">
        <v>17007.11</v>
      </c>
      <c r="S1818" s="792"/>
      <c r="T1818" s="225"/>
      <c r="U1818" s="225"/>
      <c r="V1818" s="246"/>
    </row>
    <row r="1819" spans="1:22" s="22" customFormat="1" ht="16.5" customHeight="1" thickBot="1">
      <c r="A1819" s="635" t="s">
        <v>2634</v>
      </c>
      <c r="B1819" s="767"/>
      <c r="C1819" s="793" t="s">
        <v>422</v>
      </c>
      <c r="D1819" s="794"/>
      <c r="E1819" s="794"/>
      <c r="F1819" s="502"/>
      <c r="G1819" s="503"/>
      <c r="H1819" s="795" t="s">
        <v>1102</v>
      </c>
      <c r="I1819" s="796"/>
      <c r="J1819" s="416" t="s">
        <v>1102</v>
      </c>
      <c r="K1819" s="249" t="s">
        <v>1102</v>
      </c>
      <c r="L1819" s="492"/>
      <c r="M1819" s="493"/>
      <c r="N1819" s="494"/>
      <c r="O1819" s="797" t="s">
        <v>1418</v>
      </c>
      <c r="P1819" s="797"/>
      <c r="Q1819" s="797"/>
      <c r="R1819" s="797"/>
      <c r="S1819" s="797"/>
      <c r="T1819" s="489"/>
      <c r="U1819" s="490"/>
      <c r="V1819" s="491"/>
    </row>
    <row r="1820" spans="1:22" ht="24.9" customHeight="1"/>
    <row r="1821" spans="1:22" ht="24.9" customHeight="1"/>
    <row r="1822" spans="1:22" s="32" customFormat="1" ht="24" thickBot="1">
      <c r="A1822" s="633">
        <v>67</v>
      </c>
      <c r="B1822" s="761" t="s">
        <v>371</v>
      </c>
      <c r="C1822" s="761"/>
      <c r="D1822" s="761"/>
      <c r="E1822" s="26">
        <v>100</v>
      </c>
      <c r="F1822" s="27" t="s">
        <v>171</v>
      </c>
      <c r="G1822" s="28"/>
      <c r="H1822" s="28"/>
      <c r="I1822" s="27"/>
      <c r="J1822" s="27"/>
      <c r="K1822" s="27"/>
      <c r="L1822" s="27"/>
      <c r="M1822" s="29"/>
      <c r="N1822" s="29"/>
      <c r="O1822" s="28"/>
      <c r="P1822" s="28"/>
      <c r="Q1822" s="30"/>
      <c r="R1822" s="30"/>
      <c r="S1822" s="30"/>
      <c r="T1822" s="30"/>
      <c r="U1822" s="31"/>
    </row>
    <row r="1823" spans="1:22" s="19" customFormat="1" ht="24.75" customHeight="1">
      <c r="A1823" s="630"/>
      <c r="B1823" s="762" t="s">
        <v>372</v>
      </c>
      <c r="C1823" s="466" t="s">
        <v>373</v>
      </c>
      <c r="D1823" s="467" t="s">
        <v>374</v>
      </c>
      <c r="E1823" s="467"/>
      <c r="F1823" s="467" t="s">
        <v>375</v>
      </c>
      <c r="G1823" s="468"/>
      <c r="H1823" s="752" t="s">
        <v>376</v>
      </c>
      <c r="I1823" s="803" t="s">
        <v>377</v>
      </c>
      <c r="J1823" s="752" t="s">
        <v>378</v>
      </c>
      <c r="K1823" s="752" t="s">
        <v>379</v>
      </c>
      <c r="L1823" s="752" t="s">
        <v>380</v>
      </c>
      <c r="M1823" s="752" t="s">
        <v>381</v>
      </c>
      <c r="N1823" s="753" t="s">
        <v>382</v>
      </c>
      <c r="O1823" s="754"/>
      <c r="P1823" s="755" t="s">
        <v>383</v>
      </c>
      <c r="Q1823" s="756"/>
      <c r="R1823" s="746" t="s">
        <v>384</v>
      </c>
      <c r="S1823" s="747"/>
      <c r="T1823" s="798" t="s">
        <v>385</v>
      </c>
      <c r="U1823" s="799"/>
      <c r="V1823" s="800"/>
    </row>
    <row r="1824" spans="1:22" s="19" customFormat="1" ht="73.5" customHeight="1">
      <c r="A1824" s="630"/>
      <c r="B1824" s="763"/>
      <c r="C1824" s="469" t="s">
        <v>386</v>
      </c>
      <c r="D1824" s="470" t="s">
        <v>101</v>
      </c>
      <c r="E1824" s="470" t="s">
        <v>387</v>
      </c>
      <c r="F1824" s="470" t="s">
        <v>388</v>
      </c>
      <c r="G1824" s="471" t="s">
        <v>389</v>
      </c>
      <c r="H1824" s="738"/>
      <c r="I1824" s="804"/>
      <c r="J1824" s="738"/>
      <c r="K1824" s="738"/>
      <c r="L1824" s="738"/>
      <c r="M1824" s="738"/>
      <c r="N1824" s="469" t="s">
        <v>390</v>
      </c>
      <c r="O1824" s="470" t="s">
        <v>391</v>
      </c>
      <c r="P1824" s="801"/>
      <c r="Q1824" s="802"/>
      <c r="R1824" s="748"/>
      <c r="S1824" s="749"/>
      <c r="T1824" s="472" t="s">
        <v>392</v>
      </c>
      <c r="U1824" s="473" t="s">
        <v>393</v>
      </c>
      <c r="V1824" s="474" t="s">
        <v>394</v>
      </c>
    </row>
    <row r="1825" spans="1:22" s="19" customFormat="1" ht="26.25" customHeight="1">
      <c r="A1825" s="630"/>
      <c r="B1825" s="400"/>
      <c r="C1825" s="401">
        <v>3</v>
      </c>
      <c r="D1825" s="401">
        <v>4</v>
      </c>
      <c r="E1825" s="401">
        <v>5</v>
      </c>
      <c r="F1825" s="401">
        <v>6</v>
      </c>
      <c r="G1825" s="401">
        <v>7</v>
      </c>
      <c r="H1825" s="401">
        <v>8</v>
      </c>
      <c r="I1825" s="401">
        <v>9</v>
      </c>
      <c r="J1825" s="401">
        <v>10</v>
      </c>
      <c r="K1825" s="401">
        <v>11</v>
      </c>
      <c r="L1825" s="401">
        <v>12</v>
      </c>
      <c r="M1825" s="401">
        <v>13</v>
      </c>
      <c r="N1825" s="401">
        <v>14</v>
      </c>
      <c r="O1825" s="401">
        <v>15</v>
      </c>
      <c r="P1825" s="402">
        <v>16</v>
      </c>
      <c r="Q1825" s="403">
        <v>17</v>
      </c>
      <c r="R1825" s="402">
        <v>18</v>
      </c>
      <c r="S1825" s="403">
        <v>19</v>
      </c>
      <c r="T1825" s="404">
        <v>20</v>
      </c>
      <c r="U1825" s="210">
        <v>21</v>
      </c>
      <c r="V1825" s="405">
        <v>22</v>
      </c>
    </row>
    <row r="1826" spans="1:22" s="33" customFormat="1" ht="49.95" customHeight="1">
      <c r="A1826" s="634" t="s">
        <v>2635</v>
      </c>
      <c r="B1826" s="406">
        <v>1</v>
      </c>
      <c r="C1826" s="394" t="s">
        <v>854</v>
      </c>
      <c r="D1826" s="394" t="s">
        <v>855</v>
      </c>
      <c r="E1826" s="394" t="s">
        <v>856</v>
      </c>
      <c r="F1826" s="394" t="s">
        <v>48</v>
      </c>
      <c r="G1826" s="386">
        <v>0.6</v>
      </c>
      <c r="H1826" s="543" t="s">
        <v>396</v>
      </c>
      <c r="I1826" s="392">
        <v>2</v>
      </c>
      <c r="J1826" s="393" t="s">
        <v>316</v>
      </c>
      <c r="K1826" s="430">
        <v>40079</v>
      </c>
      <c r="L1826" s="430">
        <v>42094</v>
      </c>
      <c r="M1826" s="387">
        <v>21741.25</v>
      </c>
      <c r="N1826" s="428">
        <v>13044.75</v>
      </c>
      <c r="O1826" s="212">
        <v>13044.75</v>
      </c>
      <c r="P1826" s="732"/>
      <c r="Q1826" s="733"/>
      <c r="R1826" s="750"/>
      <c r="S1826" s="751"/>
      <c r="T1826" s="389" t="s">
        <v>396</v>
      </c>
      <c r="U1826" s="390">
        <v>98</v>
      </c>
      <c r="V1826" s="391" t="s">
        <v>396</v>
      </c>
    </row>
    <row r="1827" spans="1:22" s="33" customFormat="1" ht="49.95" customHeight="1">
      <c r="A1827" s="634" t="s">
        <v>2636</v>
      </c>
      <c r="B1827" s="406">
        <v>2</v>
      </c>
      <c r="C1827" s="394" t="s">
        <v>849</v>
      </c>
      <c r="D1827" s="394" t="s">
        <v>857</v>
      </c>
      <c r="E1827" s="394" t="s">
        <v>858</v>
      </c>
      <c r="F1827" s="394" t="s">
        <v>48</v>
      </c>
      <c r="G1827" s="386">
        <v>0.5</v>
      </c>
      <c r="H1827" s="543" t="s">
        <v>396</v>
      </c>
      <c r="I1827" s="392">
        <v>1</v>
      </c>
      <c r="J1827" s="393" t="s">
        <v>315</v>
      </c>
      <c r="K1827" s="430">
        <v>41927</v>
      </c>
      <c r="L1827" s="430">
        <v>42325</v>
      </c>
      <c r="M1827" s="387">
        <v>1699.6</v>
      </c>
      <c r="N1827" s="428">
        <v>849.8</v>
      </c>
      <c r="O1827" s="212">
        <v>849.8</v>
      </c>
      <c r="P1827" s="732"/>
      <c r="Q1827" s="733"/>
      <c r="R1827" s="750"/>
      <c r="S1827" s="751"/>
      <c r="T1827" s="389" t="s">
        <v>396</v>
      </c>
      <c r="U1827" s="390">
        <v>26</v>
      </c>
      <c r="V1827" s="391" t="s">
        <v>396</v>
      </c>
    </row>
    <row r="1828" spans="1:22" s="19" customFormat="1" ht="12" customHeight="1">
      <c r="A1828" s="634"/>
      <c r="B1828" s="34"/>
      <c r="C1828" s="35"/>
      <c r="D1828" s="35"/>
      <c r="E1828" s="35"/>
      <c r="F1828" s="35"/>
      <c r="G1828" s="35"/>
      <c r="H1828" s="407"/>
      <c r="I1828" s="35"/>
      <c r="J1828" s="35"/>
      <c r="K1828" s="35"/>
      <c r="L1828" s="35"/>
      <c r="M1828" s="35"/>
      <c r="N1828" s="35"/>
      <c r="O1828" s="211"/>
      <c r="P1828" s="35"/>
      <c r="Q1828" s="35"/>
      <c r="R1828" s="211"/>
      <c r="S1828" s="35"/>
      <c r="T1828" s="35"/>
      <c r="U1828" s="36"/>
      <c r="V1828" s="37"/>
    </row>
    <row r="1829" spans="1:22" s="19" customFormat="1" ht="17.25" customHeight="1" thickBot="1">
      <c r="A1829" s="634" t="s">
        <v>2637</v>
      </c>
      <c r="B1829" s="475"/>
      <c r="C1829" s="476"/>
      <c r="D1829" s="476"/>
      <c r="E1829" s="476"/>
      <c r="F1829" s="476"/>
      <c r="G1829" s="476"/>
      <c r="H1829" s="476"/>
      <c r="I1829" s="476"/>
      <c r="J1829" s="476"/>
      <c r="K1829" s="476"/>
      <c r="L1829" s="476"/>
      <c r="M1829" s="476"/>
      <c r="N1829" s="414" t="s">
        <v>398</v>
      </c>
      <c r="O1829" s="415">
        <v>6947.2749999999996</v>
      </c>
      <c r="P1829" s="423"/>
      <c r="Q1829" s="423"/>
      <c r="R1829" s="424"/>
      <c r="S1829" s="424"/>
      <c r="T1829" s="425"/>
      <c r="U1829" s="426"/>
      <c r="V1829" s="427"/>
    </row>
    <row r="1830" spans="1:22" ht="17.25" customHeight="1">
      <c r="B1830" s="38"/>
      <c r="C1830" s="38"/>
      <c r="D1830" s="38"/>
      <c r="E1830" s="38"/>
      <c r="F1830" s="38"/>
      <c r="G1830" s="39"/>
      <c r="H1830" s="39"/>
      <c r="I1830" s="39"/>
      <c r="J1830" s="39"/>
      <c r="K1830" s="39"/>
      <c r="L1830" s="39"/>
      <c r="M1830" s="39"/>
      <c r="N1830" s="39"/>
      <c r="O1830" s="39"/>
      <c r="P1830" s="39"/>
      <c r="Q1830" s="39"/>
      <c r="R1830" s="39"/>
      <c r="S1830" s="39"/>
      <c r="T1830" s="39"/>
      <c r="U1830" s="39"/>
      <c r="V1830" s="39"/>
    </row>
    <row r="1831" spans="1:22" s="19" customFormat="1" ht="16.5" customHeight="1" thickBot="1">
      <c r="A1831" s="630"/>
      <c r="B1831" s="764" t="s">
        <v>399</v>
      </c>
      <c r="C1831" s="764"/>
      <c r="D1831" s="764"/>
      <c r="E1831" s="764"/>
      <c r="F1831" s="764"/>
      <c r="G1831" s="764"/>
      <c r="H1831" s="764"/>
      <c r="I1831" s="764"/>
      <c r="J1831" s="764"/>
      <c r="K1831" s="764"/>
      <c r="L1831" s="764"/>
      <c r="M1831" s="764"/>
      <c r="N1831" s="764"/>
      <c r="O1831" s="764"/>
      <c r="P1831" s="764"/>
      <c r="Q1831" s="764"/>
      <c r="R1831" s="764"/>
      <c r="S1831" s="764"/>
      <c r="T1831" s="764"/>
      <c r="U1831" s="764"/>
      <c r="V1831" s="764"/>
    </row>
    <row r="1832" spans="1:22" s="22" customFormat="1" ht="22.5" customHeight="1">
      <c r="A1832" s="635" t="s">
        <v>2638</v>
      </c>
      <c r="B1832" s="765" t="s">
        <v>400</v>
      </c>
      <c r="C1832" s="768" t="s">
        <v>401</v>
      </c>
      <c r="D1832" s="769"/>
      <c r="E1832" s="769"/>
      <c r="F1832" s="769"/>
      <c r="G1832" s="769"/>
      <c r="H1832" s="769"/>
      <c r="I1832" s="769"/>
      <c r="J1832" s="769"/>
      <c r="K1832" s="769"/>
      <c r="L1832" s="769"/>
      <c r="M1832" s="747"/>
      <c r="N1832" s="477"/>
      <c r="O1832" s="478"/>
      <c r="P1832" s="768" t="s">
        <v>402</v>
      </c>
      <c r="Q1832" s="769"/>
      <c r="R1832" s="769"/>
      <c r="S1832" s="747"/>
      <c r="T1832" s="746" t="s">
        <v>403</v>
      </c>
      <c r="U1832" s="747"/>
      <c r="V1832" s="775" t="s">
        <v>1102</v>
      </c>
    </row>
    <row r="1833" spans="1:22" s="22" customFormat="1" ht="22.5" customHeight="1">
      <c r="A1833" s="635" t="s">
        <v>2639</v>
      </c>
      <c r="B1833" s="766"/>
      <c r="C1833" s="734" t="s">
        <v>404</v>
      </c>
      <c r="D1833" s="735"/>
      <c r="E1833" s="736"/>
      <c r="F1833" s="481">
        <v>2</v>
      </c>
      <c r="G1833" s="737" t="s">
        <v>405</v>
      </c>
      <c r="H1833" s="738" t="s">
        <v>406</v>
      </c>
      <c r="I1833" s="738"/>
      <c r="J1833" s="734" t="s">
        <v>407</v>
      </c>
      <c r="K1833" s="739"/>
      <c r="L1833" s="482"/>
      <c r="M1833" s="482"/>
      <c r="N1833" s="483"/>
      <c r="O1833" s="484"/>
      <c r="P1833" s="770"/>
      <c r="Q1833" s="771"/>
      <c r="R1833" s="771"/>
      <c r="S1833" s="772"/>
      <c r="T1833" s="748"/>
      <c r="U1833" s="749"/>
      <c r="V1833" s="776"/>
    </row>
    <row r="1834" spans="1:22" s="22" customFormat="1" ht="51.75" customHeight="1" thickBot="1">
      <c r="A1834" s="635" t="s">
        <v>2640</v>
      </c>
      <c r="B1834" s="766"/>
      <c r="C1834" s="735" t="s">
        <v>408</v>
      </c>
      <c r="D1834" s="736"/>
      <c r="E1834" s="485" t="s">
        <v>409</v>
      </c>
      <c r="F1834" s="479" t="s">
        <v>410</v>
      </c>
      <c r="G1834" s="737"/>
      <c r="H1834" s="738"/>
      <c r="I1834" s="738"/>
      <c r="J1834" s="469" t="s">
        <v>411</v>
      </c>
      <c r="K1834" s="480" t="s">
        <v>412</v>
      </c>
      <c r="L1834" s="486" t="s">
        <v>413</v>
      </c>
      <c r="M1834" s="486"/>
      <c r="N1834" s="487" t="s">
        <v>414</v>
      </c>
      <c r="O1834" s="488"/>
      <c r="P1834" s="421" t="s">
        <v>1436</v>
      </c>
      <c r="Q1834" s="312" t="s">
        <v>415</v>
      </c>
      <c r="R1834" s="313"/>
      <c r="S1834" s="94">
        <v>2</v>
      </c>
      <c r="T1834" s="773"/>
      <c r="U1834" s="774"/>
      <c r="V1834" s="777"/>
    </row>
    <row r="1835" spans="1:22" s="22" customFormat="1" ht="15.75" customHeight="1">
      <c r="A1835" s="635" t="s">
        <v>2641</v>
      </c>
      <c r="B1835" s="766"/>
      <c r="C1835" s="41">
        <v>1</v>
      </c>
      <c r="D1835" s="83" t="s">
        <v>315</v>
      </c>
      <c r="E1835" s="89">
        <v>0.5</v>
      </c>
      <c r="F1835" s="306">
        <v>849.8</v>
      </c>
      <c r="G1835" s="306">
        <v>698.17</v>
      </c>
      <c r="H1835" s="742" t="s">
        <v>1102</v>
      </c>
      <c r="I1835" s="743"/>
      <c r="J1835" s="90" t="s">
        <v>1102</v>
      </c>
      <c r="K1835" s="88" t="s">
        <v>1418</v>
      </c>
      <c r="L1835" s="453" t="s">
        <v>34</v>
      </c>
      <c r="M1835" s="454" t="s">
        <v>1439</v>
      </c>
      <c r="N1835" s="369" t="s">
        <v>396</v>
      </c>
      <c r="O1835" s="778" t="s">
        <v>205</v>
      </c>
      <c r="P1835" s="779"/>
      <c r="Q1835" s="782">
        <v>100</v>
      </c>
      <c r="R1835" s="785" t="s">
        <v>1361</v>
      </c>
      <c r="S1835" s="786"/>
      <c r="T1835" s="746" t="s">
        <v>416</v>
      </c>
      <c r="U1835" s="769"/>
      <c r="V1835" s="747"/>
    </row>
    <row r="1836" spans="1:22" s="22" customFormat="1" ht="15.75" customHeight="1" thickBot="1">
      <c r="A1836" s="635" t="s">
        <v>2642</v>
      </c>
      <c r="B1836" s="766"/>
      <c r="C1836" s="41">
        <v>2</v>
      </c>
      <c r="D1836" s="83" t="s">
        <v>316</v>
      </c>
      <c r="E1836" s="89">
        <v>0.5</v>
      </c>
      <c r="F1836" s="306">
        <v>13044.75</v>
      </c>
      <c r="G1836" s="306">
        <v>698.17</v>
      </c>
      <c r="H1836" s="742" t="s">
        <v>1102</v>
      </c>
      <c r="I1836" s="743"/>
      <c r="J1836" s="90" t="s">
        <v>1102</v>
      </c>
      <c r="K1836" s="88" t="s">
        <v>1418</v>
      </c>
      <c r="L1836" s="453" t="s">
        <v>1361</v>
      </c>
      <c r="M1836" s="454" t="s">
        <v>1459</v>
      </c>
      <c r="N1836" s="369" t="s">
        <v>396</v>
      </c>
      <c r="O1836" s="778"/>
      <c r="P1836" s="779"/>
      <c r="Q1836" s="783"/>
      <c r="R1836" s="787"/>
      <c r="S1836" s="788"/>
      <c r="T1836" s="773"/>
      <c r="U1836" s="791"/>
      <c r="V1836" s="774"/>
    </row>
    <row r="1837" spans="1:22" s="22" customFormat="1" ht="15.75" customHeight="1">
      <c r="A1837" s="635" t="s">
        <v>2643</v>
      </c>
      <c r="B1837" s="766"/>
      <c r="C1837" s="41">
        <v>3</v>
      </c>
      <c r="D1837" s="83" t="s">
        <v>1418</v>
      </c>
      <c r="E1837" s="89" t="s">
        <v>1418</v>
      </c>
      <c r="F1837" s="306" t="s">
        <v>1418</v>
      </c>
      <c r="G1837" s="306" t="s">
        <v>1418</v>
      </c>
      <c r="H1837" s="742" t="s">
        <v>1418</v>
      </c>
      <c r="I1837" s="743"/>
      <c r="J1837" s="90" t="s">
        <v>1418</v>
      </c>
      <c r="K1837" s="88" t="s">
        <v>1418</v>
      </c>
      <c r="L1837" s="453"/>
      <c r="M1837" s="454" t="s">
        <v>1418</v>
      </c>
      <c r="N1837" s="369"/>
      <c r="O1837" s="780"/>
      <c r="P1837" s="781"/>
      <c r="Q1837" s="784"/>
      <c r="R1837" s="789"/>
      <c r="S1837" s="790"/>
      <c r="T1837" s="244"/>
      <c r="U1837" s="244"/>
      <c r="V1837" s="245"/>
    </row>
    <row r="1838" spans="1:22" s="22" customFormat="1" ht="15.75" customHeight="1">
      <c r="A1838" s="635" t="s">
        <v>2644</v>
      </c>
      <c r="B1838" s="766"/>
      <c r="C1838" s="41">
        <v>4</v>
      </c>
      <c r="D1838" s="83" t="s">
        <v>1418</v>
      </c>
      <c r="E1838" s="89" t="s">
        <v>1418</v>
      </c>
      <c r="F1838" s="306" t="s">
        <v>1418</v>
      </c>
      <c r="G1838" s="306" t="s">
        <v>1418</v>
      </c>
      <c r="H1838" s="742" t="s">
        <v>1418</v>
      </c>
      <c r="I1838" s="743"/>
      <c r="J1838" s="90" t="s">
        <v>1418</v>
      </c>
      <c r="K1838" s="88" t="s">
        <v>1418</v>
      </c>
      <c r="L1838" s="453"/>
      <c r="M1838" s="454" t="s">
        <v>1418</v>
      </c>
      <c r="N1838" s="369"/>
      <c r="O1838" s="744" t="s">
        <v>417</v>
      </c>
      <c r="P1838" s="734" t="s">
        <v>418</v>
      </c>
      <c r="Q1838" s="735"/>
      <c r="R1838" s="735"/>
      <c r="S1838" s="736"/>
      <c r="T1838" s="225"/>
      <c r="U1838" s="225"/>
      <c r="V1838" s="246"/>
    </row>
    <row r="1839" spans="1:22" s="22" customFormat="1" ht="17.25" customHeight="1">
      <c r="A1839" s="635" t="s">
        <v>2645</v>
      </c>
      <c r="B1839" s="766"/>
      <c r="C1839" s="41">
        <v>5</v>
      </c>
      <c r="D1839" s="83" t="s">
        <v>1418</v>
      </c>
      <c r="E1839" s="89" t="s">
        <v>1418</v>
      </c>
      <c r="F1839" s="306" t="s">
        <v>1418</v>
      </c>
      <c r="G1839" s="306" t="s">
        <v>1418</v>
      </c>
      <c r="H1839" s="742" t="s">
        <v>1418</v>
      </c>
      <c r="I1839" s="743"/>
      <c r="J1839" s="90" t="s">
        <v>1418</v>
      </c>
      <c r="K1839" s="88" t="s">
        <v>1418</v>
      </c>
      <c r="L1839" s="453"/>
      <c r="M1839" s="454" t="s">
        <v>1418</v>
      </c>
      <c r="N1839" s="369"/>
      <c r="O1839" s="745"/>
      <c r="P1839" s="469" t="s">
        <v>419</v>
      </c>
      <c r="Q1839" s="469" t="s">
        <v>420</v>
      </c>
      <c r="R1839" s="738" t="s">
        <v>421</v>
      </c>
      <c r="S1839" s="738"/>
      <c r="T1839" s="225"/>
      <c r="U1839" s="225"/>
      <c r="V1839" s="246"/>
    </row>
    <row r="1840" spans="1:22" s="22" customFormat="1" ht="16.5" customHeight="1" thickBot="1">
      <c r="A1840" s="635" t="s">
        <v>2646</v>
      </c>
      <c r="B1840" s="766"/>
      <c r="C1840" s="91">
        <v>6</v>
      </c>
      <c r="D1840" s="92" t="s">
        <v>1418</v>
      </c>
      <c r="E1840" s="93" t="s">
        <v>1418</v>
      </c>
      <c r="F1840" s="306" t="s">
        <v>1418</v>
      </c>
      <c r="G1840" s="306" t="s">
        <v>1418</v>
      </c>
      <c r="H1840" s="742" t="s">
        <v>1418</v>
      </c>
      <c r="I1840" s="743"/>
      <c r="J1840" s="90" t="s">
        <v>1418</v>
      </c>
      <c r="K1840" s="88" t="s">
        <v>1418</v>
      </c>
      <c r="L1840" s="453"/>
      <c r="M1840" s="454" t="s">
        <v>1418</v>
      </c>
      <c r="N1840" s="451"/>
      <c r="O1840" s="319" t="s">
        <v>1102</v>
      </c>
      <c r="P1840" s="247">
        <v>4</v>
      </c>
      <c r="Q1840" s="248">
        <v>1396.3430708000001</v>
      </c>
      <c r="R1840" s="792">
        <v>13894.55</v>
      </c>
      <c r="S1840" s="792"/>
      <c r="T1840" s="225"/>
      <c r="U1840" s="225"/>
      <c r="V1840" s="246"/>
    </row>
    <row r="1841" spans="1:22" s="22" customFormat="1" ht="16.5" customHeight="1" thickBot="1">
      <c r="A1841" s="635" t="s">
        <v>2647</v>
      </c>
      <c r="B1841" s="767"/>
      <c r="C1841" s="793" t="s">
        <v>422</v>
      </c>
      <c r="D1841" s="794"/>
      <c r="E1841" s="794"/>
      <c r="F1841" s="502"/>
      <c r="G1841" s="503"/>
      <c r="H1841" s="795" t="s">
        <v>1102</v>
      </c>
      <c r="I1841" s="796"/>
      <c r="J1841" s="416" t="s">
        <v>1102</v>
      </c>
      <c r="K1841" s="249" t="s">
        <v>1102</v>
      </c>
      <c r="L1841" s="492"/>
      <c r="M1841" s="493"/>
      <c r="N1841" s="494"/>
      <c r="O1841" s="797" t="s">
        <v>1418</v>
      </c>
      <c r="P1841" s="797"/>
      <c r="Q1841" s="797"/>
      <c r="R1841" s="797"/>
      <c r="S1841" s="797"/>
      <c r="T1841" s="489"/>
      <c r="U1841" s="490"/>
      <c r="V1841" s="491"/>
    </row>
    <row r="1842" spans="1:22" ht="24.9" customHeight="1"/>
    <row r="1843" spans="1:22" ht="24.9" customHeight="1"/>
    <row r="1844" spans="1:22" s="32" customFormat="1" ht="24" thickBot="1">
      <c r="A1844" s="633">
        <v>68</v>
      </c>
      <c r="B1844" s="761" t="s">
        <v>371</v>
      </c>
      <c r="C1844" s="761"/>
      <c r="D1844" s="761"/>
      <c r="E1844" s="26">
        <v>101</v>
      </c>
      <c r="F1844" s="27" t="s">
        <v>172</v>
      </c>
      <c r="G1844" s="28"/>
      <c r="H1844" s="28"/>
      <c r="I1844" s="27"/>
      <c r="J1844" s="27"/>
      <c r="K1844" s="27"/>
      <c r="L1844" s="27"/>
      <c r="M1844" s="29"/>
      <c r="N1844" s="29"/>
      <c r="O1844" s="28"/>
      <c r="P1844" s="28"/>
      <c r="Q1844" s="30"/>
      <c r="R1844" s="30"/>
      <c r="S1844" s="30"/>
      <c r="T1844" s="30"/>
      <c r="U1844" s="31"/>
    </row>
    <row r="1845" spans="1:22" s="19" customFormat="1" ht="24.75" customHeight="1">
      <c r="A1845" s="630"/>
      <c r="B1845" s="762" t="s">
        <v>372</v>
      </c>
      <c r="C1845" s="466" t="s">
        <v>373</v>
      </c>
      <c r="D1845" s="467" t="s">
        <v>374</v>
      </c>
      <c r="E1845" s="467"/>
      <c r="F1845" s="467" t="s">
        <v>375</v>
      </c>
      <c r="G1845" s="468"/>
      <c r="H1845" s="752" t="s">
        <v>376</v>
      </c>
      <c r="I1845" s="803" t="s">
        <v>377</v>
      </c>
      <c r="J1845" s="752" t="s">
        <v>378</v>
      </c>
      <c r="K1845" s="752" t="s">
        <v>379</v>
      </c>
      <c r="L1845" s="752" t="s">
        <v>380</v>
      </c>
      <c r="M1845" s="752" t="s">
        <v>381</v>
      </c>
      <c r="N1845" s="753" t="s">
        <v>382</v>
      </c>
      <c r="O1845" s="754"/>
      <c r="P1845" s="755" t="s">
        <v>383</v>
      </c>
      <c r="Q1845" s="756"/>
      <c r="R1845" s="746" t="s">
        <v>384</v>
      </c>
      <c r="S1845" s="747"/>
      <c r="T1845" s="798" t="s">
        <v>385</v>
      </c>
      <c r="U1845" s="799"/>
      <c r="V1845" s="800"/>
    </row>
    <row r="1846" spans="1:22" s="19" customFormat="1" ht="73.5" customHeight="1">
      <c r="A1846" s="630"/>
      <c r="B1846" s="763"/>
      <c r="C1846" s="469" t="s">
        <v>386</v>
      </c>
      <c r="D1846" s="470" t="s">
        <v>101</v>
      </c>
      <c r="E1846" s="470" t="s">
        <v>387</v>
      </c>
      <c r="F1846" s="470" t="s">
        <v>388</v>
      </c>
      <c r="G1846" s="471" t="s">
        <v>389</v>
      </c>
      <c r="H1846" s="738"/>
      <c r="I1846" s="804"/>
      <c r="J1846" s="738"/>
      <c r="K1846" s="738"/>
      <c r="L1846" s="738"/>
      <c r="M1846" s="738"/>
      <c r="N1846" s="469" t="s">
        <v>390</v>
      </c>
      <c r="O1846" s="470" t="s">
        <v>391</v>
      </c>
      <c r="P1846" s="801"/>
      <c r="Q1846" s="802"/>
      <c r="R1846" s="748"/>
      <c r="S1846" s="749"/>
      <c r="T1846" s="472" t="s">
        <v>392</v>
      </c>
      <c r="U1846" s="473" t="s">
        <v>393</v>
      </c>
      <c r="V1846" s="474" t="s">
        <v>394</v>
      </c>
    </row>
    <row r="1847" spans="1:22" s="19" customFormat="1" ht="26.25" customHeight="1">
      <c r="A1847" s="630"/>
      <c r="B1847" s="400"/>
      <c r="C1847" s="401">
        <v>3</v>
      </c>
      <c r="D1847" s="401">
        <v>4</v>
      </c>
      <c r="E1847" s="401">
        <v>5</v>
      </c>
      <c r="F1847" s="401">
        <v>6</v>
      </c>
      <c r="G1847" s="401">
        <v>7</v>
      </c>
      <c r="H1847" s="401">
        <v>8</v>
      </c>
      <c r="I1847" s="401">
        <v>9</v>
      </c>
      <c r="J1847" s="401">
        <v>10</v>
      </c>
      <c r="K1847" s="401">
        <v>11</v>
      </c>
      <c r="L1847" s="401">
        <v>12</v>
      </c>
      <c r="M1847" s="401">
        <v>13</v>
      </c>
      <c r="N1847" s="401">
        <v>14</v>
      </c>
      <c r="O1847" s="401">
        <v>15</v>
      </c>
      <c r="P1847" s="402">
        <v>16</v>
      </c>
      <c r="Q1847" s="403">
        <v>17</v>
      </c>
      <c r="R1847" s="402">
        <v>18</v>
      </c>
      <c r="S1847" s="403">
        <v>19</v>
      </c>
      <c r="T1847" s="404">
        <v>20</v>
      </c>
      <c r="U1847" s="210">
        <v>21</v>
      </c>
      <c r="V1847" s="405">
        <v>22</v>
      </c>
    </row>
    <row r="1848" spans="1:22" s="33" customFormat="1" ht="49.95" customHeight="1">
      <c r="A1848" s="634" t="s">
        <v>2648</v>
      </c>
      <c r="B1848" s="406">
        <v>1</v>
      </c>
      <c r="C1848" s="394" t="s">
        <v>859</v>
      </c>
      <c r="D1848" s="394" t="s">
        <v>860</v>
      </c>
      <c r="E1848" s="394" t="s">
        <v>861</v>
      </c>
      <c r="F1848" s="394" t="s">
        <v>48</v>
      </c>
      <c r="G1848" s="386">
        <v>0.5</v>
      </c>
      <c r="H1848" s="543" t="s">
        <v>396</v>
      </c>
      <c r="I1848" s="392">
        <v>2</v>
      </c>
      <c r="J1848" s="393" t="s">
        <v>318</v>
      </c>
      <c r="K1848" s="430">
        <v>38338</v>
      </c>
      <c r="L1848" s="430">
        <v>40296</v>
      </c>
      <c r="M1848" s="387">
        <v>10895.16</v>
      </c>
      <c r="N1848" s="428">
        <v>5447.58</v>
      </c>
      <c r="O1848" s="212">
        <v>5447.58</v>
      </c>
      <c r="P1848" s="732"/>
      <c r="Q1848" s="733"/>
      <c r="R1848" s="750"/>
      <c r="S1848" s="751"/>
      <c r="T1848" s="389" t="s">
        <v>396</v>
      </c>
      <c r="U1848" s="390">
        <v>109</v>
      </c>
      <c r="V1848" s="391" t="s">
        <v>396</v>
      </c>
    </row>
    <row r="1849" spans="1:22" s="33" customFormat="1" ht="49.95" customHeight="1">
      <c r="A1849" s="634" t="s">
        <v>2649</v>
      </c>
      <c r="B1849" s="406">
        <v>2</v>
      </c>
      <c r="C1849" s="394" t="s">
        <v>862</v>
      </c>
      <c r="D1849" s="394" t="s">
        <v>863</v>
      </c>
      <c r="E1849" s="394" t="s">
        <v>864</v>
      </c>
      <c r="F1849" s="394" t="s">
        <v>57</v>
      </c>
      <c r="G1849" s="386">
        <v>1</v>
      </c>
      <c r="H1849" s="543" t="s">
        <v>396</v>
      </c>
      <c r="I1849" s="392">
        <v>2</v>
      </c>
      <c r="J1849" s="393" t="s">
        <v>318</v>
      </c>
      <c r="K1849" s="430">
        <v>43689</v>
      </c>
      <c r="L1849" s="430">
        <v>44474</v>
      </c>
      <c r="M1849" s="387">
        <v>896.85</v>
      </c>
      <c r="N1849" s="428">
        <v>896.85</v>
      </c>
      <c r="O1849" s="212">
        <v>896.85</v>
      </c>
      <c r="P1849" s="732"/>
      <c r="Q1849" s="733"/>
      <c r="R1849" s="750"/>
      <c r="S1849" s="751"/>
      <c r="T1849" s="389" t="s">
        <v>396</v>
      </c>
      <c r="U1849" s="390">
        <v>355</v>
      </c>
      <c r="V1849" s="391" t="s">
        <v>396</v>
      </c>
    </row>
    <row r="1850" spans="1:22" s="33" customFormat="1" ht="49.95" customHeight="1">
      <c r="A1850" s="634" t="s">
        <v>2650</v>
      </c>
      <c r="B1850" s="406">
        <v>3</v>
      </c>
      <c r="C1850" s="394" t="s">
        <v>865</v>
      </c>
      <c r="D1850" s="394" t="s">
        <v>866</v>
      </c>
      <c r="E1850" s="394" t="s">
        <v>1379</v>
      </c>
      <c r="F1850" s="394" t="s">
        <v>57</v>
      </c>
      <c r="G1850" s="386">
        <v>1</v>
      </c>
      <c r="H1850" s="543" t="s">
        <v>396</v>
      </c>
      <c r="I1850" s="392">
        <v>1</v>
      </c>
      <c r="J1850" s="393" t="s">
        <v>317</v>
      </c>
      <c r="K1850" s="430">
        <v>43500</v>
      </c>
      <c r="L1850" s="430">
        <v>44145</v>
      </c>
      <c r="M1850" s="387">
        <v>1811.84</v>
      </c>
      <c r="N1850" s="428">
        <v>1811.84</v>
      </c>
      <c r="O1850" s="212">
        <v>1811.84</v>
      </c>
      <c r="P1850" s="732"/>
      <c r="Q1850" s="733"/>
      <c r="R1850" s="750"/>
      <c r="S1850" s="751"/>
      <c r="T1850" s="389" t="s">
        <v>396</v>
      </c>
      <c r="U1850" s="390">
        <v>362</v>
      </c>
      <c r="V1850" s="391" t="s">
        <v>396</v>
      </c>
    </row>
    <row r="1851" spans="1:22" s="33" customFormat="1" ht="49.95" customHeight="1">
      <c r="A1851" s="634" t="s">
        <v>2651</v>
      </c>
      <c r="B1851" s="406">
        <v>4</v>
      </c>
      <c r="C1851" s="394" t="s">
        <v>867</v>
      </c>
      <c r="D1851" s="394" t="s">
        <v>868</v>
      </c>
      <c r="E1851" s="394" t="s">
        <v>869</v>
      </c>
      <c r="F1851" s="394" t="s">
        <v>57</v>
      </c>
      <c r="G1851" s="386">
        <v>1</v>
      </c>
      <c r="H1851" s="543" t="s">
        <v>396</v>
      </c>
      <c r="I1851" s="392">
        <v>2</v>
      </c>
      <c r="J1851" s="393" t="s">
        <v>318</v>
      </c>
      <c r="K1851" s="430">
        <v>43327</v>
      </c>
      <c r="L1851" s="430">
        <v>43712</v>
      </c>
      <c r="M1851" s="387">
        <v>388.98</v>
      </c>
      <c r="N1851" s="428">
        <v>388.98</v>
      </c>
      <c r="O1851" s="212">
        <v>388.98</v>
      </c>
      <c r="P1851" s="732"/>
      <c r="Q1851" s="733"/>
      <c r="R1851" s="750"/>
      <c r="S1851" s="751"/>
      <c r="T1851" s="389" t="s">
        <v>396</v>
      </c>
      <c r="U1851" s="390">
        <v>304</v>
      </c>
      <c r="V1851" s="391" t="s">
        <v>396</v>
      </c>
    </row>
    <row r="1852" spans="1:22" s="19" customFormat="1" ht="12" customHeight="1">
      <c r="A1852" s="634"/>
      <c r="B1852" s="34"/>
      <c r="C1852" s="35"/>
      <c r="D1852" s="35"/>
      <c r="E1852" s="35"/>
      <c r="F1852" s="35"/>
      <c r="G1852" s="35"/>
      <c r="H1852" s="407"/>
      <c r="I1852" s="35"/>
      <c r="J1852" s="35"/>
      <c r="K1852" s="35"/>
      <c r="L1852" s="35"/>
      <c r="M1852" s="35"/>
      <c r="N1852" s="35"/>
      <c r="O1852" s="211"/>
      <c r="P1852" s="35"/>
      <c r="Q1852" s="35"/>
      <c r="R1852" s="211"/>
      <c r="S1852" s="35"/>
      <c r="T1852" s="35"/>
      <c r="U1852" s="36"/>
      <c r="V1852" s="37"/>
    </row>
    <row r="1853" spans="1:22" s="19" customFormat="1" ht="17.25" customHeight="1" thickBot="1">
      <c r="A1853" s="634" t="s">
        <v>2652</v>
      </c>
      <c r="B1853" s="475"/>
      <c r="C1853" s="476"/>
      <c r="D1853" s="476"/>
      <c r="E1853" s="476"/>
      <c r="F1853" s="476"/>
      <c r="G1853" s="476"/>
      <c r="H1853" s="476"/>
      <c r="I1853" s="476"/>
      <c r="J1853" s="476"/>
      <c r="K1853" s="476"/>
      <c r="L1853" s="476"/>
      <c r="M1853" s="476"/>
      <c r="N1853" s="414" t="s">
        <v>398</v>
      </c>
      <c r="O1853" s="415">
        <v>2136.3125</v>
      </c>
      <c r="P1853" s="423"/>
      <c r="Q1853" s="423"/>
      <c r="R1853" s="424"/>
      <c r="S1853" s="424"/>
      <c r="T1853" s="425"/>
      <c r="U1853" s="426"/>
      <c r="V1853" s="427"/>
    </row>
    <row r="1854" spans="1:22" ht="17.25" customHeight="1">
      <c r="B1854" s="38"/>
      <c r="C1854" s="38"/>
      <c r="D1854" s="38"/>
      <c r="E1854" s="38"/>
      <c r="F1854" s="38"/>
      <c r="G1854" s="39"/>
      <c r="H1854" s="39"/>
      <c r="I1854" s="39"/>
      <c r="J1854" s="39"/>
      <c r="K1854" s="39"/>
      <c r="L1854" s="39"/>
      <c r="M1854" s="39"/>
      <c r="N1854" s="39"/>
      <c r="O1854" s="39"/>
      <c r="P1854" s="39"/>
      <c r="Q1854" s="39"/>
      <c r="R1854" s="39"/>
      <c r="S1854" s="39"/>
      <c r="T1854" s="39"/>
      <c r="U1854" s="39"/>
      <c r="V1854" s="39"/>
    </row>
    <row r="1855" spans="1:22" s="19" customFormat="1" ht="16.5" customHeight="1" thickBot="1">
      <c r="A1855" s="630"/>
      <c r="B1855" s="764" t="s">
        <v>399</v>
      </c>
      <c r="C1855" s="764"/>
      <c r="D1855" s="764"/>
      <c r="E1855" s="764"/>
      <c r="F1855" s="764"/>
      <c r="G1855" s="764"/>
      <c r="H1855" s="764"/>
      <c r="I1855" s="764"/>
      <c r="J1855" s="764"/>
      <c r="K1855" s="764"/>
      <c r="L1855" s="764"/>
      <c r="M1855" s="764"/>
      <c r="N1855" s="764"/>
      <c r="O1855" s="764"/>
      <c r="P1855" s="764"/>
      <c r="Q1855" s="764"/>
      <c r="R1855" s="764"/>
      <c r="S1855" s="764"/>
      <c r="T1855" s="764"/>
      <c r="U1855" s="764"/>
      <c r="V1855" s="764"/>
    </row>
    <row r="1856" spans="1:22" s="22" customFormat="1" ht="22.5" customHeight="1">
      <c r="A1856" s="635" t="s">
        <v>2653</v>
      </c>
      <c r="B1856" s="765" t="s">
        <v>400</v>
      </c>
      <c r="C1856" s="768" t="s">
        <v>401</v>
      </c>
      <c r="D1856" s="769"/>
      <c r="E1856" s="769"/>
      <c r="F1856" s="769"/>
      <c r="G1856" s="769"/>
      <c r="H1856" s="769"/>
      <c r="I1856" s="769"/>
      <c r="J1856" s="769"/>
      <c r="K1856" s="769"/>
      <c r="L1856" s="769"/>
      <c r="M1856" s="747"/>
      <c r="N1856" s="477"/>
      <c r="O1856" s="478"/>
      <c r="P1856" s="768" t="s">
        <v>402</v>
      </c>
      <c r="Q1856" s="769"/>
      <c r="R1856" s="769"/>
      <c r="S1856" s="747"/>
      <c r="T1856" s="746" t="s">
        <v>403</v>
      </c>
      <c r="U1856" s="747"/>
      <c r="V1856" s="775" t="s">
        <v>1102</v>
      </c>
    </row>
    <row r="1857" spans="1:22" s="22" customFormat="1" ht="22.5" customHeight="1">
      <c r="A1857" s="635" t="s">
        <v>2654</v>
      </c>
      <c r="B1857" s="766"/>
      <c r="C1857" s="734" t="s">
        <v>404</v>
      </c>
      <c r="D1857" s="735"/>
      <c r="E1857" s="736"/>
      <c r="F1857" s="481">
        <v>2</v>
      </c>
      <c r="G1857" s="737" t="s">
        <v>405</v>
      </c>
      <c r="H1857" s="738" t="s">
        <v>406</v>
      </c>
      <c r="I1857" s="738"/>
      <c r="J1857" s="734" t="s">
        <v>407</v>
      </c>
      <c r="K1857" s="739"/>
      <c r="L1857" s="482"/>
      <c r="M1857" s="482"/>
      <c r="N1857" s="483"/>
      <c r="O1857" s="484"/>
      <c r="P1857" s="770"/>
      <c r="Q1857" s="771"/>
      <c r="R1857" s="771"/>
      <c r="S1857" s="772"/>
      <c r="T1857" s="748"/>
      <c r="U1857" s="749"/>
      <c r="V1857" s="776"/>
    </row>
    <row r="1858" spans="1:22" s="22" customFormat="1" ht="51.75" customHeight="1" thickBot="1">
      <c r="A1858" s="635" t="s">
        <v>2655</v>
      </c>
      <c r="B1858" s="766"/>
      <c r="C1858" s="735" t="s">
        <v>408</v>
      </c>
      <c r="D1858" s="736"/>
      <c r="E1858" s="485" t="s">
        <v>409</v>
      </c>
      <c r="F1858" s="479" t="s">
        <v>410</v>
      </c>
      <c r="G1858" s="737"/>
      <c r="H1858" s="738"/>
      <c r="I1858" s="738"/>
      <c r="J1858" s="469" t="s">
        <v>411</v>
      </c>
      <c r="K1858" s="480" t="s">
        <v>412</v>
      </c>
      <c r="L1858" s="486" t="s">
        <v>413</v>
      </c>
      <c r="M1858" s="486"/>
      <c r="N1858" s="487" t="s">
        <v>414</v>
      </c>
      <c r="O1858" s="488"/>
      <c r="P1858" s="421" t="s">
        <v>1436</v>
      </c>
      <c r="Q1858" s="312" t="s">
        <v>415</v>
      </c>
      <c r="R1858" s="313"/>
      <c r="S1858" s="94">
        <v>4</v>
      </c>
      <c r="T1858" s="773"/>
      <c r="U1858" s="774"/>
      <c r="V1858" s="777"/>
    </row>
    <row r="1859" spans="1:22" s="22" customFormat="1" ht="15.75" customHeight="1">
      <c r="A1859" s="635" t="s">
        <v>2656</v>
      </c>
      <c r="B1859" s="766"/>
      <c r="C1859" s="41">
        <v>1</v>
      </c>
      <c r="D1859" s="83" t="s">
        <v>317</v>
      </c>
      <c r="E1859" s="89">
        <v>0.1</v>
      </c>
      <c r="F1859" s="306">
        <v>1811.84</v>
      </c>
      <c r="G1859" s="306">
        <v>698.17</v>
      </c>
      <c r="H1859" s="742" t="s">
        <v>1102</v>
      </c>
      <c r="I1859" s="743"/>
      <c r="J1859" s="90" t="s">
        <v>1102</v>
      </c>
      <c r="K1859" s="88" t="s">
        <v>1418</v>
      </c>
      <c r="L1859" s="453" t="s">
        <v>34</v>
      </c>
      <c r="M1859" s="454" t="s">
        <v>1439</v>
      </c>
      <c r="N1859" s="369" t="s">
        <v>396</v>
      </c>
      <c r="O1859" s="778" t="s">
        <v>205</v>
      </c>
      <c r="P1859" s="779"/>
      <c r="Q1859" s="782">
        <v>101</v>
      </c>
      <c r="R1859" s="785" t="s">
        <v>1361</v>
      </c>
      <c r="S1859" s="786"/>
      <c r="T1859" s="746" t="s">
        <v>416</v>
      </c>
      <c r="U1859" s="769"/>
      <c r="V1859" s="747"/>
    </row>
    <row r="1860" spans="1:22" s="22" customFormat="1" ht="15.75" customHeight="1" thickBot="1">
      <c r="A1860" s="635" t="s">
        <v>2657</v>
      </c>
      <c r="B1860" s="766"/>
      <c r="C1860" s="41">
        <v>2</v>
      </c>
      <c r="D1860" s="83" t="s">
        <v>318</v>
      </c>
      <c r="E1860" s="89">
        <v>0.9</v>
      </c>
      <c r="F1860" s="306">
        <v>6733.41</v>
      </c>
      <c r="G1860" s="306">
        <v>698.17</v>
      </c>
      <c r="H1860" s="742" t="s">
        <v>1102</v>
      </c>
      <c r="I1860" s="743"/>
      <c r="J1860" s="90" t="s">
        <v>1102</v>
      </c>
      <c r="K1860" s="88" t="s">
        <v>1418</v>
      </c>
      <c r="L1860" s="453" t="s">
        <v>1361</v>
      </c>
      <c r="M1860" s="454" t="s">
        <v>1459</v>
      </c>
      <c r="N1860" s="369" t="s">
        <v>396</v>
      </c>
      <c r="O1860" s="778"/>
      <c r="P1860" s="779"/>
      <c r="Q1860" s="783"/>
      <c r="R1860" s="787"/>
      <c r="S1860" s="788"/>
      <c r="T1860" s="773"/>
      <c r="U1860" s="791"/>
      <c r="V1860" s="774"/>
    </row>
    <row r="1861" spans="1:22" s="22" customFormat="1" ht="15.75" customHeight="1">
      <c r="A1861" s="635" t="s">
        <v>2658</v>
      </c>
      <c r="B1861" s="766"/>
      <c r="C1861" s="41">
        <v>3</v>
      </c>
      <c r="D1861" s="83" t="s">
        <v>1418</v>
      </c>
      <c r="E1861" s="89" t="s">
        <v>1418</v>
      </c>
      <c r="F1861" s="306" t="s">
        <v>1418</v>
      </c>
      <c r="G1861" s="306" t="s">
        <v>1418</v>
      </c>
      <c r="H1861" s="742" t="s">
        <v>1418</v>
      </c>
      <c r="I1861" s="743"/>
      <c r="J1861" s="90" t="s">
        <v>1418</v>
      </c>
      <c r="K1861" s="88" t="s">
        <v>1418</v>
      </c>
      <c r="L1861" s="453"/>
      <c r="M1861" s="454" t="s">
        <v>1418</v>
      </c>
      <c r="N1861" s="369"/>
      <c r="O1861" s="780"/>
      <c r="P1861" s="781"/>
      <c r="Q1861" s="784"/>
      <c r="R1861" s="789"/>
      <c r="S1861" s="790"/>
      <c r="T1861" s="244"/>
      <c r="U1861" s="244"/>
      <c r="V1861" s="245"/>
    </row>
    <row r="1862" spans="1:22" s="22" customFormat="1" ht="15.75" customHeight="1">
      <c r="A1862" s="635" t="s">
        <v>2659</v>
      </c>
      <c r="B1862" s="766"/>
      <c r="C1862" s="41">
        <v>4</v>
      </c>
      <c r="D1862" s="83" t="s">
        <v>1418</v>
      </c>
      <c r="E1862" s="89" t="s">
        <v>1418</v>
      </c>
      <c r="F1862" s="306" t="s">
        <v>1418</v>
      </c>
      <c r="G1862" s="306" t="s">
        <v>1418</v>
      </c>
      <c r="H1862" s="742" t="s">
        <v>1418</v>
      </c>
      <c r="I1862" s="743"/>
      <c r="J1862" s="90" t="s">
        <v>1418</v>
      </c>
      <c r="K1862" s="88" t="s">
        <v>1418</v>
      </c>
      <c r="L1862" s="453"/>
      <c r="M1862" s="454" t="s">
        <v>1418</v>
      </c>
      <c r="N1862" s="369"/>
      <c r="O1862" s="744" t="s">
        <v>417</v>
      </c>
      <c r="P1862" s="734" t="s">
        <v>418</v>
      </c>
      <c r="Q1862" s="735"/>
      <c r="R1862" s="735"/>
      <c r="S1862" s="736"/>
      <c r="T1862" s="225"/>
      <c r="U1862" s="225"/>
      <c r="V1862" s="246"/>
    </row>
    <row r="1863" spans="1:22" s="22" customFormat="1" ht="17.25" customHeight="1">
      <c r="A1863" s="635" t="s">
        <v>2660</v>
      </c>
      <c r="B1863" s="766"/>
      <c r="C1863" s="41">
        <v>5</v>
      </c>
      <c r="D1863" s="83" t="s">
        <v>1418</v>
      </c>
      <c r="E1863" s="89" t="s">
        <v>1418</v>
      </c>
      <c r="F1863" s="306" t="s">
        <v>1418</v>
      </c>
      <c r="G1863" s="306" t="s">
        <v>1418</v>
      </c>
      <c r="H1863" s="742" t="s">
        <v>1418</v>
      </c>
      <c r="I1863" s="743"/>
      <c r="J1863" s="90" t="s">
        <v>1418</v>
      </c>
      <c r="K1863" s="88" t="s">
        <v>1418</v>
      </c>
      <c r="L1863" s="453"/>
      <c r="M1863" s="454" t="s">
        <v>1418</v>
      </c>
      <c r="N1863" s="369"/>
      <c r="O1863" s="745"/>
      <c r="P1863" s="469" t="s">
        <v>419</v>
      </c>
      <c r="Q1863" s="469" t="s">
        <v>420</v>
      </c>
      <c r="R1863" s="738" t="s">
        <v>421</v>
      </c>
      <c r="S1863" s="738"/>
      <c r="T1863" s="225"/>
      <c r="U1863" s="225"/>
      <c r="V1863" s="246"/>
    </row>
    <row r="1864" spans="1:22" s="22" customFormat="1" ht="16.5" customHeight="1" thickBot="1">
      <c r="A1864" s="635" t="s">
        <v>2661</v>
      </c>
      <c r="B1864" s="766"/>
      <c r="C1864" s="91">
        <v>6</v>
      </c>
      <c r="D1864" s="92" t="s">
        <v>1418</v>
      </c>
      <c r="E1864" s="93" t="s">
        <v>1418</v>
      </c>
      <c r="F1864" s="306" t="s">
        <v>1418</v>
      </c>
      <c r="G1864" s="306" t="s">
        <v>1418</v>
      </c>
      <c r="H1864" s="742" t="s">
        <v>1418</v>
      </c>
      <c r="I1864" s="743"/>
      <c r="J1864" s="90" t="s">
        <v>1418</v>
      </c>
      <c r="K1864" s="88" t="s">
        <v>1418</v>
      </c>
      <c r="L1864" s="453"/>
      <c r="M1864" s="454" t="s">
        <v>1418</v>
      </c>
      <c r="N1864" s="451"/>
      <c r="O1864" s="319" t="s">
        <v>1102</v>
      </c>
      <c r="P1864" s="247">
        <v>4</v>
      </c>
      <c r="Q1864" s="248">
        <v>1396.3430708000001</v>
      </c>
      <c r="R1864" s="792">
        <v>8545.25</v>
      </c>
      <c r="S1864" s="792"/>
      <c r="T1864" s="225"/>
      <c r="U1864" s="225"/>
      <c r="V1864" s="246"/>
    </row>
    <row r="1865" spans="1:22" s="22" customFormat="1" ht="16.5" customHeight="1" thickBot="1">
      <c r="A1865" s="635" t="s">
        <v>2662</v>
      </c>
      <c r="B1865" s="767"/>
      <c r="C1865" s="793" t="s">
        <v>422</v>
      </c>
      <c r="D1865" s="794"/>
      <c r="E1865" s="794"/>
      <c r="F1865" s="502"/>
      <c r="G1865" s="503"/>
      <c r="H1865" s="795" t="s">
        <v>1102</v>
      </c>
      <c r="I1865" s="796"/>
      <c r="J1865" s="416" t="s">
        <v>1102</v>
      </c>
      <c r="K1865" s="249" t="s">
        <v>1102</v>
      </c>
      <c r="L1865" s="492"/>
      <c r="M1865" s="493"/>
      <c r="N1865" s="494"/>
      <c r="O1865" s="797" t="s">
        <v>1418</v>
      </c>
      <c r="P1865" s="797"/>
      <c r="Q1865" s="797"/>
      <c r="R1865" s="797"/>
      <c r="S1865" s="797"/>
      <c r="T1865" s="489"/>
      <c r="U1865" s="490"/>
      <c r="V1865" s="491"/>
    </row>
    <row r="1866" spans="1:22" ht="24.9" customHeight="1"/>
    <row r="1867" spans="1:22" ht="24.9" customHeight="1"/>
    <row r="1868" spans="1:22" s="32" customFormat="1" ht="24" thickBot="1">
      <c r="A1868" s="633">
        <v>69</v>
      </c>
      <c r="B1868" s="761" t="s">
        <v>371</v>
      </c>
      <c r="C1868" s="761"/>
      <c r="D1868" s="761"/>
      <c r="E1868" s="26">
        <v>102</v>
      </c>
      <c r="F1868" s="27" t="s">
        <v>173</v>
      </c>
      <c r="G1868" s="28"/>
      <c r="H1868" s="28"/>
      <c r="I1868" s="27"/>
      <c r="J1868" s="27"/>
      <c r="K1868" s="27"/>
      <c r="L1868" s="27"/>
      <c r="M1868" s="29"/>
      <c r="N1868" s="29"/>
      <c r="O1868" s="28"/>
      <c r="P1868" s="28"/>
      <c r="Q1868" s="30"/>
      <c r="R1868" s="30"/>
      <c r="S1868" s="30"/>
      <c r="T1868" s="30"/>
      <c r="U1868" s="31"/>
    </row>
    <row r="1869" spans="1:22" s="19" customFormat="1" ht="24.75" customHeight="1">
      <c r="A1869" s="630"/>
      <c r="B1869" s="762" t="s">
        <v>372</v>
      </c>
      <c r="C1869" s="466" t="s">
        <v>373</v>
      </c>
      <c r="D1869" s="467" t="s">
        <v>374</v>
      </c>
      <c r="E1869" s="467"/>
      <c r="F1869" s="467" t="s">
        <v>375</v>
      </c>
      <c r="G1869" s="468"/>
      <c r="H1869" s="752" t="s">
        <v>376</v>
      </c>
      <c r="I1869" s="803" t="s">
        <v>377</v>
      </c>
      <c r="J1869" s="752" t="s">
        <v>378</v>
      </c>
      <c r="K1869" s="752" t="s">
        <v>379</v>
      </c>
      <c r="L1869" s="752" t="s">
        <v>380</v>
      </c>
      <c r="M1869" s="752" t="s">
        <v>381</v>
      </c>
      <c r="N1869" s="753" t="s">
        <v>382</v>
      </c>
      <c r="O1869" s="754"/>
      <c r="P1869" s="755" t="s">
        <v>383</v>
      </c>
      <c r="Q1869" s="756"/>
      <c r="R1869" s="746" t="s">
        <v>384</v>
      </c>
      <c r="S1869" s="747"/>
      <c r="T1869" s="798" t="s">
        <v>385</v>
      </c>
      <c r="U1869" s="799"/>
      <c r="V1869" s="800"/>
    </row>
    <row r="1870" spans="1:22" s="19" customFormat="1" ht="73.5" customHeight="1">
      <c r="A1870" s="630"/>
      <c r="B1870" s="763"/>
      <c r="C1870" s="469" t="s">
        <v>386</v>
      </c>
      <c r="D1870" s="470" t="s">
        <v>101</v>
      </c>
      <c r="E1870" s="470" t="s">
        <v>387</v>
      </c>
      <c r="F1870" s="470" t="s">
        <v>388</v>
      </c>
      <c r="G1870" s="471" t="s">
        <v>389</v>
      </c>
      <c r="H1870" s="738"/>
      <c r="I1870" s="804"/>
      <c r="J1870" s="738"/>
      <c r="K1870" s="738"/>
      <c r="L1870" s="738"/>
      <c r="M1870" s="738"/>
      <c r="N1870" s="469" t="s">
        <v>390</v>
      </c>
      <c r="O1870" s="470" t="s">
        <v>391</v>
      </c>
      <c r="P1870" s="801"/>
      <c r="Q1870" s="802"/>
      <c r="R1870" s="748"/>
      <c r="S1870" s="749"/>
      <c r="T1870" s="472" t="s">
        <v>392</v>
      </c>
      <c r="U1870" s="473" t="s">
        <v>393</v>
      </c>
      <c r="V1870" s="474" t="s">
        <v>394</v>
      </c>
    </row>
    <row r="1871" spans="1:22" s="19" customFormat="1" ht="26.25" customHeight="1">
      <c r="A1871" s="630"/>
      <c r="B1871" s="400"/>
      <c r="C1871" s="401">
        <v>3</v>
      </c>
      <c r="D1871" s="401">
        <v>4</v>
      </c>
      <c r="E1871" s="401">
        <v>5</v>
      </c>
      <c r="F1871" s="401">
        <v>6</v>
      </c>
      <c r="G1871" s="401">
        <v>7</v>
      </c>
      <c r="H1871" s="401">
        <v>8</v>
      </c>
      <c r="I1871" s="401">
        <v>9</v>
      </c>
      <c r="J1871" s="401">
        <v>10</v>
      </c>
      <c r="K1871" s="401">
        <v>11</v>
      </c>
      <c r="L1871" s="401">
        <v>12</v>
      </c>
      <c r="M1871" s="401">
        <v>13</v>
      </c>
      <c r="N1871" s="401">
        <v>14</v>
      </c>
      <c r="O1871" s="401">
        <v>15</v>
      </c>
      <c r="P1871" s="402">
        <v>16</v>
      </c>
      <c r="Q1871" s="403">
        <v>17</v>
      </c>
      <c r="R1871" s="402">
        <v>18</v>
      </c>
      <c r="S1871" s="403">
        <v>19</v>
      </c>
      <c r="T1871" s="404">
        <v>20</v>
      </c>
      <c r="U1871" s="210">
        <v>21</v>
      </c>
      <c r="V1871" s="405">
        <v>22</v>
      </c>
    </row>
    <row r="1872" spans="1:22" s="33" customFormat="1" ht="49.95" customHeight="1">
      <c r="A1872" s="634" t="s">
        <v>2663</v>
      </c>
      <c r="B1872" s="406">
        <v>1</v>
      </c>
      <c r="C1872" s="394" t="s">
        <v>1380</v>
      </c>
      <c r="D1872" s="394" t="s">
        <v>1381</v>
      </c>
      <c r="E1872" s="394" t="s">
        <v>1382</v>
      </c>
      <c r="F1872" s="394" t="s">
        <v>57</v>
      </c>
      <c r="G1872" s="386">
        <v>1</v>
      </c>
      <c r="H1872" s="543" t="s">
        <v>396</v>
      </c>
      <c r="I1872" s="392">
        <v>1</v>
      </c>
      <c r="J1872" s="393" t="s">
        <v>319</v>
      </c>
      <c r="K1872" s="430">
        <v>44476</v>
      </c>
      <c r="L1872" s="430">
        <v>44772</v>
      </c>
      <c r="M1872" s="387">
        <v>696.86</v>
      </c>
      <c r="N1872" s="428">
        <v>696.86</v>
      </c>
      <c r="O1872" s="212">
        <v>696.86</v>
      </c>
      <c r="P1872" s="732"/>
      <c r="Q1872" s="733"/>
      <c r="R1872" s="750"/>
      <c r="S1872" s="751"/>
      <c r="T1872" s="389" t="s">
        <v>396</v>
      </c>
      <c r="U1872" s="390">
        <v>50</v>
      </c>
      <c r="V1872" s="391" t="s">
        <v>396</v>
      </c>
    </row>
    <row r="1873" spans="1:22" s="33" customFormat="1" ht="49.95" customHeight="1">
      <c r="A1873" s="634" t="s">
        <v>2664</v>
      </c>
      <c r="B1873" s="406">
        <v>2</v>
      </c>
      <c r="C1873" s="394" t="s">
        <v>1383</v>
      </c>
      <c r="D1873" s="394" t="s">
        <v>1384</v>
      </c>
      <c r="E1873" s="394" t="s">
        <v>1385</v>
      </c>
      <c r="F1873" s="394" t="s">
        <v>57</v>
      </c>
      <c r="G1873" s="386">
        <v>1</v>
      </c>
      <c r="H1873" s="543" t="s">
        <v>396</v>
      </c>
      <c r="I1873" s="392">
        <v>1</v>
      </c>
      <c r="J1873" s="393" t="s">
        <v>319</v>
      </c>
      <c r="K1873" s="430">
        <v>44350</v>
      </c>
      <c r="L1873" s="430">
        <v>44508</v>
      </c>
      <c r="M1873" s="387">
        <v>278.83</v>
      </c>
      <c r="N1873" s="428">
        <v>278.83</v>
      </c>
      <c r="O1873" s="212">
        <v>278.83</v>
      </c>
      <c r="P1873" s="732"/>
      <c r="Q1873" s="733"/>
      <c r="R1873" s="750"/>
      <c r="S1873" s="751"/>
      <c r="T1873" s="389" t="s">
        <v>396</v>
      </c>
      <c r="U1873" s="390">
        <v>26</v>
      </c>
      <c r="V1873" s="391" t="s">
        <v>396</v>
      </c>
    </row>
    <row r="1874" spans="1:22" s="33" customFormat="1" ht="49.95" customHeight="1">
      <c r="A1874" s="634" t="s">
        <v>2665</v>
      </c>
      <c r="B1874" s="406">
        <v>3</v>
      </c>
      <c r="C1874" s="394" t="s">
        <v>1386</v>
      </c>
      <c r="D1874" s="394" t="s">
        <v>1387</v>
      </c>
      <c r="E1874" s="394" t="s">
        <v>1388</v>
      </c>
      <c r="F1874" s="394" t="s">
        <v>48</v>
      </c>
      <c r="G1874" s="386">
        <v>1</v>
      </c>
      <c r="H1874" s="543" t="s">
        <v>396</v>
      </c>
      <c r="I1874" s="392">
        <v>2</v>
      </c>
      <c r="J1874" s="393" t="s">
        <v>320</v>
      </c>
      <c r="K1874" s="430">
        <v>40445</v>
      </c>
      <c r="L1874" s="430">
        <v>41805</v>
      </c>
      <c r="M1874" s="387">
        <v>4706.93</v>
      </c>
      <c r="N1874" s="428">
        <v>4706.93</v>
      </c>
      <c r="O1874" s="212">
        <v>4706.93</v>
      </c>
      <c r="P1874" s="732"/>
      <c r="Q1874" s="733"/>
      <c r="R1874" s="750"/>
      <c r="S1874" s="751"/>
      <c r="T1874" s="389" t="s">
        <v>396</v>
      </c>
      <c r="U1874" s="390">
        <v>73</v>
      </c>
      <c r="V1874" s="391" t="s">
        <v>396</v>
      </c>
    </row>
    <row r="1875" spans="1:22" s="33" customFormat="1" ht="49.95" customHeight="1">
      <c r="A1875" s="634" t="s">
        <v>2666</v>
      </c>
      <c r="B1875" s="406">
        <v>4</v>
      </c>
      <c r="C1875" s="394" t="s">
        <v>1389</v>
      </c>
      <c r="D1875" s="394" t="s">
        <v>1390</v>
      </c>
      <c r="E1875" s="394" t="s">
        <v>1391</v>
      </c>
      <c r="F1875" s="394" t="s">
        <v>57</v>
      </c>
      <c r="G1875" s="386">
        <v>1</v>
      </c>
      <c r="H1875" s="543" t="s">
        <v>396</v>
      </c>
      <c r="I1875" s="392">
        <v>2</v>
      </c>
      <c r="J1875" s="393" t="s">
        <v>320</v>
      </c>
      <c r="K1875" s="430">
        <v>39007</v>
      </c>
      <c r="L1875" s="430">
        <v>41639</v>
      </c>
      <c r="M1875" s="387">
        <v>4114.59</v>
      </c>
      <c r="N1875" s="428">
        <v>4114.59</v>
      </c>
      <c r="O1875" s="212">
        <v>4114.59</v>
      </c>
      <c r="P1875" s="732"/>
      <c r="Q1875" s="733"/>
      <c r="R1875" s="750"/>
      <c r="S1875" s="751"/>
      <c r="T1875" s="389" t="s">
        <v>396</v>
      </c>
      <c r="U1875" s="390">
        <v>54</v>
      </c>
      <c r="V1875" s="391" t="s">
        <v>396</v>
      </c>
    </row>
    <row r="1876" spans="1:22" s="33" customFormat="1" ht="24.9" customHeight="1" thickBot="1">
      <c r="A1876" s="634" t="s">
        <v>2667</v>
      </c>
      <c r="B1876" s="410" t="s">
        <v>1418</v>
      </c>
      <c r="C1876" s="395"/>
      <c r="D1876" s="395"/>
      <c r="E1876" s="395"/>
      <c r="F1876" s="395"/>
      <c r="G1876" s="396"/>
      <c r="H1876" s="544"/>
      <c r="I1876" s="397"/>
      <c r="J1876" s="398" t="s">
        <v>1418</v>
      </c>
      <c r="K1876" s="431"/>
      <c r="L1876" s="431"/>
      <c r="M1876" s="399"/>
      <c r="N1876" s="428" t="s">
        <v>1418</v>
      </c>
      <c r="O1876" s="212" t="s">
        <v>1418</v>
      </c>
      <c r="P1876" s="732"/>
      <c r="Q1876" s="733"/>
      <c r="R1876" s="750"/>
      <c r="S1876" s="751"/>
      <c r="T1876" s="389"/>
      <c r="U1876" s="390"/>
      <c r="V1876" s="391"/>
    </row>
    <row r="1877" spans="1:22" s="19" customFormat="1" ht="12" customHeight="1">
      <c r="A1877" s="634"/>
      <c r="B1877" s="34"/>
      <c r="C1877" s="35"/>
      <c r="D1877" s="35"/>
      <c r="E1877" s="35"/>
      <c r="F1877" s="35"/>
      <c r="G1877" s="35"/>
      <c r="H1877" s="407"/>
      <c r="I1877" s="35"/>
      <c r="J1877" s="35"/>
      <c r="K1877" s="35"/>
      <c r="L1877" s="35"/>
      <c r="M1877" s="35"/>
      <c r="N1877" s="35"/>
      <c r="O1877" s="211"/>
      <c r="P1877" s="35"/>
      <c r="Q1877" s="35"/>
      <c r="R1877" s="211"/>
      <c r="S1877" s="35"/>
      <c r="T1877" s="35"/>
      <c r="U1877" s="36"/>
      <c r="V1877" s="37"/>
    </row>
    <row r="1878" spans="1:22" s="19" customFormat="1" ht="17.25" customHeight="1" thickBot="1">
      <c r="A1878" s="634" t="s">
        <v>2668</v>
      </c>
      <c r="B1878" s="475"/>
      <c r="C1878" s="476"/>
      <c r="D1878" s="476"/>
      <c r="E1878" s="476"/>
      <c r="F1878" s="476"/>
      <c r="G1878" s="476"/>
      <c r="H1878" s="476"/>
      <c r="I1878" s="476"/>
      <c r="J1878" s="476"/>
      <c r="K1878" s="476"/>
      <c r="L1878" s="476"/>
      <c r="M1878" s="476"/>
      <c r="N1878" s="414" t="s">
        <v>398</v>
      </c>
      <c r="O1878" s="415">
        <v>2449.3025000000002</v>
      </c>
      <c r="P1878" s="423"/>
      <c r="Q1878" s="423"/>
      <c r="R1878" s="424"/>
      <c r="S1878" s="424"/>
      <c r="T1878" s="425"/>
      <c r="U1878" s="426"/>
      <c r="V1878" s="427"/>
    </row>
    <row r="1879" spans="1:22" ht="17.25" customHeight="1">
      <c r="B1879" s="38"/>
      <c r="C1879" s="38"/>
      <c r="D1879" s="38"/>
      <c r="E1879" s="38"/>
      <c r="F1879" s="38"/>
      <c r="G1879" s="39"/>
      <c r="H1879" s="39"/>
      <c r="I1879" s="39"/>
      <c r="J1879" s="39"/>
      <c r="K1879" s="39"/>
      <c r="L1879" s="39"/>
      <c r="M1879" s="39"/>
      <c r="N1879" s="39"/>
      <c r="O1879" s="39"/>
      <c r="P1879" s="39"/>
      <c r="Q1879" s="39"/>
      <c r="R1879" s="39"/>
      <c r="S1879" s="39"/>
      <c r="T1879" s="39"/>
      <c r="U1879" s="39"/>
      <c r="V1879" s="39"/>
    </row>
    <row r="1880" spans="1:22" s="19" customFormat="1" ht="16.5" customHeight="1" thickBot="1">
      <c r="A1880" s="630"/>
      <c r="B1880" s="764" t="s">
        <v>399</v>
      </c>
      <c r="C1880" s="764"/>
      <c r="D1880" s="764"/>
      <c r="E1880" s="764"/>
      <c r="F1880" s="764"/>
      <c r="G1880" s="764"/>
      <c r="H1880" s="764"/>
      <c r="I1880" s="764"/>
      <c r="J1880" s="764"/>
      <c r="K1880" s="764"/>
      <c r="L1880" s="764"/>
      <c r="M1880" s="764"/>
      <c r="N1880" s="764"/>
      <c r="O1880" s="764"/>
      <c r="P1880" s="764"/>
      <c r="Q1880" s="764"/>
      <c r="R1880" s="764"/>
      <c r="S1880" s="764"/>
      <c r="T1880" s="764"/>
      <c r="U1880" s="764"/>
      <c r="V1880" s="764"/>
    </row>
    <row r="1881" spans="1:22" s="22" customFormat="1" ht="22.5" customHeight="1">
      <c r="A1881" s="635" t="s">
        <v>2669</v>
      </c>
      <c r="B1881" s="765" t="s">
        <v>400</v>
      </c>
      <c r="C1881" s="768" t="s">
        <v>401</v>
      </c>
      <c r="D1881" s="769"/>
      <c r="E1881" s="769"/>
      <c r="F1881" s="769"/>
      <c r="G1881" s="769"/>
      <c r="H1881" s="769"/>
      <c r="I1881" s="769"/>
      <c r="J1881" s="769"/>
      <c r="K1881" s="769"/>
      <c r="L1881" s="769"/>
      <c r="M1881" s="747"/>
      <c r="N1881" s="477"/>
      <c r="O1881" s="478"/>
      <c r="P1881" s="768" t="s">
        <v>402</v>
      </c>
      <c r="Q1881" s="769"/>
      <c r="R1881" s="769"/>
      <c r="S1881" s="747"/>
      <c r="T1881" s="746" t="s">
        <v>403</v>
      </c>
      <c r="U1881" s="747"/>
      <c r="V1881" s="775" t="s">
        <v>1102</v>
      </c>
    </row>
    <row r="1882" spans="1:22" s="22" customFormat="1" ht="22.5" customHeight="1">
      <c r="A1882" s="635" t="s">
        <v>2670</v>
      </c>
      <c r="B1882" s="766"/>
      <c r="C1882" s="734" t="s">
        <v>404</v>
      </c>
      <c r="D1882" s="735"/>
      <c r="E1882" s="736"/>
      <c r="F1882" s="481">
        <v>2</v>
      </c>
      <c r="G1882" s="737" t="s">
        <v>405</v>
      </c>
      <c r="H1882" s="738" t="s">
        <v>406</v>
      </c>
      <c r="I1882" s="738"/>
      <c r="J1882" s="734" t="s">
        <v>407</v>
      </c>
      <c r="K1882" s="739"/>
      <c r="L1882" s="482"/>
      <c r="M1882" s="482"/>
      <c r="N1882" s="483"/>
      <c r="O1882" s="484"/>
      <c r="P1882" s="770"/>
      <c r="Q1882" s="771"/>
      <c r="R1882" s="771"/>
      <c r="S1882" s="772"/>
      <c r="T1882" s="748"/>
      <c r="U1882" s="749"/>
      <c r="V1882" s="776"/>
    </row>
    <row r="1883" spans="1:22" s="22" customFormat="1" ht="51.75" customHeight="1" thickBot="1">
      <c r="A1883" s="635" t="s">
        <v>2671</v>
      </c>
      <c r="B1883" s="766"/>
      <c r="C1883" s="735" t="s">
        <v>408</v>
      </c>
      <c r="D1883" s="736"/>
      <c r="E1883" s="485" t="s">
        <v>409</v>
      </c>
      <c r="F1883" s="479" t="s">
        <v>410</v>
      </c>
      <c r="G1883" s="737"/>
      <c r="H1883" s="738"/>
      <c r="I1883" s="738"/>
      <c r="J1883" s="469" t="s">
        <v>411</v>
      </c>
      <c r="K1883" s="480" t="s">
        <v>412</v>
      </c>
      <c r="L1883" s="486" t="s">
        <v>413</v>
      </c>
      <c r="M1883" s="486"/>
      <c r="N1883" s="487" t="s">
        <v>414</v>
      </c>
      <c r="O1883" s="488"/>
      <c r="P1883" s="421" t="s">
        <v>1436</v>
      </c>
      <c r="Q1883" s="312" t="s">
        <v>415</v>
      </c>
      <c r="R1883" s="313"/>
      <c r="S1883" s="94">
        <v>4</v>
      </c>
      <c r="T1883" s="773"/>
      <c r="U1883" s="774"/>
      <c r="V1883" s="777"/>
    </row>
    <row r="1884" spans="1:22" s="22" customFormat="1" ht="15.75" customHeight="1">
      <c r="A1884" s="635" t="s">
        <v>2672</v>
      </c>
      <c r="B1884" s="766"/>
      <c r="C1884" s="41">
        <v>1</v>
      </c>
      <c r="D1884" s="83" t="s">
        <v>319</v>
      </c>
      <c r="E1884" s="89">
        <v>0.5</v>
      </c>
      <c r="F1884" s="306">
        <v>975.69</v>
      </c>
      <c r="G1884" s="306">
        <v>698.17</v>
      </c>
      <c r="H1884" s="742" t="s">
        <v>1102</v>
      </c>
      <c r="I1884" s="743"/>
      <c r="J1884" s="90" t="s">
        <v>1102</v>
      </c>
      <c r="K1884" s="88" t="s">
        <v>1418</v>
      </c>
      <c r="L1884" s="453" t="s">
        <v>1361</v>
      </c>
      <c r="M1884" s="454" t="s">
        <v>1459</v>
      </c>
      <c r="N1884" s="369" t="s">
        <v>396</v>
      </c>
      <c r="O1884" s="778" t="s">
        <v>205</v>
      </c>
      <c r="P1884" s="779"/>
      <c r="Q1884" s="782">
        <v>102</v>
      </c>
      <c r="R1884" s="785" t="s">
        <v>1361</v>
      </c>
      <c r="S1884" s="786"/>
      <c r="T1884" s="746" t="s">
        <v>416</v>
      </c>
      <c r="U1884" s="769"/>
      <c r="V1884" s="747"/>
    </row>
    <row r="1885" spans="1:22" s="22" customFormat="1" ht="15.75" customHeight="1" thickBot="1">
      <c r="A1885" s="635" t="s">
        <v>2673</v>
      </c>
      <c r="B1885" s="766"/>
      <c r="C1885" s="41">
        <v>2</v>
      </c>
      <c r="D1885" s="83" t="s">
        <v>320</v>
      </c>
      <c r="E1885" s="89">
        <v>0.5</v>
      </c>
      <c r="F1885" s="306">
        <v>8821.52</v>
      </c>
      <c r="G1885" s="306">
        <v>698.17</v>
      </c>
      <c r="H1885" s="742" t="s">
        <v>1102</v>
      </c>
      <c r="I1885" s="743"/>
      <c r="J1885" s="90" t="s">
        <v>1102</v>
      </c>
      <c r="K1885" s="88" t="s">
        <v>1418</v>
      </c>
      <c r="L1885" s="453" t="s">
        <v>34</v>
      </c>
      <c r="M1885" s="454" t="s">
        <v>1439</v>
      </c>
      <c r="N1885" s="369" t="s">
        <v>396</v>
      </c>
      <c r="O1885" s="778"/>
      <c r="P1885" s="779"/>
      <c r="Q1885" s="783"/>
      <c r="R1885" s="787"/>
      <c r="S1885" s="788"/>
      <c r="T1885" s="773"/>
      <c r="U1885" s="791"/>
      <c r="V1885" s="774"/>
    </row>
    <row r="1886" spans="1:22" s="22" customFormat="1" ht="15.75" customHeight="1">
      <c r="A1886" s="635" t="s">
        <v>2674</v>
      </c>
      <c r="B1886" s="766"/>
      <c r="C1886" s="41">
        <v>3</v>
      </c>
      <c r="D1886" s="83" t="s">
        <v>1418</v>
      </c>
      <c r="E1886" s="89" t="s">
        <v>1418</v>
      </c>
      <c r="F1886" s="306" t="s">
        <v>1418</v>
      </c>
      <c r="G1886" s="306" t="s">
        <v>1418</v>
      </c>
      <c r="H1886" s="742" t="s">
        <v>1418</v>
      </c>
      <c r="I1886" s="743"/>
      <c r="J1886" s="90" t="s">
        <v>1418</v>
      </c>
      <c r="K1886" s="88" t="s">
        <v>1418</v>
      </c>
      <c r="L1886" s="453"/>
      <c r="M1886" s="454" t="s">
        <v>1418</v>
      </c>
      <c r="N1886" s="369"/>
      <c r="O1886" s="780"/>
      <c r="P1886" s="781"/>
      <c r="Q1886" s="784"/>
      <c r="R1886" s="789"/>
      <c r="S1886" s="790"/>
      <c r="T1886" s="244"/>
      <c r="U1886" s="244"/>
      <c r="V1886" s="245"/>
    </row>
    <row r="1887" spans="1:22" s="22" customFormat="1" ht="15.75" customHeight="1">
      <c r="A1887" s="635" t="s">
        <v>2675</v>
      </c>
      <c r="B1887" s="766"/>
      <c r="C1887" s="41">
        <v>4</v>
      </c>
      <c r="D1887" s="83" t="s">
        <v>1418</v>
      </c>
      <c r="E1887" s="89" t="s">
        <v>1418</v>
      </c>
      <c r="F1887" s="306" t="s">
        <v>1418</v>
      </c>
      <c r="G1887" s="306" t="s">
        <v>1418</v>
      </c>
      <c r="H1887" s="742" t="s">
        <v>1418</v>
      </c>
      <c r="I1887" s="743"/>
      <c r="J1887" s="90" t="s">
        <v>1418</v>
      </c>
      <c r="K1887" s="88" t="s">
        <v>1418</v>
      </c>
      <c r="L1887" s="453"/>
      <c r="M1887" s="454" t="s">
        <v>1418</v>
      </c>
      <c r="N1887" s="369"/>
      <c r="O1887" s="744" t="s">
        <v>417</v>
      </c>
      <c r="P1887" s="734" t="s">
        <v>418</v>
      </c>
      <c r="Q1887" s="735"/>
      <c r="R1887" s="735"/>
      <c r="S1887" s="736"/>
      <c r="T1887" s="225"/>
      <c r="U1887" s="225"/>
      <c r="V1887" s="246"/>
    </row>
    <row r="1888" spans="1:22" s="22" customFormat="1" ht="17.25" customHeight="1">
      <c r="A1888" s="635" t="s">
        <v>2676</v>
      </c>
      <c r="B1888" s="766"/>
      <c r="C1888" s="41">
        <v>5</v>
      </c>
      <c r="D1888" s="83" t="s">
        <v>1418</v>
      </c>
      <c r="E1888" s="89" t="s">
        <v>1418</v>
      </c>
      <c r="F1888" s="306" t="s">
        <v>1418</v>
      </c>
      <c r="G1888" s="306" t="s">
        <v>1418</v>
      </c>
      <c r="H1888" s="742" t="s">
        <v>1418</v>
      </c>
      <c r="I1888" s="743"/>
      <c r="J1888" s="90" t="s">
        <v>1418</v>
      </c>
      <c r="K1888" s="88" t="s">
        <v>1418</v>
      </c>
      <c r="L1888" s="453"/>
      <c r="M1888" s="454" t="s">
        <v>1418</v>
      </c>
      <c r="N1888" s="369"/>
      <c r="O1888" s="745"/>
      <c r="P1888" s="469" t="s">
        <v>419</v>
      </c>
      <c r="Q1888" s="469" t="s">
        <v>420</v>
      </c>
      <c r="R1888" s="738" t="s">
        <v>421</v>
      </c>
      <c r="S1888" s="738"/>
      <c r="T1888" s="225"/>
      <c r="U1888" s="225"/>
      <c r="V1888" s="246"/>
    </row>
    <row r="1889" spans="1:22" s="22" customFormat="1" ht="16.5" customHeight="1" thickBot="1">
      <c r="A1889" s="635" t="s">
        <v>2677</v>
      </c>
      <c r="B1889" s="766"/>
      <c r="C1889" s="91">
        <v>6</v>
      </c>
      <c r="D1889" s="92" t="s">
        <v>1418</v>
      </c>
      <c r="E1889" s="93" t="s">
        <v>1418</v>
      </c>
      <c r="F1889" s="306" t="s">
        <v>1418</v>
      </c>
      <c r="G1889" s="306" t="s">
        <v>1418</v>
      </c>
      <c r="H1889" s="742" t="s">
        <v>1418</v>
      </c>
      <c r="I1889" s="743"/>
      <c r="J1889" s="90" t="s">
        <v>1418</v>
      </c>
      <c r="K1889" s="88" t="s">
        <v>1418</v>
      </c>
      <c r="L1889" s="453"/>
      <c r="M1889" s="454" t="s">
        <v>1418</v>
      </c>
      <c r="N1889" s="451"/>
      <c r="O1889" s="319" t="s">
        <v>1102</v>
      </c>
      <c r="P1889" s="247">
        <v>4</v>
      </c>
      <c r="Q1889" s="248">
        <v>1396.3430708000001</v>
      </c>
      <c r="R1889" s="792">
        <v>9797.2100000000009</v>
      </c>
      <c r="S1889" s="792"/>
      <c r="T1889" s="225"/>
      <c r="U1889" s="225"/>
      <c r="V1889" s="246"/>
    </row>
    <row r="1890" spans="1:22" s="22" customFormat="1" ht="16.5" customHeight="1" thickBot="1">
      <c r="A1890" s="635" t="s">
        <v>2678</v>
      </c>
      <c r="B1890" s="767"/>
      <c r="C1890" s="793" t="s">
        <v>422</v>
      </c>
      <c r="D1890" s="794"/>
      <c r="E1890" s="794"/>
      <c r="F1890" s="502"/>
      <c r="G1890" s="503"/>
      <c r="H1890" s="795" t="s">
        <v>1102</v>
      </c>
      <c r="I1890" s="796"/>
      <c r="J1890" s="416" t="s">
        <v>1102</v>
      </c>
      <c r="K1890" s="249" t="s">
        <v>1102</v>
      </c>
      <c r="L1890" s="492"/>
      <c r="M1890" s="493"/>
      <c r="N1890" s="494"/>
      <c r="O1890" s="797" t="s">
        <v>1418</v>
      </c>
      <c r="P1890" s="797"/>
      <c r="Q1890" s="797"/>
      <c r="R1890" s="797"/>
      <c r="S1890" s="797"/>
      <c r="T1890" s="489"/>
      <c r="U1890" s="490"/>
      <c r="V1890" s="491"/>
    </row>
    <row r="1891" spans="1:22" ht="24.9" customHeight="1"/>
    <row r="1892" spans="1:22" ht="24.9" customHeight="1"/>
    <row r="1893" spans="1:22" s="32" customFormat="1" ht="24" thickBot="1">
      <c r="A1893" s="633">
        <v>70</v>
      </c>
      <c r="B1893" s="761" t="s">
        <v>371</v>
      </c>
      <c r="C1893" s="761"/>
      <c r="D1893" s="761"/>
      <c r="E1893" s="26">
        <v>105</v>
      </c>
      <c r="F1893" s="27" t="s">
        <v>174</v>
      </c>
      <c r="G1893" s="28"/>
      <c r="H1893" s="28"/>
      <c r="I1893" s="27"/>
      <c r="J1893" s="27"/>
      <c r="K1893" s="27"/>
      <c r="L1893" s="27"/>
      <c r="M1893" s="29"/>
      <c r="N1893" s="29"/>
      <c r="O1893" s="28"/>
      <c r="P1893" s="28"/>
      <c r="Q1893" s="30"/>
      <c r="R1893" s="30"/>
      <c r="S1893" s="30"/>
      <c r="T1893" s="30"/>
      <c r="U1893" s="31"/>
    </row>
    <row r="1894" spans="1:22" s="19" customFormat="1" ht="24.75" customHeight="1">
      <c r="A1894" s="630"/>
      <c r="B1894" s="762" t="s">
        <v>372</v>
      </c>
      <c r="C1894" s="466" t="s">
        <v>373</v>
      </c>
      <c r="D1894" s="467" t="s">
        <v>374</v>
      </c>
      <c r="E1894" s="467"/>
      <c r="F1894" s="467" t="s">
        <v>375</v>
      </c>
      <c r="G1894" s="468"/>
      <c r="H1894" s="752" t="s">
        <v>376</v>
      </c>
      <c r="I1894" s="803" t="s">
        <v>377</v>
      </c>
      <c r="J1894" s="752" t="s">
        <v>378</v>
      </c>
      <c r="K1894" s="752" t="s">
        <v>379</v>
      </c>
      <c r="L1894" s="752" t="s">
        <v>380</v>
      </c>
      <c r="M1894" s="752" t="s">
        <v>381</v>
      </c>
      <c r="N1894" s="753" t="s">
        <v>382</v>
      </c>
      <c r="O1894" s="754"/>
      <c r="P1894" s="755" t="s">
        <v>383</v>
      </c>
      <c r="Q1894" s="756"/>
      <c r="R1894" s="746" t="s">
        <v>384</v>
      </c>
      <c r="S1894" s="747"/>
      <c r="T1894" s="798" t="s">
        <v>385</v>
      </c>
      <c r="U1894" s="799"/>
      <c r="V1894" s="800"/>
    </row>
    <row r="1895" spans="1:22" s="19" customFormat="1" ht="73.5" customHeight="1">
      <c r="A1895" s="630"/>
      <c r="B1895" s="763"/>
      <c r="C1895" s="469" t="s">
        <v>386</v>
      </c>
      <c r="D1895" s="470" t="s">
        <v>101</v>
      </c>
      <c r="E1895" s="470" t="s">
        <v>387</v>
      </c>
      <c r="F1895" s="470" t="s">
        <v>388</v>
      </c>
      <c r="G1895" s="471" t="s">
        <v>389</v>
      </c>
      <c r="H1895" s="738"/>
      <c r="I1895" s="804"/>
      <c r="J1895" s="738"/>
      <c r="K1895" s="738"/>
      <c r="L1895" s="738"/>
      <c r="M1895" s="738"/>
      <c r="N1895" s="469" t="s">
        <v>390</v>
      </c>
      <c r="O1895" s="470" t="s">
        <v>391</v>
      </c>
      <c r="P1895" s="801"/>
      <c r="Q1895" s="802"/>
      <c r="R1895" s="748"/>
      <c r="S1895" s="749"/>
      <c r="T1895" s="472" t="s">
        <v>392</v>
      </c>
      <c r="U1895" s="473" t="s">
        <v>393</v>
      </c>
      <c r="V1895" s="474" t="s">
        <v>394</v>
      </c>
    </row>
    <row r="1896" spans="1:22" s="19" customFormat="1" ht="26.25" customHeight="1">
      <c r="A1896" s="630"/>
      <c r="B1896" s="400"/>
      <c r="C1896" s="401">
        <v>3</v>
      </c>
      <c r="D1896" s="401">
        <v>4</v>
      </c>
      <c r="E1896" s="401">
        <v>5</v>
      </c>
      <c r="F1896" s="401">
        <v>6</v>
      </c>
      <c r="G1896" s="401">
        <v>7</v>
      </c>
      <c r="H1896" s="401">
        <v>8</v>
      </c>
      <c r="I1896" s="401">
        <v>9</v>
      </c>
      <c r="J1896" s="401">
        <v>10</v>
      </c>
      <c r="K1896" s="401">
        <v>11</v>
      </c>
      <c r="L1896" s="401">
        <v>12</v>
      </c>
      <c r="M1896" s="401">
        <v>13</v>
      </c>
      <c r="N1896" s="401">
        <v>14</v>
      </c>
      <c r="O1896" s="401">
        <v>15</v>
      </c>
      <c r="P1896" s="402">
        <v>16</v>
      </c>
      <c r="Q1896" s="403">
        <v>17</v>
      </c>
      <c r="R1896" s="402">
        <v>18</v>
      </c>
      <c r="S1896" s="403">
        <v>19</v>
      </c>
      <c r="T1896" s="404">
        <v>20</v>
      </c>
      <c r="U1896" s="210">
        <v>21</v>
      </c>
      <c r="V1896" s="405">
        <v>22</v>
      </c>
    </row>
    <row r="1897" spans="1:22" s="33" customFormat="1" ht="49.95" customHeight="1">
      <c r="A1897" s="634" t="s">
        <v>2679</v>
      </c>
      <c r="B1897" s="406">
        <v>1</v>
      </c>
      <c r="C1897" s="394" t="s">
        <v>870</v>
      </c>
      <c r="D1897" s="394" t="s">
        <v>871</v>
      </c>
      <c r="E1897" s="394" t="s">
        <v>1392</v>
      </c>
      <c r="F1897" s="394" t="s">
        <v>454</v>
      </c>
      <c r="G1897" s="386">
        <v>0.73</v>
      </c>
      <c r="H1897" s="543" t="s">
        <v>396</v>
      </c>
      <c r="I1897" s="392">
        <v>1</v>
      </c>
      <c r="J1897" s="393" t="s">
        <v>321</v>
      </c>
      <c r="K1897" s="430">
        <v>41912</v>
      </c>
      <c r="L1897" s="430">
        <v>42628</v>
      </c>
      <c r="M1897" s="387">
        <v>6038.39</v>
      </c>
      <c r="N1897" s="428">
        <v>4408.0246999999999</v>
      </c>
      <c r="O1897" s="212">
        <v>4408.0246999999999</v>
      </c>
      <c r="P1897" s="732"/>
      <c r="Q1897" s="733"/>
      <c r="R1897" s="750"/>
      <c r="S1897" s="751"/>
      <c r="T1897" s="389" t="s">
        <v>396</v>
      </c>
      <c r="U1897" s="390">
        <v>22</v>
      </c>
      <c r="V1897" s="391" t="s">
        <v>396</v>
      </c>
    </row>
    <row r="1898" spans="1:22" s="33" customFormat="1" ht="49.95" customHeight="1">
      <c r="A1898" s="634" t="s">
        <v>2680</v>
      </c>
      <c r="B1898" s="406">
        <v>2</v>
      </c>
      <c r="C1898" s="394" t="s">
        <v>870</v>
      </c>
      <c r="D1898" s="394" t="s">
        <v>872</v>
      </c>
      <c r="E1898" s="394" t="s">
        <v>1393</v>
      </c>
      <c r="F1898" s="394" t="s">
        <v>57</v>
      </c>
      <c r="G1898" s="386">
        <v>1</v>
      </c>
      <c r="H1898" s="543" t="s">
        <v>396</v>
      </c>
      <c r="I1898" s="392">
        <v>2</v>
      </c>
      <c r="J1898" s="393" t="s">
        <v>322</v>
      </c>
      <c r="K1898" s="430">
        <v>43364</v>
      </c>
      <c r="L1898" s="430">
        <v>44138</v>
      </c>
      <c r="M1898" s="387">
        <v>1839.55</v>
      </c>
      <c r="N1898" s="428">
        <v>1839.55</v>
      </c>
      <c r="O1898" s="212">
        <v>1839.55</v>
      </c>
      <c r="P1898" s="732"/>
      <c r="Q1898" s="733"/>
      <c r="R1898" s="750"/>
      <c r="S1898" s="751"/>
      <c r="T1898" s="389" t="s">
        <v>396</v>
      </c>
      <c r="U1898" s="390">
        <v>32</v>
      </c>
      <c r="V1898" s="391" t="s">
        <v>396</v>
      </c>
    </row>
    <row r="1899" spans="1:22" s="33" customFormat="1" ht="49.95" customHeight="1">
      <c r="A1899" s="634" t="s">
        <v>2681</v>
      </c>
      <c r="B1899" s="406">
        <v>3</v>
      </c>
      <c r="C1899" s="394" t="s">
        <v>873</v>
      </c>
      <c r="D1899" s="394" t="s">
        <v>874</v>
      </c>
      <c r="E1899" s="394" t="s">
        <v>875</v>
      </c>
      <c r="F1899" s="394" t="s">
        <v>48</v>
      </c>
      <c r="G1899" s="386">
        <v>0.1</v>
      </c>
      <c r="H1899" s="543" t="s">
        <v>396</v>
      </c>
      <c r="I1899" s="392">
        <v>2</v>
      </c>
      <c r="J1899" s="393" t="s">
        <v>322</v>
      </c>
      <c r="K1899" s="430">
        <v>42368</v>
      </c>
      <c r="L1899" s="430">
        <v>43227</v>
      </c>
      <c r="M1899" s="387">
        <v>490.03</v>
      </c>
      <c r="N1899" s="428">
        <v>49.003</v>
      </c>
      <c r="O1899" s="212">
        <v>49.003</v>
      </c>
      <c r="P1899" s="732"/>
      <c r="Q1899" s="733"/>
      <c r="R1899" s="750"/>
      <c r="S1899" s="751"/>
      <c r="T1899" s="389" t="s">
        <v>396</v>
      </c>
      <c r="U1899" s="390">
        <v>14</v>
      </c>
      <c r="V1899" s="391" t="s">
        <v>396</v>
      </c>
    </row>
    <row r="1900" spans="1:22" s="33" customFormat="1" ht="24.9" customHeight="1">
      <c r="A1900" s="634" t="s">
        <v>2682</v>
      </c>
      <c r="B1900" s="406" t="s">
        <v>1418</v>
      </c>
      <c r="C1900" s="394"/>
      <c r="D1900" s="394"/>
      <c r="E1900" s="394"/>
      <c r="F1900" s="394"/>
      <c r="G1900" s="386"/>
      <c r="H1900" s="543"/>
      <c r="I1900" s="392"/>
      <c r="J1900" s="393" t="s">
        <v>1418</v>
      </c>
      <c r="K1900" s="430"/>
      <c r="L1900" s="430"/>
      <c r="M1900" s="388"/>
      <c r="N1900" s="428" t="s">
        <v>1418</v>
      </c>
      <c r="O1900" s="212" t="s">
        <v>1418</v>
      </c>
      <c r="P1900" s="732"/>
      <c r="Q1900" s="733"/>
      <c r="R1900" s="750"/>
      <c r="S1900" s="751"/>
      <c r="T1900" s="389"/>
      <c r="U1900" s="390"/>
      <c r="V1900" s="391"/>
    </row>
    <row r="1901" spans="1:22" s="33" customFormat="1" ht="24.9" customHeight="1">
      <c r="A1901" s="634" t="s">
        <v>2683</v>
      </c>
      <c r="B1901" s="406" t="s">
        <v>1418</v>
      </c>
      <c r="C1901" s="394"/>
      <c r="D1901" s="394"/>
      <c r="E1901" s="394"/>
      <c r="F1901" s="394"/>
      <c r="G1901" s="386"/>
      <c r="H1901" s="543"/>
      <c r="I1901" s="392"/>
      <c r="J1901" s="393" t="s">
        <v>1418</v>
      </c>
      <c r="K1901" s="430"/>
      <c r="L1901" s="430"/>
      <c r="M1901" s="388"/>
      <c r="N1901" s="428" t="s">
        <v>1418</v>
      </c>
      <c r="O1901" s="212" t="s">
        <v>1418</v>
      </c>
      <c r="P1901" s="732"/>
      <c r="Q1901" s="733"/>
      <c r="R1901" s="750"/>
      <c r="S1901" s="751"/>
      <c r="T1901" s="389"/>
      <c r="U1901" s="390"/>
      <c r="V1901" s="391"/>
    </row>
    <row r="1902" spans="1:22" s="33" customFormat="1" ht="24.9" customHeight="1" thickBot="1">
      <c r="A1902" s="634" t="s">
        <v>2684</v>
      </c>
      <c r="B1902" s="410" t="s">
        <v>1418</v>
      </c>
      <c r="C1902" s="395"/>
      <c r="D1902" s="395"/>
      <c r="E1902" s="395"/>
      <c r="F1902" s="395"/>
      <c r="G1902" s="396"/>
      <c r="H1902" s="544"/>
      <c r="I1902" s="397"/>
      <c r="J1902" s="398" t="s">
        <v>1418</v>
      </c>
      <c r="K1902" s="431"/>
      <c r="L1902" s="431"/>
      <c r="M1902" s="399"/>
      <c r="N1902" s="428" t="s">
        <v>1418</v>
      </c>
      <c r="O1902" s="212" t="s">
        <v>1418</v>
      </c>
      <c r="P1902" s="732"/>
      <c r="Q1902" s="733"/>
      <c r="R1902" s="750"/>
      <c r="S1902" s="751"/>
      <c r="T1902" s="389"/>
      <c r="U1902" s="390"/>
      <c r="V1902" s="391"/>
    </row>
    <row r="1903" spans="1:22" s="19" customFormat="1" ht="12" customHeight="1">
      <c r="A1903" s="634"/>
      <c r="B1903" s="34"/>
      <c r="C1903" s="35"/>
      <c r="D1903" s="35"/>
      <c r="E1903" s="35"/>
      <c r="F1903" s="35"/>
      <c r="G1903" s="35"/>
      <c r="H1903" s="407"/>
      <c r="I1903" s="35"/>
      <c r="J1903" s="35"/>
      <c r="K1903" s="35"/>
      <c r="L1903" s="35"/>
      <c r="M1903" s="35"/>
      <c r="N1903" s="35"/>
      <c r="O1903" s="211"/>
      <c r="P1903" s="35"/>
      <c r="Q1903" s="35"/>
      <c r="R1903" s="211"/>
      <c r="S1903" s="35"/>
      <c r="T1903" s="35"/>
      <c r="U1903" s="36"/>
      <c r="V1903" s="37"/>
    </row>
    <row r="1904" spans="1:22" s="19" customFormat="1" ht="17.25" customHeight="1" thickBot="1">
      <c r="A1904" s="634" t="s">
        <v>2685</v>
      </c>
      <c r="B1904" s="475"/>
      <c r="C1904" s="476"/>
      <c r="D1904" s="476"/>
      <c r="E1904" s="476"/>
      <c r="F1904" s="476"/>
      <c r="G1904" s="476"/>
      <c r="H1904" s="476"/>
      <c r="I1904" s="476"/>
      <c r="J1904" s="476"/>
      <c r="K1904" s="476"/>
      <c r="L1904" s="476"/>
      <c r="M1904" s="476"/>
      <c r="N1904" s="414" t="s">
        <v>398</v>
      </c>
      <c r="O1904" s="415">
        <v>2098.8592333333331</v>
      </c>
      <c r="P1904" s="423"/>
      <c r="Q1904" s="423"/>
      <c r="R1904" s="424"/>
      <c r="S1904" s="424"/>
      <c r="T1904" s="425"/>
      <c r="U1904" s="426"/>
      <c r="V1904" s="427"/>
    </row>
    <row r="1905" spans="1:22" ht="17.25" customHeight="1">
      <c r="B1905" s="38"/>
      <c r="C1905" s="38"/>
      <c r="D1905" s="38"/>
      <c r="E1905" s="38"/>
      <c r="F1905" s="38"/>
      <c r="G1905" s="39"/>
      <c r="H1905" s="39"/>
      <c r="I1905" s="39"/>
      <c r="J1905" s="39"/>
      <c r="K1905" s="39"/>
      <c r="L1905" s="39"/>
      <c r="M1905" s="39"/>
      <c r="N1905" s="39"/>
      <c r="O1905" s="39"/>
      <c r="P1905" s="39"/>
      <c r="Q1905" s="39"/>
      <c r="R1905" s="39"/>
      <c r="S1905" s="39"/>
      <c r="T1905" s="39"/>
      <c r="U1905" s="39"/>
      <c r="V1905" s="39"/>
    </row>
    <row r="1906" spans="1:22" s="19" customFormat="1" ht="16.5" customHeight="1" thickBot="1">
      <c r="A1906" s="630"/>
      <c r="B1906" s="764" t="s">
        <v>399</v>
      </c>
      <c r="C1906" s="764"/>
      <c r="D1906" s="764"/>
      <c r="E1906" s="764"/>
      <c r="F1906" s="764"/>
      <c r="G1906" s="764"/>
      <c r="H1906" s="764"/>
      <c r="I1906" s="764"/>
      <c r="J1906" s="764"/>
      <c r="K1906" s="764"/>
      <c r="L1906" s="764"/>
      <c r="M1906" s="764"/>
      <c r="N1906" s="764"/>
      <c r="O1906" s="764"/>
      <c r="P1906" s="764"/>
      <c r="Q1906" s="764"/>
      <c r="R1906" s="764"/>
      <c r="S1906" s="764"/>
      <c r="T1906" s="764"/>
      <c r="U1906" s="764"/>
      <c r="V1906" s="764"/>
    </row>
    <row r="1907" spans="1:22" s="22" customFormat="1" ht="22.5" customHeight="1">
      <c r="A1907" s="635" t="s">
        <v>2686</v>
      </c>
      <c r="B1907" s="765" t="s">
        <v>400</v>
      </c>
      <c r="C1907" s="768" t="s">
        <v>401</v>
      </c>
      <c r="D1907" s="769"/>
      <c r="E1907" s="769"/>
      <c r="F1907" s="769"/>
      <c r="G1907" s="769"/>
      <c r="H1907" s="769"/>
      <c r="I1907" s="769"/>
      <c r="J1907" s="769"/>
      <c r="K1907" s="769"/>
      <c r="L1907" s="769"/>
      <c r="M1907" s="747"/>
      <c r="N1907" s="477"/>
      <c r="O1907" s="478"/>
      <c r="P1907" s="768" t="s">
        <v>402</v>
      </c>
      <c r="Q1907" s="769"/>
      <c r="R1907" s="769"/>
      <c r="S1907" s="747"/>
      <c r="T1907" s="746" t="s">
        <v>403</v>
      </c>
      <c r="U1907" s="747"/>
      <c r="V1907" s="775" t="s">
        <v>1102</v>
      </c>
    </row>
    <row r="1908" spans="1:22" s="22" customFormat="1" ht="22.5" customHeight="1">
      <c r="A1908" s="635" t="s">
        <v>2687</v>
      </c>
      <c r="B1908" s="766"/>
      <c r="C1908" s="734" t="s">
        <v>404</v>
      </c>
      <c r="D1908" s="735"/>
      <c r="E1908" s="736"/>
      <c r="F1908" s="481">
        <v>2</v>
      </c>
      <c r="G1908" s="737" t="s">
        <v>405</v>
      </c>
      <c r="H1908" s="738" t="s">
        <v>406</v>
      </c>
      <c r="I1908" s="738"/>
      <c r="J1908" s="734" t="s">
        <v>407</v>
      </c>
      <c r="K1908" s="739"/>
      <c r="L1908" s="482"/>
      <c r="M1908" s="482"/>
      <c r="N1908" s="483"/>
      <c r="O1908" s="484"/>
      <c r="P1908" s="770"/>
      <c r="Q1908" s="771"/>
      <c r="R1908" s="771"/>
      <c r="S1908" s="772"/>
      <c r="T1908" s="748"/>
      <c r="U1908" s="749"/>
      <c r="V1908" s="776"/>
    </row>
    <row r="1909" spans="1:22" s="22" customFormat="1" ht="51.75" customHeight="1" thickBot="1">
      <c r="A1909" s="635" t="s">
        <v>2688</v>
      </c>
      <c r="B1909" s="766"/>
      <c r="C1909" s="735" t="s">
        <v>408</v>
      </c>
      <c r="D1909" s="736"/>
      <c r="E1909" s="485" t="s">
        <v>409</v>
      </c>
      <c r="F1909" s="479" t="s">
        <v>410</v>
      </c>
      <c r="G1909" s="737"/>
      <c r="H1909" s="738"/>
      <c r="I1909" s="738"/>
      <c r="J1909" s="469" t="s">
        <v>411</v>
      </c>
      <c r="K1909" s="480" t="s">
        <v>412</v>
      </c>
      <c r="L1909" s="486" t="s">
        <v>413</v>
      </c>
      <c r="M1909" s="486"/>
      <c r="N1909" s="487" t="s">
        <v>414</v>
      </c>
      <c r="O1909" s="488"/>
      <c r="P1909" s="421" t="s">
        <v>1436</v>
      </c>
      <c r="Q1909" s="312" t="s">
        <v>415</v>
      </c>
      <c r="R1909" s="313"/>
      <c r="S1909" s="94">
        <v>3</v>
      </c>
      <c r="T1909" s="773"/>
      <c r="U1909" s="774"/>
      <c r="V1909" s="777"/>
    </row>
    <row r="1910" spans="1:22" s="22" customFormat="1" ht="15.75" customHeight="1">
      <c r="A1910" s="635" t="s">
        <v>2689</v>
      </c>
      <c r="B1910" s="766"/>
      <c r="C1910" s="41">
        <v>1</v>
      </c>
      <c r="D1910" s="83" t="s">
        <v>321</v>
      </c>
      <c r="E1910" s="89">
        <v>0.2</v>
      </c>
      <c r="F1910" s="306">
        <v>4408.0246999999999</v>
      </c>
      <c r="G1910" s="306">
        <v>698.17</v>
      </c>
      <c r="H1910" s="742" t="s">
        <v>1102</v>
      </c>
      <c r="I1910" s="743"/>
      <c r="J1910" s="90" t="s">
        <v>1102</v>
      </c>
      <c r="K1910" s="88" t="s">
        <v>1418</v>
      </c>
      <c r="L1910" s="453" t="s">
        <v>34</v>
      </c>
      <c r="M1910" s="454" t="s">
        <v>1439</v>
      </c>
      <c r="N1910" s="369" t="s">
        <v>396</v>
      </c>
      <c r="O1910" s="778" t="s">
        <v>205</v>
      </c>
      <c r="P1910" s="779"/>
      <c r="Q1910" s="782">
        <v>105</v>
      </c>
      <c r="R1910" s="785" t="s">
        <v>1361</v>
      </c>
      <c r="S1910" s="786"/>
      <c r="T1910" s="746" t="s">
        <v>416</v>
      </c>
      <c r="U1910" s="769"/>
      <c r="V1910" s="747"/>
    </row>
    <row r="1911" spans="1:22" s="22" customFormat="1" ht="15.75" customHeight="1" thickBot="1">
      <c r="A1911" s="635" t="s">
        <v>2690</v>
      </c>
      <c r="B1911" s="766"/>
      <c r="C1911" s="41">
        <v>2</v>
      </c>
      <c r="D1911" s="83" t="s">
        <v>322</v>
      </c>
      <c r="E1911" s="89">
        <v>0.8</v>
      </c>
      <c r="F1911" s="306">
        <v>1888.5529999999999</v>
      </c>
      <c r="G1911" s="306">
        <v>698.17</v>
      </c>
      <c r="H1911" s="742" t="s">
        <v>1102</v>
      </c>
      <c r="I1911" s="743"/>
      <c r="J1911" s="90" t="s">
        <v>1102</v>
      </c>
      <c r="K1911" s="88" t="s">
        <v>1418</v>
      </c>
      <c r="L1911" s="453" t="s">
        <v>1361</v>
      </c>
      <c r="M1911" s="454" t="s">
        <v>1459</v>
      </c>
      <c r="N1911" s="369" t="s">
        <v>396</v>
      </c>
      <c r="O1911" s="778"/>
      <c r="P1911" s="779"/>
      <c r="Q1911" s="783"/>
      <c r="R1911" s="787"/>
      <c r="S1911" s="788"/>
      <c r="T1911" s="773"/>
      <c r="U1911" s="791"/>
      <c r="V1911" s="774"/>
    </row>
    <row r="1912" spans="1:22" s="22" customFormat="1" ht="15.75" customHeight="1">
      <c r="A1912" s="635" t="s">
        <v>2691</v>
      </c>
      <c r="B1912" s="766"/>
      <c r="C1912" s="41">
        <v>3</v>
      </c>
      <c r="D1912" s="83" t="s">
        <v>1418</v>
      </c>
      <c r="E1912" s="89" t="s">
        <v>1418</v>
      </c>
      <c r="F1912" s="306" t="s">
        <v>1418</v>
      </c>
      <c r="G1912" s="306" t="s">
        <v>1418</v>
      </c>
      <c r="H1912" s="742" t="s">
        <v>1418</v>
      </c>
      <c r="I1912" s="743"/>
      <c r="J1912" s="90" t="s">
        <v>1418</v>
      </c>
      <c r="K1912" s="88" t="s">
        <v>1418</v>
      </c>
      <c r="L1912" s="453"/>
      <c r="M1912" s="454" t="s">
        <v>1418</v>
      </c>
      <c r="N1912" s="369"/>
      <c r="O1912" s="780"/>
      <c r="P1912" s="781"/>
      <c r="Q1912" s="784"/>
      <c r="R1912" s="789"/>
      <c r="S1912" s="790"/>
      <c r="T1912" s="244"/>
      <c r="U1912" s="244"/>
      <c r="V1912" s="245"/>
    </row>
    <row r="1913" spans="1:22" s="22" customFormat="1" ht="15.75" customHeight="1">
      <c r="A1913" s="635" t="s">
        <v>2692</v>
      </c>
      <c r="B1913" s="766"/>
      <c r="C1913" s="41">
        <v>4</v>
      </c>
      <c r="D1913" s="83" t="s">
        <v>1418</v>
      </c>
      <c r="E1913" s="89" t="s">
        <v>1418</v>
      </c>
      <c r="F1913" s="306" t="s">
        <v>1418</v>
      </c>
      <c r="G1913" s="306" t="s">
        <v>1418</v>
      </c>
      <c r="H1913" s="742" t="s">
        <v>1418</v>
      </c>
      <c r="I1913" s="743"/>
      <c r="J1913" s="90" t="s">
        <v>1418</v>
      </c>
      <c r="K1913" s="88" t="s">
        <v>1418</v>
      </c>
      <c r="L1913" s="453"/>
      <c r="M1913" s="454" t="s">
        <v>1418</v>
      </c>
      <c r="N1913" s="369"/>
      <c r="O1913" s="744" t="s">
        <v>417</v>
      </c>
      <c r="P1913" s="734" t="s">
        <v>418</v>
      </c>
      <c r="Q1913" s="735"/>
      <c r="R1913" s="735"/>
      <c r="S1913" s="736"/>
      <c r="T1913" s="225"/>
      <c r="U1913" s="225"/>
      <c r="V1913" s="246"/>
    </row>
    <row r="1914" spans="1:22" s="22" customFormat="1" ht="17.25" customHeight="1">
      <c r="A1914" s="635" t="s">
        <v>2693</v>
      </c>
      <c r="B1914" s="766"/>
      <c r="C1914" s="41">
        <v>5</v>
      </c>
      <c r="D1914" s="83" t="s">
        <v>1418</v>
      </c>
      <c r="E1914" s="89" t="s">
        <v>1418</v>
      </c>
      <c r="F1914" s="306" t="s">
        <v>1418</v>
      </c>
      <c r="G1914" s="306" t="s">
        <v>1418</v>
      </c>
      <c r="H1914" s="742" t="s">
        <v>1418</v>
      </c>
      <c r="I1914" s="743"/>
      <c r="J1914" s="90" t="s">
        <v>1418</v>
      </c>
      <c r="K1914" s="88" t="s">
        <v>1418</v>
      </c>
      <c r="L1914" s="453"/>
      <c r="M1914" s="454" t="s">
        <v>1418</v>
      </c>
      <c r="N1914" s="369"/>
      <c r="O1914" s="745"/>
      <c r="P1914" s="469" t="s">
        <v>419</v>
      </c>
      <c r="Q1914" s="469" t="s">
        <v>420</v>
      </c>
      <c r="R1914" s="738" t="s">
        <v>421</v>
      </c>
      <c r="S1914" s="738"/>
      <c r="T1914" s="225"/>
      <c r="U1914" s="225"/>
      <c r="V1914" s="246"/>
    </row>
    <row r="1915" spans="1:22" s="22" customFormat="1" ht="16.5" customHeight="1" thickBot="1">
      <c r="A1915" s="635" t="s">
        <v>2694</v>
      </c>
      <c r="B1915" s="766"/>
      <c r="C1915" s="91">
        <v>6</v>
      </c>
      <c r="D1915" s="92" t="s">
        <v>1418</v>
      </c>
      <c r="E1915" s="93" t="s">
        <v>1418</v>
      </c>
      <c r="F1915" s="306" t="s">
        <v>1418</v>
      </c>
      <c r="G1915" s="306" t="s">
        <v>1418</v>
      </c>
      <c r="H1915" s="742" t="s">
        <v>1418</v>
      </c>
      <c r="I1915" s="743"/>
      <c r="J1915" s="90" t="s">
        <v>1418</v>
      </c>
      <c r="K1915" s="88" t="s">
        <v>1418</v>
      </c>
      <c r="L1915" s="453"/>
      <c r="M1915" s="454" t="s">
        <v>1418</v>
      </c>
      <c r="N1915" s="451"/>
      <c r="O1915" s="319" t="s">
        <v>1102</v>
      </c>
      <c r="P1915" s="247">
        <v>4</v>
      </c>
      <c r="Q1915" s="248">
        <v>1396.3430708000001</v>
      </c>
      <c r="R1915" s="792">
        <v>6296.5776999999998</v>
      </c>
      <c r="S1915" s="792"/>
      <c r="T1915" s="225"/>
      <c r="U1915" s="225"/>
      <c r="V1915" s="246"/>
    </row>
    <row r="1916" spans="1:22" s="22" customFormat="1" ht="16.5" customHeight="1" thickBot="1">
      <c r="A1916" s="635" t="s">
        <v>2695</v>
      </c>
      <c r="B1916" s="767"/>
      <c r="C1916" s="793" t="s">
        <v>422</v>
      </c>
      <c r="D1916" s="794"/>
      <c r="E1916" s="794"/>
      <c r="F1916" s="502"/>
      <c r="G1916" s="503"/>
      <c r="H1916" s="795" t="s">
        <v>1102</v>
      </c>
      <c r="I1916" s="796"/>
      <c r="J1916" s="416" t="s">
        <v>1102</v>
      </c>
      <c r="K1916" s="249" t="s">
        <v>1102</v>
      </c>
      <c r="L1916" s="492"/>
      <c r="M1916" s="493"/>
      <c r="N1916" s="494"/>
      <c r="O1916" s="797" t="s">
        <v>1418</v>
      </c>
      <c r="P1916" s="797"/>
      <c r="Q1916" s="797"/>
      <c r="R1916" s="797"/>
      <c r="S1916" s="797"/>
      <c r="T1916" s="489"/>
      <c r="U1916" s="490"/>
      <c r="V1916" s="491"/>
    </row>
    <row r="1917" spans="1:22" ht="24.9" customHeight="1"/>
    <row r="1918" spans="1:22" ht="24.9" customHeight="1"/>
    <row r="1919" spans="1:22" s="32" customFormat="1" ht="24" thickBot="1">
      <c r="A1919" s="633">
        <v>71</v>
      </c>
      <c r="B1919" s="761" t="s">
        <v>371</v>
      </c>
      <c r="C1919" s="761"/>
      <c r="D1919" s="761"/>
      <c r="E1919" s="26">
        <v>106</v>
      </c>
      <c r="F1919" s="27" t="s">
        <v>175</v>
      </c>
      <c r="G1919" s="28"/>
      <c r="H1919" s="28"/>
      <c r="I1919" s="27"/>
      <c r="J1919" s="27"/>
      <c r="K1919" s="27"/>
      <c r="L1919" s="27"/>
      <c r="M1919" s="29"/>
      <c r="N1919" s="29"/>
      <c r="O1919" s="28"/>
      <c r="P1919" s="28"/>
      <c r="Q1919" s="30"/>
      <c r="R1919" s="30"/>
      <c r="S1919" s="30"/>
      <c r="T1919" s="30"/>
      <c r="U1919" s="31"/>
    </row>
    <row r="1920" spans="1:22" s="19" customFormat="1" ht="24.75" customHeight="1">
      <c r="A1920" s="630"/>
      <c r="B1920" s="762" t="s">
        <v>372</v>
      </c>
      <c r="C1920" s="466" t="s">
        <v>373</v>
      </c>
      <c r="D1920" s="467" t="s">
        <v>374</v>
      </c>
      <c r="E1920" s="467"/>
      <c r="F1920" s="467" t="s">
        <v>375</v>
      </c>
      <c r="G1920" s="468"/>
      <c r="H1920" s="752" t="s">
        <v>376</v>
      </c>
      <c r="I1920" s="803" t="s">
        <v>377</v>
      </c>
      <c r="J1920" s="752" t="s">
        <v>378</v>
      </c>
      <c r="K1920" s="752" t="s">
        <v>379</v>
      </c>
      <c r="L1920" s="752" t="s">
        <v>380</v>
      </c>
      <c r="M1920" s="752" t="s">
        <v>381</v>
      </c>
      <c r="N1920" s="753" t="s">
        <v>382</v>
      </c>
      <c r="O1920" s="754"/>
      <c r="P1920" s="755" t="s">
        <v>383</v>
      </c>
      <c r="Q1920" s="756"/>
      <c r="R1920" s="746" t="s">
        <v>384</v>
      </c>
      <c r="S1920" s="747"/>
      <c r="T1920" s="798" t="s">
        <v>385</v>
      </c>
      <c r="U1920" s="799"/>
      <c r="V1920" s="800"/>
    </row>
    <row r="1921" spans="1:22" s="19" customFormat="1" ht="73.5" customHeight="1">
      <c r="A1921" s="630"/>
      <c r="B1921" s="763"/>
      <c r="C1921" s="469" t="s">
        <v>386</v>
      </c>
      <c r="D1921" s="470" t="s">
        <v>101</v>
      </c>
      <c r="E1921" s="470" t="s">
        <v>387</v>
      </c>
      <c r="F1921" s="470" t="s">
        <v>388</v>
      </c>
      <c r="G1921" s="471" t="s">
        <v>389</v>
      </c>
      <c r="H1921" s="738"/>
      <c r="I1921" s="804"/>
      <c r="J1921" s="738"/>
      <c r="K1921" s="738"/>
      <c r="L1921" s="738"/>
      <c r="M1921" s="738"/>
      <c r="N1921" s="469" t="s">
        <v>390</v>
      </c>
      <c r="O1921" s="470" t="s">
        <v>391</v>
      </c>
      <c r="P1921" s="801"/>
      <c r="Q1921" s="802"/>
      <c r="R1921" s="748"/>
      <c r="S1921" s="749"/>
      <c r="T1921" s="472" t="s">
        <v>392</v>
      </c>
      <c r="U1921" s="473" t="s">
        <v>393</v>
      </c>
      <c r="V1921" s="474" t="s">
        <v>394</v>
      </c>
    </row>
    <row r="1922" spans="1:22" s="19" customFormat="1" ht="26.25" customHeight="1">
      <c r="A1922" s="630"/>
      <c r="B1922" s="400"/>
      <c r="C1922" s="401">
        <v>3</v>
      </c>
      <c r="D1922" s="401">
        <v>4</v>
      </c>
      <c r="E1922" s="401">
        <v>5</v>
      </c>
      <c r="F1922" s="401">
        <v>6</v>
      </c>
      <c r="G1922" s="401">
        <v>7</v>
      </c>
      <c r="H1922" s="401">
        <v>8</v>
      </c>
      <c r="I1922" s="401">
        <v>9</v>
      </c>
      <c r="J1922" s="401">
        <v>10</v>
      </c>
      <c r="K1922" s="401">
        <v>11</v>
      </c>
      <c r="L1922" s="401">
        <v>12</v>
      </c>
      <c r="M1922" s="401">
        <v>13</v>
      </c>
      <c r="N1922" s="401">
        <v>14</v>
      </c>
      <c r="O1922" s="401">
        <v>15</v>
      </c>
      <c r="P1922" s="402">
        <v>16</v>
      </c>
      <c r="Q1922" s="403">
        <v>17</v>
      </c>
      <c r="R1922" s="402">
        <v>18</v>
      </c>
      <c r="S1922" s="403">
        <v>19</v>
      </c>
      <c r="T1922" s="404">
        <v>20</v>
      </c>
      <c r="U1922" s="210">
        <v>21</v>
      </c>
      <c r="V1922" s="405">
        <v>22</v>
      </c>
    </row>
    <row r="1923" spans="1:22" s="33" customFormat="1" ht="49.95" customHeight="1">
      <c r="A1923" s="634" t="s">
        <v>2696</v>
      </c>
      <c r="B1923" s="406">
        <v>1</v>
      </c>
      <c r="C1923" s="394" t="s">
        <v>813</v>
      </c>
      <c r="D1923" s="394">
        <v>2131906</v>
      </c>
      <c r="E1923" s="394" t="s">
        <v>876</v>
      </c>
      <c r="F1923" s="394" t="s">
        <v>48</v>
      </c>
      <c r="G1923" s="386">
        <v>0.4</v>
      </c>
      <c r="H1923" s="543" t="s">
        <v>396</v>
      </c>
      <c r="I1923" s="392">
        <v>1</v>
      </c>
      <c r="J1923" s="393" t="s">
        <v>285</v>
      </c>
      <c r="K1923" s="430">
        <v>41463</v>
      </c>
      <c r="L1923" s="430">
        <v>42962</v>
      </c>
      <c r="M1923" s="387">
        <v>21138.92</v>
      </c>
      <c r="N1923" s="428">
        <v>8455.5679999999993</v>
      </c>
      <c r="O1923" s="212">
        <v>8455.5679999999993</v>
      </c>
      <c r="P1923" s="732"/>
      <c r="Q1923" s="733"/>
      <c r="R1923" s="750"/>
      <c r="S1923" s="751"/>
      <c r="T1923" s="389" t="s">
        <v>396</v>
      </c>
      <c r="U1923" s="390">
        <v>106</v>
      </c>
      <c r="V1923" s="391" t="s">
        <v>396</v>
      </c>
    </row>
    <row r="1924" spans="1:22" s="33" customFormat="1" ht="49.95" customHeight="1">
      <c r="A1924" s="634" t="s">
        <v>2697</v>
      </c>
      <c r="B1924" s="406">
        <v>2</v>
      </c>
      <c r="C1924" s="394" t="s">
        <v>877</v>
      </c>
      <c r="D1924" s="394" t="s">
        <v>878</v>
      </c>
      <c r="E1924" s="394" t="s">
        <v>879</v>
      </c>
      <c r="F1924" s="394" t="s">
        <v>48</v>
      </c>
      <c r="G1924" s="386">
        <v>0.5</v>
      </c>
      <c r="H1924" s="543" t="s">
        <v>396</v>
      </c>
      <c r="I1924" s="392">
        <v>1</v>
      </c>
      <c r="J1924" s="393" t="s">
        <v>285</v>
      </c>
      <c r="K1924" s="430">
        <v>43441</v>
      </c>
      <c r="L1924" s="430">
        <v>45000</v>
      </c>
      <c r="M1924" s="387">
        <v>7219.03</v>
      </c>
      <c r="N1924" s="428">
        <v>3609.5149999999999</v>
      </c>
      <c r="O1924" s="212">
        <v>3609.5149999999999</v>
      </c>
      <c r="P1924" s="732"/>
      <c r="Q1924" s="733"/>
      <c r="R1924" s="750"/>
      <c r="S1924" s="751"/>
      <c r="T1924" s="389" t="s">
        <v>396</v>
      </c>
      <c r="U1924" s="390">
        <v>212</v>
      </c>
      <c r="V1924" s="391" t="s">
        <v>396</v>
      </c>
    </row>
    <row r="1925" spans="1:22" s="33" customFormat="1" ht="24.9" customHeight="1">
      <c r="A1925" s="634" t="s">
        <v>2698</v>
      </c>
      <c r="B1925" s="406" t="s">
        <v>1418</v>
      </c>
      <c r="C1925" s="394"/>
      <c r="D1925" s="394"/>
      <c r="E1925" s="394"/>
      <c r="F1925" s="394"/>
      <c r="G1925" s="386"/>
      <c r="H1925" s="543"/>
      <c r="I1925" s="392"/>
      <c r="J1925" s="393" t="s">
        <v>1418</v>
      </c>
      <c r="K1925" s="430"/>
      <c r="L1925" s="430"/>
      <c r="M1925" s="387"/>
      <c r="N1925" s="428" t="s">
        <v>1418</v>
      </c>
      <c r="O1925" s="212" t="s">
        <v>1418</v>
      </c>
      <c r="P1925" s="732"/>
      <c r="Q1925" s="733"/>
      <c r="R1925" s="750"/>
      <c r="S1925" s="751"/>
      <c r="T1925" s="389"/>
      <c r="U1925" s="390"/>
      <c r="V1925" s="391"/>
    </row>
    <row r="1926" spans="1:22" s="33" customFormat="1" ht="24.9" customHeight="1">
      <c r="A1926" s="634" t="s">
        <v>2699</v>
      </c>
      <c r="B1926" s="406" t="s">
        <v>1418</v>
      </c>
      <c r="C1926" s="394"/>
      <c r="D1926" s="394"/>
      <c r="E1926" s="394"/>
      <c r="F1926" s="394"/>
      <c r="G1926" s="386"/>
      <c r="H1926" s="543"/>
      <c r="I1926" s="392"/>
      <c r="J1926" s="393" t="s">
        <v>1418</v>
      </c>
      <c r="K1926" s="430"/>
      <c r="L1926" s="430"/>
      <c r="M1926" s="387"/>
      <c r="N1926" s="428" t="s">
        <v>1418</v>
      </c>
      <c r="O1926" s="212" t="s">
        <v>1418</v>
      </c>
      <c r="P1926" s="732"/>
      <c r="Q1926" s="733"/>
      <c r="R1926" s="750"/>
      <c r="S1926" s="751"/>
      <c r="T1926" s="389"/>
      <c r="U1926" s="390"/>
      <c r="V1926" s="391"/>
    </row>
    <row r="1927" spans="1:22" s="33" customFormat="1" ht="24.9" customHeight="1">
      <c r="A1927" s="634" t="s">
        <v>2700</v>
      </c>
      <c r="B1927" s="406" t="s">
        <v>1418</v>
      </c>
      <c r="C1927" s="394"/>
      <c r="D1927" s="394"/>
      <c r="E1927" s="394"/>
      <c r="F1927" s="394"/>
      <c r="G1927" s="386"/>
      <c r="H1927" s="543"/>
      <c r="I1927" s="392"/>
      <c r="J1927" s="393" t="s">
        <v>1418</v>
      </c>
      <c r="K1927" s="430"/>
      <c r="L1927" s="430"/>
      <c r="M1927" s="387"/>
      <c r="N1927" s="428" t="s">
        <v>1418</v>
      </c>
      <c r="O1927" s="212" t="s">
        <v>1418</v>
      </c>
      <c r="P1927" s="732"/>
      <c r="Q1927" s="733"/>
      <c r="R1927" s="750"/>
      <c r="S1927" s="751"/>
      <c r="T1927" s="389"/>
      <c r="U1927" s="390"/>
      <c r="V1927" s="391"/>
    </row>
    <row r="1928" spans="1:22" s="33" customFormat="1" ht="24.9" customHeight="1">
      <c r="A1928" s="634" t="s">
        <v>2701</v>
      </c>
      <c r="B1928" s="406" t="s">
        <v>1418</v>
      </c>
      <c r="C1928" s="394"/>
      <c r="D1928" s="394"/>
      <c r="E1928" s="394"/>
      <c r="F1928" s="394"/>
      <c r="G1928" s="386"/>
      <c r="H1928" s="543"/>
      <c r="I1928" s="392"/>
      <c r="J1928" s="393" t="s">
        <v>1418</v>
      </c>
      <c r="K1928" s="430"/>
      <c r="L1928" s="430"/>
      <c r="M1928" s="388"/>
      <c r="N1928" s="428" t="s">
        <v>1418</v>
      </c>
      <c r="O1928" s="212" t="s">
        <v>1418</v>
      </c>
      <c r="P1928" s="732"/>
      <c r="Q1928" s="733"/>
      <c r="R1928" s="750"/>
      <c r="S1928" s="751"/>
      <c r="T1928" s="389"/>
      <c r="U1928" s="390"/>
      <c r="V1928" s="391"/>
    </row>
    <row r="1929" spans="1:22" s="33" customFormat="1" ht="24.9" customHeight="1">
      <c r="A1929" s="634" t="s">
        <v>2702</v>
      </c>
      <c r="B1929" s="406" t="s">
        <v>1418</v>
      </c>
      <c r="C1929" s="394"/>
      <c r="D1929" s="394"/>
      <c r="E1929" s="394"/>
      <c r="F1929" s="394"/>
      <c r="G1929" s="386"/>
      <c r="H1929" s="543"/>
      <c r="I1929" s="392"/>
      <c r="J1929" s="393" t="s">
        <v>1418</v>
      </c>
      <c r="K1929" s="430"/>
      <c r="L1929" s="430"/>
      <c r="M1929" s="388"/>
      <c r="N1929" s="428" t="s">
        <v>1418</v>
      </c>
      <c r="O1929" s="212" t="s">
        <v>1418</v>
      </c>
      <c r="P1929" s="732"/>
      <c r="Q1929" s="733"/>
      <c r="R1929" s="750"/>
      <c r="S1929" s="751"/>
      <c r="T1929" s="389"/>
      <c r="U1929" s="390"/>
      <c r="V1929" s="391"/>
    </row>
    <row r="1930" spans="1:22" s="33" customFormat="1" ht="24.9" customHeight="1" thickBot="1">
      <c r="A1930" s="634" t="s">
        <v>2703</v>
      </c>
      <c r="B1930" s="410" t="s">
        <v>1418</v>
      </c>
      <c r="C1930" s="395"/>
      <c r="D1930" s="395"/>
      <c r="E1930" s="395"/>
      <c r="F1930" s="395"/>
      <c r="G1930" s="396"/>
      <c r="H1930" s="544"/>
      <c r="I1930" s="397"/>
      <c r="J1930" s="398" t="s">
        <v>1418</v>
      </c>
      <c r="K1930" s="431"/>
      <c r="L1930" s="431"/>
      <c r="M1930" s="399"/>
      <c r="N1930" s="428" t="s">
        <v>1418</v>
      </c>
      <c r="O1930" s="212" t="s">
        <v>1418</v>
      </c>
      <c r="P1930" s="732"/>
      <c r="Q1930" s="733"/>
      <c r="R1930" s="750"/>
      <c r="S1930" s="751"/>
      <c r="T1930" s="389"/>
      <c r="U1930" s="390"/>
      <c r="V1930" s="391"/>
    </row>
    <row r="1931" spans="1:22" s="19" customFormat="1" ht="12" customHeight="1">
      <c r="A1931" s="634"/>
      <c r="B1931" s="34"/>
      <c r="C1931" s="35"/>
      <c r="D1931" s="35"/>
      <c r="E1931" s="35"/>
      <c r="F1931" s="35"/>
      <c r="G1931" s="35"/>
      <c r="H1931" s="407"/>
      <c r="I1931" s="35"/>
      <c r="J1931" s="35"/>
      <c r="K1931" s="35"/>
      <c r="L1931" s="35"/>
      <c r="M1931" s="35"/>
      <c r="N1931" s="35"/>
      <c r="O1931" s="211"/>
      <c r="P1931" s="35"/>
      <c r="Q1931" s="35"/>
      <c r="R1931" s="211"/>
      <c r="S1931" s="35"/>
      <c r="T1931" s="35"/>
      <c r="U1931" s="36"/>
      <c r="V1931" s="37"/>
    </row>
    <row r="1932" spans="1:22" s="19" customFormat="1" ht="17.25" customHeight="1" thickBot="1">
      <c r="A1932" s="634" t="s">
        <v>2704</v>
      </c>
      <c r="B1932" s="475"/>
      <c r="C1932" s="476"/>
      <c r="D1932" s="476"/>
      <c r="E1932" s="476"/>
      <c r="F1932" s="476"/>
      <c r="G1932" s="476"/>
      <c r="H1932" s="476"/>
      <c r="I1932" s="476"/>
      <c r="J1932" s="476"/>
      <c r="K1932" s="476"/>
      <c r="L1932" s="476"/>
      <c r="M1932" s="476"/>
      <c r="N1932" s="414" t="s">
        <v>398</v>
      </c>
      <c r="O1932" s="415">
        <v>6032.5414999999994</v>
      </c>
      <c r="P1932" s="423"/>
      <c r="Q1932" s="423"/>
      <c r="R1932" s="424"/>
      <c r="S1932" s="424"/>
      <c r="T1932" s="425"/>
      <c r="U1932" s="426"/>
      <c r="V1932" s="427"/>
    </row>
    <row r="1933" spans="1:22" ht="17.25" customHeight="1">
      <c r="B1933" s="38"/>
      <c r="C1933" s="38"/>
      <c r="D1933" s="38"/>
      <c r="E1933" s="38"/>
      <c r="F1933" s="38"/>
      <c r="G1933" s="39"/>
      <c r="H1933" s="39"/>
      <c r="I1933" s="39"/>
      <c r="J1933" s="39"/>
      <c r="K1933" s="39"/>
      <c r="L1933" s="39"/>
      <c r="M1933" s="39"/>
      <c r="N1933" s="39"/>
      <c r="O1933" s="39"/>
      <c r="P1933" s="39"/>
      <c r="Q1933" s="39"/>
      <c r="R1933" s="39"/>
      <c r="S1933" s="39"/>
      <c r="T1933" s="39"/>
      <c r="U1933" s="39"/>
      <c r="V1933" s="39"/>
    </row>
    <row r="1934" spans="1:22" s="19" customFormat="1" ht="16.5" customHeight="1" thickBot="1">
      <c r="A1934" s="630"/>
      <c r="B1934" s="764" t="s">
        <v>399</v>
      </c>
      <c r="C1934" s="764"/>
      <c r="D1934" s="764"/>
      <c r="E1934" s="764"/>
      <c r="F1934" s="764"/>
      <c r="G1934" s="764"/>
      <c r="H1934" s="764"/>
      <c r="I1934" s="764"/>
      <c r="J1934" s="764"/>
      <c r="K1934" s="764"/>
      <c r="L1934" s="764"/>
      <c r="M1934" s="764"/>
      <c r="N1934" s="764"/>
      <c r="O1934" s="764"/>
      <c r="P1934" s="764"/>
      <c r="Q1934" s="764"/>
      <c r="R1934" s="764"/>
      <c r="S1934" s="764"/>
      <c r="T1934" s="764"/>
      <c r="U1934" s="764"/>
      <c r="V1934" s="764"/>
    </row>
    <row r="1935" spans="1:22" s="22" customFormat="1" ht="22.5" customHeight="1">
      <c r="A1935" s="635" t="s">
        <v>2705</v>
      </c>
      <c r="B1935" s="765" t="s">
        <v>400</v>
      </c>
      <c r="C1935" s="768" t="s">
        <v>401</v>
      </c>
      <c r="D1935" s="769"/>
      <c r="E1935" s="769"/>
      <c r="F1935" s="769"/>
      <c r="G1935" s="769"/>
      <c r="H1935" s="769"/>
      <c r="I1935" s="769"/>
      <c r="J1935" s="769"/>
      <c r="K1935" s="769"/>
      <c r="L1935" s="769"/>
      <c r="M1935" s="747"/>
      <c r="N1935" s="477"/>
      <c r="O1935" s="478"/>
      <c r="P1935" s="768" t="s">
        <v>402</v>
      </c>
      <c r="Q1935" s="769"/>
      <c r="R1935" s="769"/>
      <c r="S1935" s="747"/>
      <c r="T1935" s="746" t="s">
        <v>403</v>
      </c>
      <c r="U1935" s="747"/>
      <c r="V1935" s="775" t="s">
        <v>1102</v>
      </c>
    </row>
    <row r="1936" spans="1:22" s="22" customFormat="1" ht="22.5" customHeight="1">
      <c r="A1936" s="635" t="s">
        <v>2706</v>
      </c>
      <c r="B1936" s="766"/>
      <c r="C1936" s="734" t="s">
        <v>404</v>
      </c>
      <c r="D1936" s="735"/>
      <c r="E1936" s="736"/>
      <c r="F1936" s="481">
        <v>2</v>
      </c>
      <c r="G1936" s="737" t="s">
        <v>405</v>
      </c>
      <c r="H1936" s="738" t="s">
        <v>406</v>
      </c>
      <c r="I1936" s="738"/>
      <c r="J1936" s="734" t="s">
        <v>407</v>
      </c>
      <c r="K1936" s="739"/>
      <c r="L1936" s="482"/>
      <c r="M1936" s="482"/>
      <c r="N1936" s="483"/>
      <c r="O1936" s="484"/>
      <c r="P1936" s="770"/>
      <c r="Q1936" s="771"/>
      <c r="R1936" s="771"/>
      <c r="S1936" s="772"/>
      <c r="T1936" s="748"/>
      <c r="U1936" s="749"/>
      <c r="V1936" s="776"/>
    </row>
    <row r="1937" spans="1:22" s="22" customFormat="1" ht="51.75" customHeight="1" thickBot="1">
      <c r="A1937" s="635" t="s">
        <v>2707</v>
      </c>
      <c r="B1937" s="766"/>
      <c r="C1937" s="735" t="s">
        <v>408</v>
      </c>
      <c r="D1937" s="736"/>
      <c r="E1937" s="485" t="s">
        <v>409</v>
      </c>
      <c r="F1937" s="479" t="s">
        <v>410</v>
      </c>
      <c r="G1937" s="737"/>
      <c r="H1937" s="738"/>
      <c r="I1937" s="738"/>
      <c r="J1937" s="469" t="s">
        <v>411</v>
      </c>
      <c r="K1937" s="480" t="s">
        <v>412</v>
      </c>
      <c r="L1937" s="486" t="s">
        <v>413</v>
      </c>
      <c r="M1937" s="486"/>
      <c r="N1937" s="487" t="s">
        <v>414</v>
      </c>
      <c r="O1937" s="488"/>
      <c r="P1937" s="421" t="s">
        <v>1436</v>
      </c>
      <c r="Q1937" s="312" t="s">
        <v>415</v>
      </c>
      <c r="R1937" s="313"/>
      <c r="S1937" s="94">
        <v>2</v>
      </c>
      <c r="T1937" s="773"/>
      <c r="U1937" s="774"/>
      <c r="V1937" s="777"/>
    </row>
    <row r="1938" spans="1:22" s="22" customFormat="1" ht="15.75" customHeight="1">
      <c r="A1938" s="635" t="s">
        <v>2708</v>
      </c>
      <c r="B1938" s="766"/>
      <c r="C1938" s="41">
        <v>1</v>
      </c>
      <c r="D1938" s="83" t="s">
        <v>285</v>
      </c>
      <c r="E1938" s="89">
        <v>0.9</v>
      </c>
      <c r="F1938" s="306">
        <v>12065.082999999999</v>
      </c>
      <c r="G1938" s="306">
        <v>698.17</v>
      </c>
      <c r="H1938" s="742" t="s">
        <v>1102</v>
      </c>
      <c r="I1938" s="743"/>
      <c r="J1938" s="90" t="s">
        <v>1102</v>
      </c>
      <c r="K1938" s="88" t="s">
        <v>1418</v>
      </c>
      <c r="L1938" s="453" t="s">
        <v>1361</v>
      </c>
      <c r="M1938" s="454" t="s">
        <v>1459</v>
      </c>
      <c r="N1938" s="369" t="s">
        <v>396</v>
      </c>
      <c r="O1938" s="778" t="s">
        <v>205</v>
      </c>
      <c r="P1938" s="779"/>
      <c r="Q1938" s="782">
        <v>106</v>
      </c>
      <c r="R1938" s="785" t="s">
        <v>1361</v>
      </c>
      <c r="S1938" s="786"/>
      <c r="T1938" s="746" t="s">
        <v>416</v>
      </c>
      <c r="U1938" s="769"/>
      <c r="V1938" s="747"/>
    </row>
    <row r="1939" spans="1:22" s="22" customFormat="1" ht="15.75" customHeight="1" thickBot="1">
      <c r="A1939" s="635" t="s">
        <v>2709</v>
      </c>
      <c r="B1939" s="766"/>
      <c r="C1939" s="41">
        <v>2</v>
      </c>
      <c r="D1939" s="83" t="s">
        <v>323</v>
      </c>
      <c r="E1939" s="89">
        <v>0.1</v>
      </c>
      <c r="F1939" s="306" t="s">
        <v>1438</v>
      </c>
      <c r="G1939" s="306">
        <v>698.17</v>
      </c>
      <c r="H1939" s="742" t="s">
        <v>1143</v>
      </c>
      <c r="I1939" s="743"/>
      <c r="J1939" s="90" t="s">
        <v>1102</v>
      </c>
      <c r="K1939" s="88" t="s">
        <v>1418</v>
      </c>
      <c r="L1939" s="453" t="s">
        <v>34</v>
      </c>
      <c r="M1939" s="454" t="s">
        <v>1439</v>
      </c>
      <c r="N1939" s="369" t="s">
        <v>396</v>
      </c>
      <c r="O1939" s="778"/>
      <c r="P1939" s="779"/>
      <c r="Q1939" s="783"/>
      <c r="R1939" s="787"/>
      <c r="S1939" s="788"/>
      <c r="T1939" s="773"/>
      <c r="U1939" s="791"/>
      <c r="V1939" s="774"/>
    </row>
    <row r="1940" spans="1:22" s="22" customFormat="1" ht="15.75" customHeight="1">
      <c r="A1940" s="635" t="s">
        <v>2710</v>
      </c>
      <c r="B1940" s="766"/>
      <c r="C1940" s="41">
        <v>3</v>
      </c>
      <c r="D1940" s="83" t="s">
        <v>1418</v>
      </c>
      <c r="E1940" s="89" t="s">
        <v>1418</v>
      </c>
      <c r="F1940" s="306" t="s">
        <v>1418</v>
      </c>
      <c r="G1940" s="306" t="s">
        <v>1418</v>
      </c>
      <c r="H1940" s="742" t="s">
        <v>1418</v>
      </c>
      <c r="I1940" s="743"/>
      <c r="J1940" s="90" t="s">
        <v>1418</v>
      </c>
      <c r="K1940" s="88" t="s">
        <v>1418</v>
      </c>
      <c r="L1940" s="453"/>
      <c r="M1940" s="454" t="s">
        <v>1418</v>
      </c>
      <c r="N1940" s="369"/>
      <c r="O1940" s="780"/>
      <c r="P1940" s="781"/>
      <c r="Q1940" s="784"/>
      <c r="R1940" s="789"/>
      <c r="S1940" s="790"/>
      <c r="T1940" s="244"/>
      <c r="U1940" s="244"/>
      <c r="V1940" s="245"/>
    </row>
    <row r="1941" spans="1:22" s="22" customFormat="1" ht="15.75" customHeight="1">
      <c r="A1941" s="635" t="s">
        <v>2711</v>
      </c>
      <c r="B1941" s="766"/>
      <c r="C1941" s="41">
        <v>4</v>
      </c>
      <c r="D1941" s="83" t="s">
        <v>1418</v>
      </c>
      <c r="E1941" s="89" t="s">
        <v>1418</v>
      </c>
      <c r="F1941" s="306" t="s">
        <v>1418</v>
      </c>
      <c r="G1941" s="306" t="s">
        <v>1418</v>
      </c>
      <c r="H1941" s="742" t="s">
        <v>1418</v>
      </c>
      <c r="I1941" s="743"/>
      <c r="J1941" s="90" t="s">
        <v>1418</v>
      </c>
      <c r="K1941" s="88" t="s">
        <v>1418</v>
      </c>
      <c r="L1941" s="453"/>
      <c r="M1941" s="454" t="s">
        <v>1418</v>
      </c>
      <c r="N1941" s="369"/>
      <c r="O1941" s="744" t="s">
        <v>417</v>
      </c>
      <c r="P1941" s="734" t="s">
        <v>418</v>
      </c>
      <c r="Q1941" s="735"/>
      <c r="R1941" s="735"/>
      <c r="S1941" s="736"/>
      <c r="T1941" s="225"/>
      <c r="U1941" s="225"/>
      <c r="V1941" s="246"/>
    </row>
    <row r="1942" spans="1:22" s="22" customFormat="1" ht="17.25" customHeight="1">
      <c r="A1942" s="635" t="s">
        <v>2712</v>
      </c>
      <c r="B1942" s="766"/>
      <c r="C1942" s="41">
        <v>5</v>
      </c>
      <c r="D1942" s="83" t="s">
        <v>1418</v>
      </c>
      <c r="E1942" s="89" t="s">
        <v>1418</v>
      </c>
      <c r="F1942" s="306" t="s">
        <v>1418</v>
      </c>
      <c r="G1942" s="306" t="s">
        <v>1418</v>
      </c>
      <c r="H1942" s="742" t="s">
        <v>1418</v>
      </c>
      <c r="I1942" s="743"/>
      <c r="J1942" s="90" t="s">
        <v>1418</v>
      </c>
      <c r="K1942" s="88" t="s">
        <v>1418</v>
      </c>
      <c r="L1942" s="453"/>
      <c r="M1942" s="454" t="s">
        <v>1418</v>
      </c>
      <c r="N1942" s="369"/>
      <c r="O1942" s="745"/>
      <c r="P1942" s="469" t="s">
        <v>419</v>
      </c>
      <c r="Q1942" s="469" t="s">
        <v>420</v>
      </c>
      <c r="R1942" s="738" t="s">
        <v>421</v>
      </c>
      <c r="S1942" s="738"/>
      <c r="T1942" s="225"/>
      <c r="U1942" s="225"/>
      <c r="V1942" s="246"/>
    </row>
    <row r="1943" spans="1:22" s="22" customFormat="1" ht="16.5" customHeight="1" thickBot="1">
      <c r="A1943" s="635" t="s">
        <v>2713</v>
      </c>
      <c r="B1943" s="766"/>
      <c r="C1943" s="91">
        <v>6</v>
      </c>
      <c r="D1943" s="92" t="s">
        <v>1418</v>
      </c>
      <c r="E1943" s="93" t="s">
        <v>1418</v>
      </c>
      <c r="F1943" s="306" t="s">
        <v>1418</v>
      </c>
      <c r="G1943" s="306" t="s">
        <v>1418</v>
      </c>
      <c r="H1943" s="742" t="s">
        <v>1418</v>
      </c>
      <c r="I1943" s="743"/>
      <c r="J1943" s="90" t="s">
        <v>1418</v>
      </c>
      <c r="K1943" s="88" t="s">
        <v>1418</v>
      </c>
      <c r="L1943" s="453"/>
      <c r="M1943" s="454" t="s">
        <v>1418</v>
      </c>
      <c r="N1943" s="451"/>
      <c r="O1943" s="319" t="s">
        <v>1102</v>
      </c>
      <c r="P1943" s="247">
        <v>4</v>
      </c>
      <c r="Q1943" s="248">
        <v>1396.3430708000001</v>
      </c>
      <c r="R1943" s="792">
        <v>12065.082999999999</v>
      </c>
      <c r="S1943" s="792"/>
      <c r="T1943" s="225"/>
      <c r="U1943" s="225"/>
      <c r="V1943" s="246"/>
    </row>
    <row r="1944" spans="1:22" s="22" customFormat="1" ht="16.5" customHeight="1" thickBot="1">
      <c r="A1944" s="635" t="s">
        <v>2714</v>
      </c>
      <c r="B1944" s="767"/>
      <c r="C1944" s="793" t="s">
        <v>422</v>
      </c>
      <c r="D1944" s="794"/>
      <c r="E1944" s="794"/>
      <c r="F1944" s="502"/>
      <c r="G1944" s="503"/>
      <c r="H1944" s="795" t="s">
        <v>1102</v>
      </c>
      <c r="I1944" s="796"/>
      <c r="J1944" s="416" t="s">
        <v>1102</v>
      </c>
      <c r="K1944" s="249" t="s">
        <v>1102</v>
      </c>
      <c r="L1944" s="492"/>
      <c r="M1944" s="493"/>
      <c r="N1944" s="494"/>
      <c r="O1944" s="797" t="s">
        <v>1418</v>
      </c>
      <c r="P1944" s="797"/>
      <c r="Q1944" s="797"/>
      <c r="R1944" s="797"/>
      <c r="S1944" s="797"/>
      <c r="T1944" s="489"/>
      <c r="U1944" s="490"/>
      <c r="V1944" s="491"/>
    </row>
    <row r="1945" spans="1:22" ht="24.9" customHeight="1"/>
    <row r="1946" spans="1:22" ht="24.9" customHeight="1"/>
    <row r="1947" spans="1:22" s="32" customFormat="1" ht="24" thickBot="1">
      <c r="A1947" s="633">
        <v>72</v>
      </c>
      <c r="B1947" s="761" t="s">
        <v>371</v>
      </c>
      <c r="C1947" s="761"/>
      <c r="D1947" s="761"/>
      <c r="E1947" s="26">
        <v>107</v>
      </c>
      <c r="F1947" s="27" t="s">
        <v>176</v>
      </c>
      <c r="G1947" s="28"/>
      <c r="H1947" s="28"/>
      <c r="I1947" s="27"/>
      <c r="J1947" s="27"/>
      <c r="K1947" s="27"/>
      <c r="L1947" s="27"/>
      <c r="M1947" s="29"/>
      <c r="N1947" s="29"/>
      <c r="O1947" s="28"/>
      <c r="P1947" s="28"/>
      <c r="Q1947" s="30"/>
      <c r="R1947" s="30"/>
      <c r="S1947" s="30"/>
      <c r="T1947" s="30"/>
      <c r="U1947" s="31"/>
    </row>
    <row r="1948" spans="1:22" s="19" customFormat="1" ht="24.75" customHeight="1">
      <c r="A1948" s="630"/>
      <c r="B1948" s="762" t="s">
        <v>372</v>
      </c>
      <c r="C1948" s="466" t="s">
        <v>373</v>
      </c>
      <c r="D1948" s="467" t="s">
        <v>374</v>
      </c>
      <c r="E1948" s="467"/>
      <c r="F1948" s="467" t="s">
        <v>375</v>
      </c>
      <c r="G1948" s="468"/>
      <c r="H1948" s="752" t="s">
        <v>376</v>
      </c>
      <c r="I1948" s="803" t="s">
        <v>377</v>
      </c>
      <c r="J1948" s="752" t="s">
        <v>378</v>
      </c>
      <c r="K1948" s="752" t="s">
        <v>379</v>
      </c>
      <c r="L1948" s="752" t="s">
        <v>380</v>
      </c>
      <c r="M1948" s="752" t="s">
        <v>381</v>
      </c>
      <c r="N1948" s="753" t="s">
        <v>382</v>
      </c>
      <c r="O1948" s="754"/>
      <c r="P1948" s="755" t="s">
        <v>383</v>
      </c>
      <c r="Q1948" s="756"/>
      <c r="R1948" s="746" t="s">
        <v>384</v>
      </c>
      <c r="S1948" s="747"/>
      <c r="T1948" s="798" t="s">
        <v>385</v>
      </c>
      <c r="U1948" s="799"/>
      <c r="V1948" s="800"/>
    </row>
    <row r="1949" spans="1:22" s="19" customFormat="1" ht="73.5" customHeight="1">
      <c r="A1949" s="630"/>
      <c r="B1949" s="763"/>
      <c r="C1949" s="469" t="s">
        <v>386</v>
      </c>
      <c r="D1949" s="470" t="s">
        <v>101</v>
      </c>
      <c r="E1949" s="470" t="s">
        <v>387</v>
      </c>
      <c r="F1949" s="470" t="s">
        <v>388</v>
      </c>
      <c r="G1949" s="471" t="s">
        <v>389</v>
      </c>
      <c r="H1949" s="738"/>
      <c r="I1949" s="804"/>
      <c r="J1949" s="738"/>
      <c r="K1949" s="738"/>
      <c r="L1949" s="738"/>
      <c r="M1949" s="738"/>
      <c r="N1949" s="469" t="s">
        <v>390</v>
      </c>
      <c r="O1949" s="470" t="s">
        <v>391</v>
      </c>
      <c r="P1949" s="801"/>
      <c r="Q1949" s="802"/>
      <c r="R1949" s="748"/>
      <c r="S1949" s="749"/>
      <c r="T1949" s="472" t="s">
        <v>392</v>
      </c>
      <c r="U1949" s="473" t="s">
        <v>393</v>
      </c>
      <c r="V1949" s="474" t="s">
        <v>394</v>
      </c>
    </row>
    <row r="1950" spans="1:22" s="19" customFormat="1" ht="26.25" customHeight="1">
      <c r="A1950" s="630"/>
      <c r="B1950" s="400"/>
      <c r="C1950" s="401">
        <v>3</v>
      </c>
      <c r="D1950" s="401">
        <v>4</v>
      </c>
      <c r="E1950" s="401">
        <v>5</v>
      </c>
      <c r="F1950" s="401">
        <v>6</v>
      </c>
      <c r="G1950" s="401">
        <v>7</v>
      </c>
      <c r="H1950" s="401">
        <v>8</v>
      </c>
      <c r="I1950" s="401">
        <v>9</v>
      </c>
      <c r="J1950" s="401">
        <v>10</v>
      </c>
      <c r="K1950" s="401">
        <v>11</v>
      </c>
      <c r="L1950" s="401">
        <v>12</v>
      </c>
      <c r="M1950" s="401">
        <v>13</v>
      </c>
      <c r="N1950" s="401">
        <v>14</v>
      </c>
      <c r="O1950" s="401">
        <v>15</v>
      </c>
      <c r="P1950" s="402">
        <v>16</v>
      </c>
      <c r="Q1950" s="403">
        <v>17</v>
      </c>
      <c r="R1950" s="402">
        <v>18</v>
      </c>
      <c r="S1950" s="403">
        <v>19</v>
      </c>
      <c r="T1950" s="404">
        <v>20</v>
      </c>
      <c r="U1950" s="210">
        <v>21</v>
      </c>
      <c r="V1950" s="405">
        <v>22</v>
      </c>
    </row>
    <row r="1951" spans="1:22" s="33" customFormat="1" ht="49.95" customHeight="1">
      <c r="A1951" s="634" t="s">
        <v>2715</v>
      </c>
      <c r="B1951" s="406">
        <v>1</v>
      </c>
      <c r="C1951" s="394" t="s">
        <v>880</v>
      </c>
      <c r="D1951" s="394" t="s">
        <v>881</v>
      </c>
      <c r="E1951" s="394" t="s">
        <v>882</v>
      </c>
      <c r="F1951" s="394" t="s">
        <v>48</v>
      </c>
      <c r="G1951" s="386">
        <v>0.7</v>
      </c>
      <c r="H1951" s="543" t="s">
        <v>396</v>
      </c>
      <c r="I1951" s="392">
        <v>2</v>
      </c>
      <c r="J1951" s="393" t="s">
        <v>325</v>
      </c>
      <c r="K1951" s="430">
        <v>42761</v>
      </c>
      <c r="L1951" s="430">
        <v>43368</v>
      </c>
      <c r="M1951" s="387">
        <v>6923.58</v>
      </c>
      <c r="N1951" s="428">
        <v>4846.5059999999994</v>
      </c>
      <c r="O1951" s="212">
        <v>4846.5060000000003</v>
      </c>
      <c r="P1951" s="732"/>
      <c r="Q1951" s="733"/>
      <c r="R1951" s="750"/>
      <c r="S1951" s="751"/>
      <c r="T1951" s="389" t="s">
        <v>396</v>
      </c>
      <c r="U1951" s="390">
        <v>2</v>
      </c>
      <c r="V1951" s="391" t="s">
        <v>396</v>
      </c>
    </row>
    <row r="1952" spans="1:22" s="33" customFormat="1" ht="49.95" customHeight="1">
      <c r="A1952" s="634" t="s">
        <v>2716</v>
      </c>
      <c r="B1952" s="406">
        <v>2</v>
      </c>
      <c r="C1952" s="394" t="s">
        <v>883</v>
      </c>
      <c r="D1952" s="394" t="s">
        <v>884</v>
      </c>
      <c r="E1952" s="394" t="s">
        <v>885</v>
      </c>
      <c r="F1952" s="394" t="s">
        <v>48</v>
      </c>
      <c r="G1952" s="386">
        <v>0.75</v>
      </c>
      <c r="H1952" s="543" t="s">
        <v>396</v>
      </c>
      <c r="I1952" s="392">
        <v>1</v>
      </c>
      <c r="J1952" s="393" t="s">
        <v>324</v>
      </c>
      <c r="K1952" s="430">
        <v>44117</v>
      </c>
      <c r="L1952" s="430">
        <v>44365</v>
      </c>
      <c r="M1952" s="387">
        <v>1060.3800000000001</v>
      </c>
      <c r="N1952" s="428">
        <v>795.28500000000008</v>
      </c>
      <c r="O1952" s="212">
        <v>795.28499999999997</v>
      </c>
      <c r="P1952" s="732"/>
      <c r="Q1952" s="733"/>
      <c r="R1952" s="750"/>
      <c r="S1952" s="751"/>
      <c r="T1952" s="389" t="s">
        <v>396</v>
      </c>
      <c r="U1952" s="390">
        <v>16</v>
      </c>
      <c r="V1952" s="391" t="s">
        <v>396</v>
      </c>
    </row>
    <row r="1953" spans="1:22" s="33" customFormat="1" ht="24.9" customHeight="1">
      <c r="A1953" s="634" t="s">
        <v>2717</v>
      </c>
      <c r="B1953" s="406" t="s">
        <v>1418</v>
      </c>
      <c r="C1953" s="394"/>
      <c r="D1953" s="394"/>
      <c r="E1953" s="394"/>
      <c r="F1953" s="394"/>
      <c r="G1953" s="386"/>
      <c r="H1953" s="543"/>
      <c r="I1953" s="392"/>
      <c r="J1953" s="393" t="s">
        <v>1418</v>
      </c>
      <c r="K1953" s="430"/>
      <c r="L1953" s="430"/>
      <c r="M1953" s="387"/>
      <c r="N1953" s="428" t="s">
        <v>1418</v>
      </c>
      <c r="O1953" s="212" t="s">
        <v>1418</v>
      </c>
      <c r="P1953" s="732"/>
      <c r="Q1953" s="733"/>
      <c r="R1953" s="750"/>
      <c r="S1953" s="751"/>
      <c r="T1953" s="389"/>
      <c r="U1953" s="390"/>
      <c r="V1953" s="391"/>
    </row>
    <row r="1954" spans="1:22" s="33" customFormat="1" ht="24.9" customHeight="1">
      <c r="A1954" s="634" t="s">
        <v>2718</v>
      </c>
      <c r="B1954" s="406" t="s">
        <v>1418</v>
      </c>
      <c r="C1954" s="394"/>
      <c r="D1954" s="394"/>
      <c r="E1954" s="394"/>
      <c r="F1954" s="394"/>
      <c r="G1954" s="386"/>
      <c r="H1954" s="543"/>
      <c r="I1954" s="392"/>
      <c r="J1954" s="393" t="s">
        <v>1418</v>
      </c>
      <c r="K1954" s="430"/>
      <c r="L1954" s="430"/>
      <c r="M1954" s="387"/>
      <c r="N1954" s="428" t="s">
        <v>1418</v>
      </c>
      <c r="O1954" s="212" t="s">
        <v>1418</v>
      </c>
      <c r="P1954" s="732"/>
      <c r="Q1954" s="733"/>
      <c r="R1954" s="750"/>
      <c r="S1954" s="751"/>
      <c r="T1954" s="389"/>
      <c r="U1954" s="390"/>
      <c r="V1954" s="391"/>
    </row>
    <row r="1955" spans="1:22" s="33" customFormat="1" ht="24.9" customHeight="1">
      <c r="A1955" s="634" t="s">
        <v>2719</v>
      </c>
      <c r="B1955" s="406" t="s">
        <v>1418</v>
      </c>
      <c r="C1955" s="394"/>
      <c r="D1955" s="394"/>
      <c r="E1955" s="394"/>
      <c r="F1955" s="394"/>
      <c r="G1955" s="386"/>
      <c r="H1955" s="543"/>
      <c r="I1955" s="392"/>
      <c r="J1955" s="393" t="s">
        <v>1418</v>
      </c>
      <c r="K1955" s="430"/>
      <c r="L1955" s="430"/>
      <c r="M1955" s="388"/>
      <c r="N1955" s="428" t="s">
        <v>1418</v>
      </c>
      <c r="O1955" s="212" t="s">
        <v>1418</v>
      </c>
      <c r="P1955" s="732"/>
      <c r="Q1955" s="733"/>
      <c r="R1955" s="750"/>
      <c r="S1955" s="751"/>
      <c r="T1955" s="389"/>
      <c r="U1955" s="390"/>
      <c r="V1955" s="391"/>
    </row>
    <row r="1956" spans="1:22" s="33" customFormat="1" ht="24.9" customHeight="1">
      <c r="A1956" s="634" t="s">
        <v>2720</v>
      </c>
      <c r="B1956" s="406" t="s">
        <v>1418</v>
      </c>
      <c r="C1956" s="394"/>
      <c r="D1956" s="394"/>
      <c r="E1956" s="394"/>
      <c r="F1956" s="394"/>
      <c r="G1956" s="386"/>
      <c r="H1956" s="543"/>
      <c r="I1956" s="392"/>
      <c r="J1956" s="393" t="s">
        <v>1418</v>
      </c>
      <c r="K1956" s="430"/>
      <c r="L1956" s="430"/>
      <c r="M1956" s="388"/>
      <c r="N1956" s="428" t="s">
        <v>1418</v>
      </c>
      <c r="O1956" s="212" t="s">
        <v>1418</v>
      </c>
      <c r="P1956" s="732"/>
      <c r="Q1956" s="733"/>
      <c r="R1956" s="750"/>
      <c r="S1956" s="751"/>
      <c r="T1956" s="389"/>
      <c r="U1956" s="390"/>
      <c r="V1956" s="391"/>
    </row>
    <row r="1957" spans="1:22" s="33" customFormat="1" ht="24.9" customHeight="1" thickBot="1">
      <c r="A1957" s="634" t="s">
        <v>2721</v>
      </c>
      <c r="B1957" s="410" t="s">
        <v>1418</v>
      </c>
      <c r="C1957" s="395"/>
      <c r="D1957" s="395"/>
      <c r="E1957" s="395"/>
      <c r="F1957" s="395"/>
      <c r="G1957" s="396"/>
      <c r="H1957" s="544"/>
      <c r="I1957" s="397"/>
      <c r="J1957" s="398" t="s">
        <v>1418</v>
      </c>
      <c r="K1957" s="431"/>
      <c r="L1957" s="431"/>
      <c r="M1957" s="399"/>
      <c r="N1957" s="428" t="s">
        <v>1418</v>
      </c>
      <c r="O1957" s="212" t="s">
        <v>1418</v>
      </c>
      <c r="P1957" s="732"/>
      <c r="Q1957" s="733"/>
      <c r="R1957" s="750"/>
      <c r="S1957" s="751"/>
      <c r="T1957" s="389"/>
      <c r="U1957" s="390"/>
      <c r="V1957" s="391"/>
    </row>
    <row r="1958" spans="1:22" s="19" customFormat="1" ht="12" customHeight="1">
      <c r="A1958" s="634"/>
      <c r="B1958" s="34"/>
      <c r="C1958" s="35"/>
      <c r="D1958" s="35"/>
      <c r="E1958" s="35"/>
      <c r="F1958" s="35"/>
      <c r="G1958" s="35"/>
      <c r="H1958" s="407"/>
      <c r="I1958" s="35"/>
      <c r="J1958" s="35"/>
      <c r="K1958" s="35"/>
      <c r="L1958" s="35"/>
      <c r="M1958" s="35"/>
      <c r="N1958" s="35"/>
      <c r="O1958" s="211"/>
      <c r="P1958" s="35"/>
      <c r="Q1958" s="35"/>
      <c r="R1958" s="211"/>
      <c r="S1958" s="35"/>
      <c r="T1958" s="35"/>
      <c r="U1958" s="36"/>
      <c r="V1958" s="37"/>
    </row>
    <row r="1959" spans="1:22" s="19" customFormat="1" ht="17.25" customHeight="1" thickBot="1">
      <c r="A1959" s="634" t="s">
        <v>2722</v>
      </c>
      <c r="B1959" s="475"/>
      <c r="C1959" s="476"/>
      <c r="D1959" s="476"/>
      <c r="E1959" s="476"/>
      <c r="F1959" s="476"/>
      <c r="G1959" s="476"/>
      <c r="H1959" s="476"/>
      <c r="I1959" s="476"/>
      <c r="J1959" s="476"/>
      <c r="K1959" s="476"/>
      <c r="L1959" s="476"/>
      <c r="M1959" s="476"/>
      <c r="N1959" s="414" t="s">
        <v>398</v>
      </c>
      <c r="O1959" s="415">
        <v>2820.8955000000001</v>
      </c>
      <c r="P1959" s="423"/>
      <c r="Q1959" s="423"/>
      <c r="R1959" s="424"/>
      <c r="S1959" s="424"/>
      <c r="T1959" s="425"/>
      <c r="U1959" s="426"/>
      <c r="V1959" s="427"/>
    </row>
    <row r="1960" spans="1:22" ht="17.25" customHeight="1">
      <c r="B1960" s="38"/>
      <c r="C1960" s="38"/>
      <c r="D1960" s="38"/>
      <c r="E1960" s="38"/>
      <c r="F1960" s="38"/>
      <c r="G1960" s="39"/>
      <c r="H1960" s="39"/>
      <c r="I1960" s="39"/>
      <c r="J1960" s="39"/>
      <c r="K1960" s="39"/>
      <c r="L1960" s="39"/>
      <c r="M1960" s="39"/>
      <c r="N1960" s="39"/>
      <c r="O1960" s="39"/>
      <c r="P1960" s="39"/>
      <c r="Q1960" s="39"/>
      <c r="R1960" s="39"/>
      <c r="S1960" s="39"/>
      <c r="T1960" s="39"/>
      <c r="U1960" s="39"/>
      <c r="V1960" s="39"/>
    </row>
    <row r="1961" spans="1:22" s="19" customFormat="1" ht="16.5" customHeight="1" thickBot="1">
      <c r="A1961" s="630"/>
      <c r="B1961" s="764" t="s">
        <v>399</v>
      </c>
      <c r="C1961" s="764"/>
      <c r="D1961" s="764"/>
      <c r="E1961" s="764"/>
      <c r="F1961" s="764"/>
      <c r="G1961" s="764"/>
      <c r="H1961" s="764"/>
      <c r="I1961" s="764"/>
      <c r="J1961" s="764"/>
      <c r="K1961" s="764"/>
      <c r="L1961" s="764"/>
      <c r="M1961" s="764"/>
      <c r="N1961" s="764"/>
      <c r="O1961" s="764"/>
      <c r="P1961" s="764"/>
      <c r="Q1961" s="764"/>
      <c r="R1961" s="764"/>
      <c r="S1961" s="764"/>
      <c r="T1961" s="764"/>
      <c r="U1961" s="764"/>
      <c r="V1961" s="764"/>
    </row>
    <row r="1962" spans="1:22" s="22" customFormat="1" ht="22.5" customHeight="1">
      <c r="A1962" s="635" t="s">
        <v>2723</v>
      </c>
      <c r="B1962" s="765" t="s">
        <v>400</v>
      </c>
      <c r="C1962" s="768" t="s">
        <v>401</v>
      </c>
      <c r="D1962" s="769"/>
      <c r="E1962" s="769"/>
      <c r="F1962" s="769"/>
      <c r="G1962" s="769"/>
      <c r="H1962" s="769"/>
      <c r="I1962" s="769"/>
      <c r="J1962" s="769"/>
      <c r="K1962" s="769"/>
      <c r="L1962" s="769"/>
      <c r="M1962" s="747"/>
      <c r="N1962" s="477"/>
      <c r="O1962" s="478"/>
      <c r="P1962" s="768" t="s">
        <v>402</v>
      </c>
      <c r="Q1962" s="769"/>
      <c r="R1962" s="769"/>
      <c r="S1962" s="747"/>
      <c r="T1962" s="746" t="s">
        <v>403</v>
      </c>
      <c r="U1962" s="747"/>
      <c r="V1962" s="775" t="s">
        <v>1102</v>
      </c>
    </row>
    <row r="1963" spans="1:22" s="22" customFormat="1" ht="22.5" customHeight="1">
      <c r="A1963" s="635" t="s">
        <v>2724</v>
      </c>
      <c r="B1963" s="766"/>
      <c r="C1963" s="734" t="s">
        <v>404</v>
      </c>
      <c r="D1963" s="735"/>
      <c r="E1963" s="736"/>
      <c r="F1963" s="481">
        <v>2</v>
      </c>
      <c r="G1963" s="737" t="s">
        <v>405</v>
      </c>
      <c r="H1963" s="738" t="s">
        <v>406</v>
      </c>
      <c r="I1963" s="738"/>
      <c r="J1963" s="734" t="s">
        <v>407</v>
      </c>
      <c r="K1963" s="739"/>
      <c r="L1963" s="482"/>
      <c r="M1963" s="482"/>
      <c r="N1963" s="483"/>
      <c r="O1963" s="484"/>
      <c r="P1963" s="770"/>
      <c r="Q1963" s="771"/>
      <c r="R1963" s="771"/>
      <c r="S1963" s="772"/>
      <c r="T1963" s="748"/>
      <c r="U1963" s="749"/>
      <c r="V1963" s="776"/>
    </row>
    <row r="1964" spans="1:22" s="22" customFormat="1" ht="51.75" customHeight="1" thickBot="1">
      <c r="A1964" s="635" t="s">
        <v>2725</v>
      </c>
      <c r="B1964" s="766"/>
      <c r="C1964" s="735" t="s">
        <v>408</v>
      </c>
      <c r="D1964" s="736"/>
      <c r="E1964" s="485" t="s">
        <v>409</v>
      </c>
      <c r="F1964" s="479" t="s">
        <v>410</v>
      </c>
      <c r="G1964" s="737"/>
      <c r="H1964" s="738"/>
      <c r="I1964" s="738"/>
      <c r="J1964" s="469" t="s">
        <v>411</v>
      </c>
      <c r="K1964" s="480" t="s">
        <v>412</v>
      </c>
      <c r="L1964" s="486" t="s">
        <v>413</v>
      </c>
      <c r="M1964" s="486"/>
      <c r="N1964" s="487" t="s">
        <v>414</v>
      </c>
      <c r="O1964" s="488"/>
      <c r="P1964" s="421" t="s">
        <v>1436</v>
      </c>
      <c r="Q1964" s="312" t="s">
        <v>415</v>
      </c>
      <c r="R1964" s="313"/>
      <c r="S1964" s="94">
        <v>2</v>
      </c>
      <c r="T1964" s="773"/>
      <c r="U1964" s="774"/>
      <c r="V1964" s="777"/>
    </row>
    <row r="1965" spans="1:22" s="22" customFormat="1" ht="15.75" customHeight="1">
      <c r="A1965" s="635" t="s">
        <v>2726</v>
      </c>
      <c r="B1965" s="766"/>
      <c r="C1965" s="41">
        <v>1</v>
      </c>
      <c r="D1965" s="83" t="s">
        <v>324</v>
      </c>
      <c r="E1965" s="89">
        <v>0.8</v>
      </c>
      <c r="F1965" s="306">
        <v>795.28499999999997</v>
      </c>
      <c r="G1965" s="306">
        <v>698.17</v>
      </c>
      <c r="H1965" s="742" t="s">
        <v>1102</v>
      </c>
      <c r="I1965" s="743"/>
      <c r="J1965" s="90" t="s">
        <v>1102</v>
      </c>
      <c r="K1965" s="88" t="s">
        <v>1418</v>
      </c>
      <c r="L1965" s="453" t="s">
        <v>1361</v>
      </c>
      <c r="M1965" s="454" t="s">
        <v>1459</v>
      </c>
      <c r="N1965" s="369" t="s">
        <v>396</v>
      </c>
      <c r="O1965" s="778" t="s">
        <v>205</v>
      </c>
      <c r="P1965" s="779"/>
      <c r="Q1965" s="782">
        <v>107</v>
      </c>
      <c r="R1965" s="785" t="s">
        <v>1361</v>
      </c>
      <c r="S1965" s="786"/>
      <c r="T1965" s="746" t="s">
        <v>416</v>
      </c>
      <c r="U1965" s="769"/>
      <c r="V1965" s="747"/>
    </row>
    <row r="1966" spans="1:22" s="22" customFormat="1" ht="15.75" customHeight="1" thickBot="1">
      <c r="A1966" s="635" t="s">
        <v>2727</v>
      </c>
      <c r="B1966" s="766"/>
      <c r="C1966" s="41">
        <v>2</v>
      </c>
      <c r="D1966" s="83" t="s">
        <v>325</v>
      </c>
      <c r="E1966" s="89">
        <v>0.2</v>
      </c>
      <c r="F1966" s="306">
        <v>4846.5060000000003</v>
      </c>
      <c r="G1966" s="306">
        <v>698.17</v>
      </c>
      <c r="H1966" s="742" t="s">
        <v>1102</v>
      </c>
      <c r="I1966" s="743"/>
      <c r="J1966" s="90" t="s">
        <v>1102</v>
      </c>
      <c r="K1966" s="88" t="s">
        <v>1418</v>
      </c>
      <c r="L1966" s="453" t="s">
        <v>1361</v>
      </c>
      <c r="M1966" s="454" t="s">
        <v>1459</v>
      </c>
      <c r="N1966" s="369" t="s">
        <v>396</v>
      </c>
      <c r="O1966" s="778"/>
      <c r="P1966" s="779"/>
      <c r="Q1966" s="783"/>
      <c r="R1966" s="787"/>
      <c r="S1966" s="788"/>
      <c r="T1966" s="773"/>
      <c r="U1966" s="791"/>
      <c r="V1966" s="774"/>
    </row>
    <row r="1967" spans="1:22" s="22" customFormat="1" ht="15.75" customHeight="1">
      <c r="A1967" s="635" t="s">
        <v>2728</v>
      </c>
      <c r="B1967" s="766"/>
      <c r="C1967" s="41">
        <v>3</v>
      </c>
      <c r="D1967" s="83" t="s">
        <v>1418</v>
      </c>
      <c r="E1967" s="89" t="s">
        <v>1418</v>
      </c>
      <c r="F1967" s="306" t="s">
        <v>1418</v>
      </c>
      <c r="G1967" s="306" t="s">
        <v>1418</v>
      </c>
      <c r="H1967" s="742" t="s">
        <v>1418</v>
      </c>
      <c r="I1967" s="743"/>
      <c r="J1967" s="90" t="s">
        <v>1418</v>
      </c>
      <c r="K1967" s="88" t="s">
        <v>1418</v>
      </c>
      <c r="L1967" s="453"/>
      <c r="M1967" s="454" t="s">
        <v>1418</v>
      </c>
      <c r="N1967" s="369"/>
      <c r="O1967" s="780"/>
      <c r="P1967" s="781"/>
      <c r="Q1967" s="784"/>
      <c r="R1967" s="789"/>
      <c r="S1967" s="790"/>
      <c r="T1967" s="244"/>
      <c r="U1967" s="244"/>
      <c r="V1967" s="245"/>
    </row>
    <row r="1968" spans="1:22" s="22" customFormat="1" ht="15.75" customHeight="1">
      <c r="A1968" s="635" t="s">
        <v>2729</v>
      </c>
      <c r="B1968" s="766"/>
      <c r="C1968" s="41">
        <v>4</v>
      </c>
      <c r="D1968" s="83" t="s">
        <v>1418</v>
      </c>
      <c r="E1968" s="89" t="s">
        <v>1418</v>
      </c>
      <c r="F1968" s="306" t="s">
        <v>1418</v>
      </c>
      <c r="G1968" s="306" t="s">
        <v>1418</v>
      </c>
      <c r="H1968" s="742" t="s">
        <v>1418</v>
      </c>
      <c r="I1968" s="743"/>
      <c r="J1968" s="90" t="s">
        <v>1418</v>
      </c>
      <c r="K1968" s="88" t="s">
        <v>1418</v>
      </c>
      <c r="L1968" s="453"/>
      <c r="M1968" s="454" t="s">
        <v>1418</v>
      </c>
      <c r="N1968" s="369"/>
      <c r="O1968" s="744" t="s">
        <v>417</v>
      </c>
      <c r="P1968" s="734" t="s">
        <v>418</v>
      </c>
      <c r="Q1968" s="735"/>
      <c r="R1968" s="735"/>
      <c r="S1968" s="736"/>
      <c r="T1968" s="225"/>
      <c r="U1968" s="225"/>
      <c r="V1968" s="246"/>
    </row>
    <row r="1969" spans="1:22" s="22" customFormat="1" ht="17.25" customHeight="1">
      <c r="A1969" s="635" t="s">
        <v>2730</v>
      </c>
      <c r="B1969" s="766"/>
      <c r="C1969" s="41">
        <v>5</v>
      </c>
      <c r="D1969" s="83" t="s">
        <v>1418</v>
      </c>
      <c r="E1969" s="89" t="s">
        <v>1418</v>
      </c>
      <c r="F1969" s="306" t="s">
        <v>1418</v>
      </c>
      <c r="G1969" s="306" t="s">
        <v>1418</v>
      </c>
      <c r="H1969" s="742" t="s">
        <v>1418</v>
      </c>
      <c r="I1969" s="743"/>
      <c r="J1969" s="90" t="s">
        <v>1418</v>
      </c>
      <c r="K1969" s="88" t="s">
        <v>1418</v>
      </c>
      <c r="L1969" s="453"/>
      <c r="M1969" s="454" t="s">
        <v>1418</v>
      </c>
      <c r="N1969" s="369"/>
      <c r="O1969" s="745"/>
      <c r="P1969" s="469" t="s">
        <v>419</v>
      </c>
      <c r="Q1969" s="469" t="s">
        <v>420</v>
      </c>
      <c r="R1969" s="738" t="s">
        <v>421</v>
      </c>
      <c r="S1969" s="738"/>
      <c r="T1969" s="225"/>
      <c r="U1969" s="225"/>
      <c r="V1969" s="246"/>
    </row>
    <row r="1970" spans="1:22" s="22" customFormat="1" ht="16.5" customHeight="1" thickBot="1">
      <c r="A1970" s="635" t="s">
        <v>2731</v>
      </c>
      <c r="B1970" s="766"/>
      <c r="C1970" s="91">
        <v>6</v>
      </c>
      <c r="D1970" s="92" t="s">
        <v>1418</v>
      </c>
      <c r="E1970" s="93" t="s">
        <v>1418</v>
      </c>
      <c r="F1970" s="306" t="s">
        <v>1418</v>
      </c>
      <c r="G1970" s="306" t="s">
        <v>1418</v>
      </c>
      <c r="H1970" s="742" t="s">
        <v>1418</v>
      </c>
      <c r="I1970" s="743"/>
      <c r="J1970" s="90" t="s">
        <v>1418</v>
      </c>
      <c r="K1970" s="88" t="s">
        <v>1418</v>
      </c>
      <c r="L1970" s="453"/>
      <c r="M1970" s="454" t="s">
        <v>1418</v>
      </c>
      <c r="N1970" s="451"/>
      <c r="O1970" s="319" t="s">
        <v>1102</v>
      </c>
      <c r="P1970" s="247">
        <v>4</v>
      </c>
      <c r="Q1970" s="248">
        <v>1396.3430708000001</v>
      </c>
      <c r="R1970" s="792">
        <v>5641.7909999999993</v>
      </c>
      <c r="S1970" s="792"/>
      <c r="T1970" s="225"/>
      <c r="U1970" s="225"/>
      <c r="V1970" s="246"/>
    </row>
    <row r="1971" spans="1:22" s="22" customFormat="1" ht="16.5" customHeight="1" thickBot="1">
      <c r="A1971" s="635" t="s">
        <v>2732</v>
      </c>
      <c r="B1971" s="767"/>
      <c r="C1971" s="793" t="s">
        <v>422</v>
      </c>
      <c r="D1971" s="794"/>
      <c r="E1971" s="794"/>
      <c r="F1971" s="502"/>
      <c r="G1971" s="503"/>
      <c r="H1971" s="795" t="s">
        <v>1102</v>
      </c>
      <c r="I1971" s="796"/>
      <c r="J1971" s="416" t="s">
        <v>1102</v>
      </c>
      <c r="K1971" s="249" t="s">
        <v>1102</v>
      </c>
      <c r="L1971" s="492"/>
      <c r="M1971" s="493"/>
      <c r="N1971" s="494"/>
      <c r="O1971" s="797" t="s">
        <v>1418</v>
      </c>
      <c r="P1971" s="797"/>
      <c r="Q1971" s="797"/>
      <c r="R1971" s="797"/>
      <c r="S1971" s="797"/>
      <c r="T1971" s="489"/>
      <c r="U1971" s="490"/>
      <c r="V1971" s="491"/>
    </row>
    <row r="1972" spans="1:22" ht="24.9" customHeight="1"/>
    <row r="1973" spans="1:22" ht="24.9" customHeight="1"/>
    <row r="1974" spans="1:22" s="32" customFormat="1" ht="24" thickBot="1">
      <c r="A1974" s="633">
        <v>73</v>
      </c>
      <c r="B1974" s="761" t="s">
        <v>371</v>
      </c>
      <c r="C1974" s="761"/>
      <c r="D1974" s="761"/>
      <c r="E1974" s="26">
        <v>108</v>
      </c>
      <c r="F1974" s="27" t="s">
        <v>177</v>
      </c>
      <c r="G1974" s="28"/>
      <c r="H1974" s="28"/>
      <c r="I1974" s="27"/>
      <c r="J1974" s="27"/>
      <c r="K1974" s="27"/>
      <c r="L1974" s="27"/>
      <c r="M1974" s="29"/>
      <c r="N1974" s="29"/>
      <c r="O1974" s="28"/>
      <c r="P1974" s="28"/>
      <c r="Q1974" s="30"/>
      <c r="R1974" s="30"/>
      <c r="S1974" s="30"/>
      <c r="T1974" s="30"/>
      <c r="U1974" s="31"/>
    </row>
    <row r="1975" spans="1:22" s="19" customFormat="1" ht="24.75" customHeight="1">
      <c r="A1975" s="630"/>
      <c r="B1975" s="762" t="s">
        <v>372</v>
      </c>
      <c r="C1975" s="466" t="s">
        <v>373</v>
      </c>
      <c r="D1975" s="467" t="s">
        <v>374</v>
      </c>
      <c r="E1975" s="467"/>
      <c r="F1975" s="467" t="s">
        <v>375</v>
      </c>
      <c r="G1975" s="468"/>
      <c r="H1975" s="752" t="s">
        <v>376</v>
      </c>
      <c r="I1975" s="803" t="s">
        <v>377</v>
      </c>
      <c r="J1975" s="752" t="s">
        <v>378</v>
      </c>
      <c r="K1975" s="752" t="s">
        <v>379</v>
      </c>
      <c r="L1975" s="752" t="s">
        <v>380</v>
      </c>
      <c r="M1975" s="752" t="s">
        <v>381</v>
      </c>
      <c r="N1975" s="753" t="s">
        <v>382</v>
      </c>
      <c r="O1975" s="754"/>
      <c r="P1975" s="755" t="s">
        <v>383</v>
      </c>
      <c r="Q1975" s="756"/>
      <c r="R1975" s="746" t="s">
        <v>384</v>
      </c>
      <c r="S1975" s="747"/>
      <c r="T1975" s="798" t="s">
        <v>385</v>
      </c>
      <c r="U1975" s="799"/>
      <c r="V1975" s="800"/>
    </row>
    <row r="1976" spans="1:22" s="19" customFormat="1" ht="73.5" customHeight="1">
      <c r="A1976" s="630"/>
      <c r="B1976" s="763"/>
      <c r="C1976" s="469" t="s">
        <v>386</v>
      </c>
      <c r="D1976" s="470" t="s">
        <v>101</v>
      </c>
      <c r="E1976" s="470" t="s">
        <v>387</v>
      </c>
      <c r="F1976" s="470" t="s">
        <v>388</v>
      </c>
      <c r="G1976" s="471" t="s">
        <v>389</v>
      </c>
      <c r="H1976" s="738"/>
      <c r="I1976" s="804"/>
      <c r="J1976" s="738"/>
      <c r="K1976" s="738"/>
      <c r="L1976" s="738"/>
      <c r="M1976" s="738"/>
      <c r="N1976" s="469" t="s">
        <v>390</v>
      </c>
      <c r="O1976" s="470" t="s">
        <v>391</v>
      </c>
      <c r="P1976" s="801"/>
      <c r="Q1976" s="802"/>
      <c r="R1976" s="748"/>
      <c r="S1976" s="749"/>
      <c r="T1976" s="472" t="s">
        <v>392</v>
      </c>
      <c r="U1976" s="473" t="s">
        <v>393</v>
      </c>
      <c r="V1976" s="474" t="s">
        <v>394</v>
      </c>
    </row>
    <row r="1977" spans="1:22" s="19" customFormat="1" ht="26.25" customHeight="1">
      <c r="A1977" s="630"/>
      <c r="B1977" s="400"/>
      <c r="C1977" s="401">
        <v>3</v>
      </c>
      <c r="D1977" s="401">
        <v>4</v>
      </c>
      <c r="E1977" s="401">
        <v>5</v>
      </c>
      <c r="F1977" s="401">
        <v>6</v>
      </c>
      <c r="G1977" s="401">
        <v>7</v>
      </c>
      <c r="H1977" s="401">
        <v>8</v>
      </c>
      <c r="I1977" s="401">
        <v>9</v>
      </c>
      <c r="J1977" s="401">
        <v>10</v>
      </c>
      <c r="K1977" s="401">
        <v>11</v>
      </c>
      <c r="L1977" s="401">
        <v>12</v>
      </c>
      <c r="M1977" s="401">
        <v>13</v>
      </c>
      <c r="N1977" s="401">
        <v>14</v>
      </c>
      <c r="O1977" s="401">
        <v>15</v>
      </c>
      <c r="P1977" s="402">
        <v>16</v>
      </c>
      <c r="Q1977" s="403">
        <v>17</v>
      </c>
      <c r="R1977" s="402">
        <v>18</v>
      </c>
      <c r="S1977" s="403">
        <v>19</v>
      </c>
      <c r="T1977" s="404">
        <v>20</v>
      </c>
      <c r="U1977" s="210">
        <v>21</v>
      </c>
      <c r="V1977" s="405">
        <v>22</v>
      </c>
    </row>
    <row r="1978" spans="1:22" s="33" customFormat="1" ht="49.95" customHeight="1">
      <c r="A1978" s="634" t="s">
        <v>2733</v>
      </c>
      <c r="B1978" s="406">
        <v>1</v>
      </c>
      <c r="C1978" s="394" t="s">
        <v>886</v>
      </c>
      <c r="D1978" s="394" t="s">
        <v>887</v>
      </c>
      <c r="E1978" s="394" t="s">
        <v>1394</v>
      </c>
      <c r="F1978" s="394" t="s">
        <v>57</v>
      </c>
      <c r="G1978" s="386">
        <v>1</v>
      </c>
      <c r="H1978" s="543" t="s">
        <v>396</v>
      </c>
      <c r="I1978" s="392">
        <v>1</v>
      </c>
      <c r="J1978" s="393" t="s">
        <v>326</v>
      </c>
      <c r="K1978" s="430">
        <v>34783</v>
      </c>
      <c r="L1978" s="430">
        <v>35385</v>
      </c>
      <c r="M1978" s="387">
        <v>3373.26</v>
      </c>
      <c r="N1978" s="428">
        <v>3373.26</v>
      </c>
      <c r="O1978" s="212">
        <v>3373.26</v>
      </c>
      <c r="P1978" s="732"/>
      <c r="Q1978" s="733"/>
      <c r="R1978" s="750"/>
      <c r="S1978" s="751"/>
      <c r="T1978" s="389" t="s">
        <v>396</v>
      </c>
      <c r="U1978" s="390">
        <v>10</v>
      </c>
      <c r="V1978" s="391" t="s">
        <v>396</v>
      </c>
    </row>
    <row r="1979" spans="1:22" s="33" customFormat="1" ht="49.95" customHeight="1">
      <c r="A1979" s="634" t="s">
        <v>2734</v>
      </c>
      <c r="B1979" s="406">
        <v>2</v>
      </c>
      <c r="C1979" s="394" t="s">
        <v>886</v>
      </c>
      <c r="D1979" s="394" t="s">
        <v>887</v>
      </c>
      <c r="E1979" s="394" t="s">
        <v>1395</v>
      </c>
      <c r="F1979" s="394" t="s">
        <v>57</v>
      </c>
      <c r="G1979" s="386">
        <v>1</v>
      </c>
      <c r="H1979" s="543" t="s">
        <v>396</v>
      </c>
      <c r="I1979" s="392">
        <v>1</v>
      </c>
      <c r="J1979" s="393" t="s">
        <v>326</v>
      </c>
      <c r="K1979" s="430">
        <v>39247</v>
      </c>
      <c r="L1979" s="430">
        <v>39718</v>
      </c>
      <c r="M1979" s="387">
        <v>1730.82</v>
      </c>
      <c r="N1979" s="428">
        <v>1730.82</v>
      </c>
      <c r="O1979" s="212">
        <v>1730.82</v>
      </c>
      <c r="P1979" s="732"/>
      <c r="Q1979" s="733"/>
      <c r="R1979" s="750"/>
      <c r="S1979" s="751"/>
      <c r="T1979" s="389" t="s">
        <v>396</v>
      </c>
      <c r="U1979" s="390">
        <v>11</v>
      </c>
      <c r="V1979" s="391" t="s">
        <v>396</v>
      </c>
    </row>
    <row r="1980" spans="1:22" s="33" customFormat="1" ht="49.95" customHeight="1">
      <c r="A1980" s="634" t="s">
        <v>2735</v>
      </c>
      <c r="B1980" s="406">
        <v>3</v>
      </c>
      <c r="C1980" s="394" t="s">
        <v>886</v>
      </c>
      <c r="D1980" s="394" t="s">
        <v>887</v>
      </c>
      <c r="E1980" s="394" t="s">
        <v>1396</v>
      </c>
      <c r="F1980" s="394" t="s">
        <v>57</v>
      </c>
      <c r="G1980" s="386">
        <v>1</v>
      </c>
      <c r="H1980" s="543" t="s">
        <v>396</v>
      </c>
      <c r="I1980" s="392">
        <v>1</v>
      </c>
      <c r="J1980" s="393" t="s">
        <v>326</v>
      </c>
      <c r="K1980" s="430">
        <v>39080</v>
      </c>
      <c r="L1980" s="430">
        <v>39667</v>
      </c>
      <c r="M1980" s="387">
        <v>1726.24</v>
      </c>
      <c r="N1980" s="428">
        <v>1726.24</v>
      </c>
      <c r="O1980" s="212">
        <v>1726.24</v>
      </c>
      <c r="P1980" s="732"/>
      <c r="Q1980" s="733"/>
      <c r="R1980" s="750"/>
      <c r="S1980" s="751"/>
      <c r="T1980" s="389" t="s">
        <v>396</v>
      </c>
      <c r="U1980" s="390">
        <v>36</v>
      </c>
      <c r="V1980" s="391" t="s">
        <v>396</v>
      </c>
    </row>
    <row r="1981" spans="1:22" s="33" customFormat="1" ht="49.95" customHeight="1">
      <c r="A1981" s="634" t="s">
        <v>2736</v>
      </c>
      <c r="B1981" s="406">
        <v>4</v>
      </c>
      <c r="C1981" s="394" t="s">
        <v>888</v>
      </c>
      <c r="D1981" s="394" t="s">
        <v>889</v>
      </c>
      <c r="E1981" s="394" t="s">
        <v>890</v>
      </c>
      <c r="F1981" s="394" t="s">
        <v>48</v>
      </c>
      <c r="G1981" s="386">
        <v>0.6</v>
      </c>
      <c r="H1981" s="543" t="s">
        <v>396</v>
      </c>
      <c r="I1981" s="392">
        <v>1</v>
      </c>
      <c r="J1981" s="393" t="s">
        <v>326</v>
      </c>
      <c r="K1981" s="430">
        <v>43405</v>
      </c>
      <c r="L1981" s="430">
        <v>43677</v>
      </c>
      <c r="M1981" s="387">
        <v>1242.69</v>
      </c>
      <c r="N1981" s="428">
        <v>745.61400000000003</v>
      </c>
      <c r="O1981" s="212">
        <v>745.61400000000003</v>
      </c>
      <c r="P1981" s="732"/>
      <c r="Q1981" s="733"/>
      <c r="R1981" s="750"/>
      <c r="S1981" s="751"/>
      <c r="T1981" s="389" t="s">
        <v>396</v>
      </c>
      <c r="U1981" s="390">
        <v>68</v>
      </c>
      <c r="V1981" s="391" t="s">
        <v>396</v>
      </c>
    </row>
    <row r="1982" spans="1:22" s="33" customFormat="1" ht="24.9" customHeight="1">
      <c r="A1982" s="634" t="s">
        <v>2737</v>
      </c>
      <c r="B1982" s="406" t="s">
        <v>1418</v>
      </c>
      <c r="C1982" s="394"/>
      <c r="D1982" s="394"/>
      <c r="E1982" s="394"/>
      <c r="F1982" s="394"/>
      <c r="G1982" s="386"/>
      <c r="H1982" s="543"/>
      <c r="I1982" s="392"/>
      <c r="J1982" s="393" t="s">
        <v>1418</v>
      </c>
      <c r="K1982" s="430"/>
      <c r="L1982" s="430"/>
      <c r="M1982" s="387"/>
      <c r="N1982" s="428" t="s">
        <v>1418</v>
      </c>
      <c r="O1982" s="212" t="s">
        <v>1418</v>
      </c>
      <c r="P1982" s="732"/>
      <c r="Q1982" s="733"/>
      <c r="R1982" s="750"/>
      <c r="S1982" s="751"/>
      <c r="T1982" s="389"/>
      <c r="U1982" s="390"/>
      <c r="V1982" s="391"/>
    </row>
    <row r="1983" spans="1:22" s="33" customFormat="1" ht="24.9" customHeight="1">
      <c r="A1983" s="634" t="s">
        <v>2738</v>
      </c>
      <c r="B1983" s="406" t="s">
        <v>1418</v>
      </c>
      <c r="C1983" s="394"/>
      <c r="D1983" s="394"/>
      <c r="E1983" s="394"/>
      <c r="F1983" s="394"/>
      <c r="G1983" s="386"/>
      <c r="H1983" s="543"/>
      <c r="I1983" s="392"/>
      <c r="J1983" s="393" t="s">
        <v>1418</v>
      </c>
      <c r="K1983" s="430"/>
      <c r="L1983" s="430"/>
      <c r="M1983" s="387"/>
      <c r="N1983" s="428" t="s">
        <v>1418</v>
      </c>
      <c r="O1983" s="212" t="s">
        <v>1418</v>
      </c>
      <c r="P1983" s="732"/>
      <c r="Q1983" s="733"/>
      <c r="R1983" s="750"/>
      <c r="S1983" s="751"/>
      <c r="T1983" s="389"/>
      <c r="U1983" s="390"/>
      <c r="V1983" s="391"/>
    </row>
    <row r="1984" spans="1:22" s="33" customFormat="1" ht="24.9" customHeight="1">
      <c r="A1984" s="634" t="s">
        <v>2739</v>
      </c>
      <c r="B1984" s="406" t="s">
        <v>1418</v>
      </c>
      <c r="C1984" s="394"/>
      <c r="D1984" s="394"/>
      <c r="E1984" s="394"/>
      <c r="F1984" s="394"/>
      <c r="G1984" s="386"/>
      <c r="H1984" s="543"/>
      <c r="I1984" s="392"/>
      <c r="J1984" s="393" t="s">
        <v>1418</v>
      </c>
      <c r="K1984" s="430"/>
      <c r="L1984" s="430"/>
      <c r="M1984" s="388"/>
      <c r="N1984" s="428" t="s">
        <v>1418</v>
      </c>
      <c r="O1984" s="212" t="s">
        <v>1418</v>
      </c>
      <c r="P1984" s="732"/>
      <c r="Q1984" s="733"/>
      <c r="R1984" s="750"/>
      <c r="S1984" s="751"/>
      <c r="T1984" s="389"/>
      <c r="U1984" s="390"/>
      <c r="V1984" s="391"/>
    </row>
    <row r="1985" spans="1:22" s="33" customFormat="1" ht="24.9" customHeight="1">
      <c r="A1985" s="634" t="s">
        <v>2740</v>
      </c>
      <c r="B1985" s="406" t="s">
        <v>1418</v>
      </c>
      <c r="C1985" s="394"/>
      <c r="D1985" s="394"/>
      <c r="E1985" s="394"/>
      <c r="F1985" s="394"/>
      <c r="G1985" s="386"/>
      <c r="H1985" s="543"/>
      <c r="I1985" s="392"/>
      <c r="J1985" s="393" t="s">
        <v>1418</v>
      </c>
      <c r="K1985" s="430"/>
      <c r="L1985" s="430"/>
      <c r="M1985" s="388"/>
      <c r="N1985" s="428" t="s">
        <v>1418</v>
      </c>
      <c r="O1985" s="212" t="s">
        <v>1418</v>
      </c>
      <c r="P1985" s="732"/>
      <c r="Q1985" s="733"/>
      <c r="R1985" s="750"/>
      <c r="S1985" s="751"/>
      <c r="T1985" s="389"/>
      <c r="U1985" s="390"/>
      <c r="V1985" s="391"/>
    </row>
    <row r="1986" spans="1:22" s="33" customFormat="1" ht="24.9" customHeight="1" thickBot="1">
      <c r="A1986" s="634" t="s">
        <v>2741</v>
      </c>
      <c r="B1986" s="410" t="s">
        <v>1418</v>
      </c>
      <c r="C1986" s="395"/>
      <c r="D1986" s="395"/>
      <c r="E1986" s="395"/>
      <c r="F1986" s="395"/>
      <c r="G1986" s="396"/>
      <c r="H1986" s="544"/>
      <c r="I1986" s="397"/>
      <c r="J1986" s="398" t="s">
        <v>1418</v>
      </c>
      <c r="K1986" s="431"/>
      <c r="L1986" s="431"/>
      <c r="M1986" s="399"/>
      <c r="N1986" s="428" t="s">
        <v>1418</v>
      </c>
      <c r="O1986" s="212" t="s">
        <v>1418</v>
      </c>
      <c r="P1986" s="732"/>
      <c r="Q1986" s="733"/>
      <c r="R1986" s="750"/>
      <c r="S1986" s="751"/>
      <c r="T1986" s="389"/>
      <c r="U1986" s="390"/>
      <c r="V1986" s="391"/>
    </row>
    <row r="1987" spans="1:22" s="19" customFormat="1" ht="12" customHeight="1">
      <c r="A1987" s="634"/>
      <c r="B1987" s="34"/>
      <c r="C1987" s="35"/>
      <c r="D1987" s="35"/>
      <c r="E1987" s="35"/>
      <c r="F1987" s="35"/>
      <c r="G1987" s="35"/>
      <c r="H1987" s="407"/>
      <c r="I1987" s="35"/>
      <c r="J1987" s="35"/>
      <c r="K1987" s="35"/>
      <c r="L1987" s="35"/>
      <c r="M1987" s="35"/>
      <c r="N1987" s="35"/>
      <c r="O1987" s="211"/>
      <c r="P1987" s="35"/>
      <c r="Q1987" s="35"/>
      <c r="R1987" s="211"/>
      <c r="S1987" s="35"/>
      <c r="T1987" s="35"/>
      <c r="U1987" s="36"/>
      <c r="V1987" s="37"/>
    </row>
    <row r="1988" spans="1:22" s="19" customFormat="1" ht="17.25" customHeight="1" thickBot="1">
      <c r="A1988" s="634" t="s">
        <v>2742</v>
      </c>
      <c r="B1988" s="475"/>
      <c r="C1988" s="476"/>
      <c r="D1988" s="476"/>
      <c r="E1988" s="476"/>
      <c r="F1988" s="476"/>
      <c r="G1988" s="476"/>
      <c r="H1988" s="476"/>
      <c r="I1988" s="476"/>
      <c r="J1988" s="476"/>
      <c r="K1988" s="476"/>
      <c r="L1988" s="476"/>
      <c r="M1988" s="476"/>
      <c r="N1988" s="414" t="s">
        <v>398</v>
      </c>
      <c r="O1988" s="415">
        <v>1893.9834999999998</v>
      </c>
      <c r="P1988" s="423"/>
      <c r="Q1988" s="423"/>
      <c r="R1988" s="424"/>
      <c r="S1988" s="424"/>
      <c r="T1988" s="425"/>
      <c r="U1988" s="426"/>
      <c r="V1988" s="427"/>
    </row>
    <row r="1989" spans="1:22" ht="17.25" customHeight="1">
      <c r="B1989" s="38"/>
      <c r="C1989" s="38"/>
      <c r="D1989" s="38"/>
      <c r="E1989" s="38"/>
      <c r="F1989" s="38"/>
      <c r="G1989" s="39"/>
      <c r="H1989" s="39"/>
      <c r="I1989" s="39"/>
      <c r="J1989" s="39"/>
      <c r="K1989" s="39"/>
      <c r="L1989" s="39"/>
      <c r="M1989" s="39"/>
      <c r="N1989" s="39"/>
      <c r="O1989" s="39"/>
      <c r="P1989" s="39"/>
      <c r="Q1989" s="39"/>
      <c r="R1989" s="39"/>
      <c r="S1989" s="39"/>
      <c r="T1989" s="39"/>
      <c r="U1989" s="39"/>
      <c r="V1989" s="39"/>
    </row>
    <row r="1990" spans="1:22" s="19" customFormat="1" ht="16.5" customHeight="1" thickBot="1">
      <c r="A1990" s="630"/>
      <c r="B1990" s="764" t="s">
        <v>399</v>
      </c>
      <c r="C1990" s="764"/>
      <c r="D1990" s="764"/>
      <c r="E1990" s="764"/>
      <c r="F1990" s="764"/>
      <c r="G1990" s="764"/>
      <c r="H1990" s="764"/>
      <c r="I1990" s="764"/>
      <c r="J1990" s="764"/>
      <c r="K1990" s="764"/>
      <c r="L1990" s="764"/>
      <c r="M1990" s="764"/>
      <c r="N1990" s="764"/>
      <c r="O1990" s="764"/>
      <c r="P1990" s="764"/>
      <c r="Q1990" s="764"/>
      <c r="R1990" s="764"/>
      <c r="S1990" s="764"/>
      <c r="T1990" s="764"/>
      <c r="U1990" s="764"/>
      <c r="V1990" s="764"/>
    </row>
    <row r="1991" spans="1:22" s="22" customFormat="1" ht="22.5" customHeight="1">
      <c r="A1991" s="635" t="s">
        <v>2743</v>
      </c>
      <c r="B1991" s="765" t="s">
        <v>400</v>
      </c>
      <c r="C1991" s="768" t="s">
        <v>401</v>
      </c>
      <c r="D1991" s="769"/>
      <c r="E1991" s="769"/>
      <c r="F1991" s="769"/>
      <c r="G1991" s="769"/>
      <c r="H1991" s="769"/>
      <c r="I1991" s="769"/>
      <c r="J1991" s="769"/>
      <c r="K1991" s="769"/>
      <c r="L1991" s="769"/>
      <c r="M1991" s="747"/>
      <c r="N1991" s="477"/>
      <c r="O1991" s="478"/>
      <c r="P1991" s="768" t="s">
        <v>402</v>
      </c>
      <c r="Q1991" s="769"/>
      <c r="R1991" s="769"/>
      <c r="S1991" s="747"/>
      <c r="T1991" s="746" t="s">
        <v>403</v>
      </c>
      <c r="U1991" s="747"/>
      <c r="V1991" s="775" t="s">
        <v>1102</v>
      </c>
    </row>
    <row r="1992" spans="1:22" s="22" customFormat="1" ht="22.5" customHeight="1">
      <c r="A1992" s="635" t="s">
        <v>2744</v>
      </c>
      <c r="B1992" s="766"/>
      <c r="C1992" s="734" t="s">
        <v>404</v>
      </c>
      <c r="D1992" s="735"/>
      <c r="E1992" s="736"/>
      <c r="F1992" s="481">
        <v>2</v>
      </c>
      <c r="G1992" s="737" t="s">
        <v>405</v>
      </c>
      <c r="H1992" s="738" t="s">
        <v>406</v>
      </c>
      <c r="I1992" s="738"/>
      <c r="J1992" s="734" t="s">
        <v>407</v>
      </c>
      <c r="K1992" s="739"/>
      <c r="L1992" s="482"/>
      <c r="M1992" s="482"/>
      <c r="N1992" s="483"/>
      <c r="O1992" s="484"/>
      <c r="P1992" s="770"/>
      <c r="Q1992" s="771"/>
      <c r="R1992" s="771"/>
      <c r="S1992" s="772"/>
      <c r="T1992" s="748"/>
      <c r="U1992" s="749"/>
      <c r="V1992" s="776"/>
    </row>
    <row r="1993" spans="1:22" s="22" customFormat="1" ht="51.75" customHeight="1" thickBot="1">
      <c r="A1993" s="635" t="s">
        <v>2745</v>
      </c>
      <c r="B1993" s="766"/>
      <c r="C1993" s="735" t="s">
        <v>408</v>
      </c>
      <c r="D1993" s="736"/>
      <c r="E1993" s="485" t="s">
        <v>409</v>
      </c>
      <c r="F1993" s="479" t="s">
        <v>410</v>
      </c>
      <c r="G1993" s="737"/>
      <c r="H1993" s="738"/>
      <c r="I1993" s="738"/>
      <c r="J1993" s="469" t="s">
        <v>411</v>
      </c>
      <c r="K1993" s="480" t="s">
        <v>412</v>
      </c>
      <c r="L1993" s="486" t="s">
        <v>413</v>
      </c>
      <c r="M1993" s="486"/>
      <c r="N1993" s="487" t="s">
        <v>414</v>
      </c>
      <c r="O1993" s="488"/>
      <c r="P1993" s="421" t="s">
        <v>1436</v>
      </c>
      <c r="Q1993" s="312" t="s">
        <v>415</v>
      </c>
      <c r="R1993" s="313"/>
      <c r="S1993" s="94">
        <v>4</v>
      </c>
      <c r="T1993" s="773"/>
      <c r="U1993" s="774"/>
      <c r="V1993" s="777"/>
    </row>
    <row r="1994" spans="1:22" s="22" customFormat="1" ht="15.75" customHeight="1">
      <c r="A1994" s="635" t="s">
        <v>2746</v>
      </c>
      <c r="B1994" s="766"/>
      <c r="C1994" s="41">
        <v>1</v>
      </c>
      <c r="D1994" s="83" t="s">
        <v>326</v>
      </c>
      <c r="E1994" s="89">
        <v>0.9</v>
      </c>
      <c r="F1994" s="306">
        <v>7575.9339999999993</v>
      </c>
      <c r="G1994" s="306">
        <v>698.17</v>
      </c>
      <c r="H1994" s="742" t="s">
        <v>1102</v>
      </c>
      <c r="I1994" s="743"/>
      <c r="J1994" s="90" t="s">
        <v>1102</v>
      </c>
      <c r="K1994" s="88" t="s">
        <v>1418</v>
      </c>
      <c r="L1994" s="453" t="s">
        <v>34</v>
      </c>
      <c r="M1994" s="454" t="s">
        <v>1439</v>
      </c>
      <c r="N1994" s="369" t="s">
        <v>396</v>
      </c>
      <c r="O1994" s="778" t="s">
        <v>205</v>
      </c>
      <c r="P1994" s="779"/>
      <c r="Q1994" s="782">
        <v>108</v>
      </c>
      <c r="R1994" s="785" t="s">
        <v>1361</v>
      </c>
      <c r="S1994" s="786"/>
      <c r="T1994" s="746" t="s">
        <v>416</v>
      </c>
      <c r="U1994" s="769"/>
      <c r="V1994" s="747"/>
    </row>
    <row r="1995" spans="1:22" s="22" customFormat="1" ht="15.75" customHeight="1" thickBot="1">
      <c r="A1995" s="635" t="s">
        <v>2747</v>
      </c>
      <c r="B1995" s="766"/>
      <c r="C1995" s="41">
        <v>2</v>
      </c>
      <c r="D1995" s="83" t="s">
        <v>327</v>
      </c>
      <c r="E1995" s="89">
        <v>0.1</v>
      </c>
      <c r="F1995" s="306" t="s">
        <v>1438</v>
      </c>
      <c r="G1995" s="306">
        <v>698.17</v>
      </c>
      <c r="H1995" s="742" t="s">
        <v>1143</v>
      </c>
      <c r="I1995" s="743"/>
      <c r="J1995" s="90" t="s">
        <v>1102</v>
      </c>
      <c r="K1995" s="88" t="s">
        <v>1418</v>
      </c>
      <c r="L1995" s="453" t="s">
        <v>1361</v>
      </c>
      <c r="M1995" s="454" t="s">
        <v>1459</v>
      </c>
      <c r="N1995" s="369" t="s">
        <v>396</v>
      </c>
      <c r="O1995" s="778"/>
      <c r="P1995" s="779"/>
      <c r="Q1995" s="783"/>
      <c r="R1995" s="787"/>
      <c r="S1995" s="788"/>
      <c r="T1995" s="773"/>
      <c r="U1995" s="791"/>
      <c r="V1995" s="774"/>
    </row>
    <row r="1996" spans="1:22" s="22" customFormat="1" ht="15.75" customHeight="1">
      <c r="A1996" s="635" t="s">
        <v>2748</v>
      </c>
      <c r="B1996" s="766"/>
      <c r="C1996" s="41">
        <v>3</v>
      </c>
      <c r="D1996" s="83" t="s">
        <v>1418</v>
      </c>
      <c r="E1996" s="89" t="s">
        <v>1418</v>
      </c>
      <c r="F1996" s="306" t="s">
        <v>1418</v>
      </c>
      <c r="G1996" s="306" t="s">
        <v>1418</v>
      </c>
      <c r="H1996" s="742" t="s">
        <v>1418</v>
      </c>
      <c r="I1996" s="743"/>
      <c r="J1996" s="90" t="s">
        <v>1418</v>
      </c>
      <c r="K1996" s="88" t="s">
        <v>1418</v>
      </c>
      <c r="L1996" s="453"/>
      <c r="M1996" s="454" t="s">
        <v>1418</v>
      </c>
      <c r="N1996" s="369"/>
      <c r="O1996" s="780"/>
      <c r="P1996" s="781"/>
      <c r="Q1996" s="784"/>
      <c r="R1996" s="789"/>
      <c r="S1996" s="790"/>
      <c r="T1996" s="244"/>
      <c r="U1996" s="244"/>
      <c r="V1996" s="245"/>
    </row>
    <row r="1997" spans="1:22" s="22" customFormat="1" ht="15.75" customHeight="1">
      <c r="A1997" s="635" t="s">
        <v>2749</v>
      </c>
      <c r="B1997" s="766"/>
      <c r="C1997" s="41">
        <v>4</v>
      </c>
      <c r="D1997" s="83" t="s">
        <v>1418</v>
      </c>
      <c r="E1997" s="89" t="s">
        <v>1418</v>
      </c>
      <c r="F1997" s="306" t="s">
        <v>1418</v>
      </c>
      <c r="G1997" s="306" t="s">
        <v>1418</v>
      </c>
      <c r="H1997" s="742" t="s">
        <v>1418</v>
      </c>
      <c r="I1997" s="743"/>
      <c r="J1997" s="90" t="s">
        <v>1418</v>
      </c>
      <c r="K1997" s="88" t="s">
        <v>1418</v>
      </c>
      <c r="L1997" s="453"/>
      <c r="M1997" s="454" t="s">
        <v>1418</v>
      </c>
      <c r="N1997" s="369"/>
      <c r="O1997" s="744" t="s">
        <v>417</v>
      </c>
      <c r="P1997" s="734" t="s">
        <v>418</v>
      </c>
      <c r="Q1997" s="735"/>
      <c r="R1997" s="735"/>
      <c r="S1997" s="736"/>
      <c r="T1997" s="225"/>
      <c r="U1997" s="225"/>
      <c r="V1997" s="246"/>
    </row>
    <row r="1998" spans="1:22" s="22" customFormat="1" ht="17.25" customHeight="1">
      <c r="A1998" s="635" t="s">
        <v>2750</v>
      </c>
      <c r="B1998" s="766"/>
      <c r="C1998" s="41">
        <v>5</v>
      </c>
      <c r="D1998" s="83" t="s">
        <v>1418</v>
      </c>
      <c r="E1998" s="89" t="s">
        <v>1418</v>
      </c>
      <c r="F1998" s="306" t="s">
        <v>1418</v>
      </c>
      <c r="G1998" s="306" t="s">
        <v>1418</v>
      </c>
      <c r="H1998" s="742" t="s">
        <v>1418</v>
      </c>
      <c r="I1998" s="743"/>
      <c r="J1998" s="90" t="s">
        <v>1418</v>
      </c>
      <c r="K1998" s="88" t="s">
        <v>1418</v>
      </c>
      <c r="L1998" s="453"/>
      <c r="M1998" s="454" t="s">
        <v>1418</v>
      </c>
      <c r="N1998" s="369"/>
      <c r="O1998" s="745"/>
      <c r="P1998" s="469" t="s">
        <v>419</v>
      </c>
      <c r="Q1998" s="469" t="s">
        <v>420</v>
      </c>
      <c r="R1998" s="738" t="s">
        <v>421</v>
      </c>
      <c r="S1998" s="738"/>
      <c r="T1998" s="225"/>
      <c r="U1998" s="225"/>
      <c r="V1998" s="246"/>
    </row>
    <row r="1999" spans="1:22" s="22" customFormat="1" ht="16.5" customHeight="1" thickBot="1">
      <c r="A1999" s="635" t="s">
        <v>2751</v>
      </c>
      <c r="B1999" s="766"/>
      <c r="C1999" s="91">
        <v>6</v>
      </c>
      <c r="D1999" s="92" t="s">
        <v>1418</v>
      </c>
      <c r="E1999" s="93" t="s">
        <v>1418</v>
      </c>
      <c r="F1999" s="306" t="s">
        <v>1418</v>
      </c>
      <c r="G1999" s="306" t="s">
        <v>1418</v>
      </c>
      <c r="H1999" s="742" t="s">
        <v>1418</v>
      </c>
      <c r="I1999" s="743"/>
      <c r="J1999" s="90" t="s">
        <v>1418</v>
      </c>
      <c r="K1999" s="88" t="s">
        <v>1418</v>
      </c>
      <c r="L1999" s="453"/>
      <c r="M1999" s="454" t="s">
        <v>1418</v>
      </c>
      <c r="N1999" s="451"/>
      <c r="O1999" s="319" t="s">
        <v>1102</v>
      </c>
      <c r="P1999" s="247">
        <v>4</v>
      </c>
      <c r="Q1999" s="248">
        <v>1396.3430708000001</v>
      </c>
      <c r="R1999" s="792">
        <v>7575.9339999999993</v>
      </c>
      <c r="S1999" s="792"/>
      <c r="T1999" s="225"/>
      <c r="U1999" s="225"/>
      <c r="V1999" s="246"/>
    </row>
    <row r="2000" spans="1:22" s="22" customFormat="1" ht="16.5" customHeight="1" thickBot="1">
      <c r="A2000" s="635" t="s">
        <v>2752</v>
      </c>
      <c r="B2000" s="767"/>
      <c r="C2000" s="793" t="s">
        <v>422</v>
      </c>
      <c r="D2000" s="794"/>
      <c r="E2000" s="794"/>
      <c r="F2000" s="502"/>
      <c r="G2000" s="503"/>
      <c r="H2000" s="795" t="s">
        <v>1102</v>
      </c>
      <c r="I2000" s="796"/>
      <c r="J2000" s="416" t="s">
        <v>1102</v>
      </c>
      <c r="K2000" s="249" t="s">
        <v>1102</v>
      </c>
      <c r="L2000" s="492"/>
      <c r="M2000" s="493"/>
      <c r="N2000" s="494"/>
      <c r="O2000" s="797" t="s">
        <v>1418</v>
      </c>
      <c r="P2000" s="797"/>
      <c r="Q2000" s="797"/>
      <c r="R2000" s="797"/>
      <c r="S2000" s="797"/>
      <c r="T2000" s="489"/>
      <c r="U2000" s="490"/>
      <c r="V2000" s="491"/>
    </row>
    <row r="2001" spans="1:22" ht="24.9" customHeight="1"/>
    <row r="2002" spans="1:22" ht="24.9" customHeight="1"/>
    <row r="2003" spans="1:22" s="32" customFormat="1" ht="24" thickBot="1">
      <c r="A2003" s="633">
        <v>74</v>
      </c>
      <c r="B2003" s="761" t="s">
        <v>371</v>
      </c>
      <c r="C2003" s="761"/>
      <c r="D2003" s="761"/>
      <c r="E2003" s="26">
        <v>109</v>
      </c>
      <c r="F2003" s="27" t="s">
        <v>178</v>
      </c>
      <c r="G2003" s="28"/>
      <c r="H2003" s="28"/>
      <c r="I2003" s="27"/>
      <c r="J2003" s="27"/>
      <c r="K2003" s="27"/>
      <c r="L2003" s="27"/>
      <c r="M2003" s="29"/>
      <c r="N2003" s="29"/>
      <c r="O2003" s="28"/>
      <c r="P2003" s="28"/>
      <c r="Q2003" s="30"/>
      <c r="R2003" s="30"/>
      <c r="S2003" s="30"/>
      <c r="T2003" s="30"/>
      <c r="U2003" s="31"/>
    </row>
    <row r="2004" spans="1:22" s="19" customFormat="1" ht="24.75" customHeight="1">
      <c r="A2004" s="630"/>
      <c r="B2004" s="762" t="s">
        <v>372</v>
      </c>
      <c r="C2004" s="466" t="s">
        <v>373</v>
      </c>
      <c r="D2004" s="467" t="s">
        <v>374</v>
      </c>
      <c r="E2004" s="467"/>
      <c r="F2004" s="467" t="s">
        <v>375</v>
      </c>
      <c r="G2004" s="468"/>
      <c r="H2004" s="752" t="s">
        <v>376</v>
      </c>
      <c r="I2004" s="803" t="s">
        <v>377</v>
      </c>
      <c r="J2004" s="752" t="s">
        <v>378</v>
      </c>
      <c r="K2004" s="752" t="s">
        <v>379</v>
      </c>
      <c r="L2004" s="752" t="s">
        <v>380</v>
      </c>
      <c r="M2004" s="752" t="s">
        <v>381</v>
      </c>
      <c r="N2004" s="753" t="s">
        <v>382</v>
      </c>
      <c r="O2004" s="754"/>
      <c r="P2004" s="755" t="s">
        <v>383</v>
      </c>
      <c r="Q2004" s="756"/>
      <c r="R2004" s="746" t="s">
        <v>384</v>
      </c>
      <c r="S2004" s="747"/>
      <c r="T2004" s="798" t="s">
        <v>385</v>
      </c>
      <c r="U2004" s="799"/>
      <c r="V2004" s="800"/>
    </row>
    <row r="2005" spans="1:22" s="19" customFormat="1" ht="73.5" customHeight="1">
      <c r="A2005" s="630"/>
      <c r="B2005" s="763"/>
      <c r="C2005" s="469" t="s">
        <v>386</v>
      </c>
      <c r="D2005" s="470" t="s">
        <v>101</v>
      </c>
      <c r="E2005" s="470" t="s">
        <v>387</v>
      </c>
      <c r="F2005" s="470" t="s">
        <v>388</v>
      </c>
      <c r="G2005" s="471" t="s">
        <v>389</v>
      </c>
      <c r="H2005" s="738"/>
      <c r="I2005" s="804"/>
      <c r="J2005" s="738"/>
      <c r="K2005" s="738"/>
      <c r="L2005" s="738"/>
      <c r="M2005" s="738"/>
      <c r="N2005" s="469" t="s">
        <v>390</v>
      </c>
      <c r="O2005" s="470" t="s">
        <v>391</v>
      </c>
      <c r="P2005" s="801"/>
      <c r="Q2005" s="802"/>
      <c r="R2005" s="748"/>
      <c r="S2005" s="749"/>
      <c r="T2005" s="472" t="s">
        <v>392</v>
      </c>
      <c r="U2005" s="473" t="s">
        <v>393</v>
      </c>
      <c r="V2005" s="474" t="s">
        <v>394</v>
      </c>
    </row>
    <row r="2006" spans="1:22" s="19" customFormat="1" ht="26.25" customHeight="1">
      <c r="A2006" s="630"/>
      <c r="B2006" s="400"/>
      <c r="C2006" s="401">
        <v>3</v>
      </c>
      <c r="D2006" s="401">
        <v>4</v>
      </c>
      <c r="E2006" s="401">
        <v>5</v>
      </c>
      <c r="F2006" s="401">
        <v>6</v>
      </c>
      <c r="G2006" s="401">
        <v>7</v>
      </c>
      <c r="H2006" s="401">
        <v>8</v>
      </c>
      <c r="I2006" s="401">
        <v>9</v>
      </c>
      <c r="J2006" s="401">
        <v>10</v>
      </c>
      <c r="K2006" s="401">
        <v>11</v>
      </c>
      <c r="L2006" s="401">
        <v>12</v>
      </c>
      <c r="M2006" s="401">
        <v>13</v>
      </c>
      <c r="N2006" s="401">
        <v>14</v>
      </c>
      <c r="O2006" s="401">
        <v>15</v>
      </c>
      <c r="P2006" s="402">
        <v>16</v>
      </c>
      <c r="Q2006" s="403">
        <v>17</v>
      </c>
      <c r="R2006" s="402">
        <v>18</v>
      </c>
      <c r="S2006" s="403">
        <v>19</v>
      </c>
      <c r="T2006" s="404">
        <v>20</v>
      </c>
      <c r="U2006" s="210">
        <v>21</v>
      </c>
      <c r="V2006" s="405">
        <v>22</v>
      </c>
    </row>
    <row r="2007" spans="1:22" s="33" customFormat="1" ht="49.95" customHeight="1">
      <c r="A2007" s="634" t="s">
        <v>2753</v>
      </c>
      <c r="B2007" s="406">
        <v>1</v>
      </c>
      <c r="C2007" s="394" t="s">
        <v>474</v>
      </c>
      <c r="D2007" s="394" t="s">
        <v>891</v>
      </c>
      <c r="E2007" s="394" t="s">
        <v>892</v>
      </c>
      <c r="F2007" s="394" t="s">
        <v>48</v>
      </c>
      <c r="G2007" s="386">
        <v>0.34</v>
      </c>
      <c r="H2007" s="543" t="s">
        <v>396</v>
      </c>
      <c r="I2007" s="392" t="s">
        <v>57</v>
      </c>
      <c r="J2007" s="393" t="s">
        <v>178</v>
      </c>
      <c r="K2007" s="430">
        <v>39156</v>
      </c>
      <c r="L2007" s="430">
        <v>40008</v>
      </c>
      <c r="M2007" s="387">
        <v>6567.37</v>
      </c>
      <c r="N2007" s="428">
        <v>2232.9058</v>
      </c>
      <c r="O2007" s="212">
        <v>2232.9058</v>
      </c>
      <c r="P2007" s="732"/>
      <c r="Q2007" s="733"/>
      <c r="R2007" s="750"/>
      <c r="S2007" s="751"/>
      <c r="T2007" s="389" t="s">
        <v>396</v>
      </c>
      <c r="U2007" s="390">
        <v>27</v>
      </c>
      <c r="V2007" s="391" t="s">
        <v>396</v>
      </c>
    </row>
    <row r="2008" spans="1:22" s="33" customFormat="1" ht="49.95" customHeight="1">
      <c r="A2008" s="634" t="s">
        <v>2754</v>
      </c>
      <c r="B2008" s="406">
        <v>2</v>
      </c>
      <c r="C2008" s="394" t="s">
        <v>474</v>
      </c>
      <c r="D2008" s="394" t="s">
        <v>758</v>
      </c>
      <c r="E2008" s="394" t="s">
        <v>759</v>
      </c>
      <c r="F2008" s="394" t="s">
        <v>48</v>
      </c>
      <c r="G2008" s="386">
        <v>0.5</v>
      </c>
      <c r="H2008" s="543" t="s">
        <v>396</v>
      </c>
      <c r="I2008" s="392" t="s">
        <v>57</v>
      </c>
      <c r="J2008" s="393" t="s">
        <v>178</v>
      </c>
      <c r="K2008" s="430">
        <v>40427</v>
      </c>
      <c r="L2008" s="430">
        <v>40882</v>
      </c>
      <c r="M2008" s="387">
        <v>4024.69</v>
      </c>
      <c r="N2008" s="428">
        <v>2012.345</v>
      </c>
      <c r="O2008" s="212">
        <v>2012.345</v>
      </c>
      <c r="P2008" s="732"/>
      <c r="Q2008" s="733"/>
      <c r="R2008" s="750"/>
      <c r="S2008" s="751"/>
      <c r="T2008" s="389" t="s">
        <v>396</v>
      </c>
      <c r="U2008" s="390">
        <v>36</v>
      </c>
      <c r="V2008" s="391" t="s">
        <v>396</v>
      </c>
    </row>
    <row r="2009" spans="1:22" s="33" customFormat="1" ht="49.95" customHeight="1">
      <c r="A2009" s="634" t="s">
        <v>2755</v>
      </c>
      <c r="B2009" s="406">
        <v>3</v>
      </c>
      <c r="C2009" s="394" t="s">
        <v>470</v>
      </c>
      <c r="D2009" s="394" t="s">
        <v>893</v>
      </c>
      <c r="E2009" s="394" t="s">
        <v>894</v>
      </c>
      <c r="F2009" s="394" t="s">
        <v>48</v>
      </c>
      <c r="G2009" s="386">
        <v>0.4</v>
      </c>
      <c r="H2009" s="543" t="s">
        <v>396</v>
      </c>
      <c r="I2009" s="392" t="s">
        <v>57</v>
      </c>
      <c r="J2009" s="393" t="s">
        <v>178</v>
      </c>
      <c r="K2009" s="430">
        <v>41564</v>
      </c>
      <c r="L2009" s="430">
        <v>42582</v>
      </c>
      <c r="M2009" s="387">
        <v>6919.92</v>
      </c>
      <c r="N2009" s="428">
        <v>2767.9680000000003</v>
      </c>
      <c r="O2009" s="212">
        <v>2767.9679999999998</v>
      </c>
      <c r="P2009" s="732"/>
      <c r="Q2009" s="733"/>
      <c r="R2009" s="750"/>
      <c r="S2009" s="751"/>
      <c r="T2009" s="389" t="s">
        <v>396</v>
      </c>
      <c r="U2009" s="390">
        <v>78</v>
      </c>
      <c r="V2009" s="391" t="s">
        <v>396</v>
      </c>
    </row>
    <row r="2010" spans="1:22" s="33" customFormat="1" ht="49.95" customHeight="1">
      <c r="A2010" s="634" t="s">
        <v>2756</v>
      </c>
      <c r="B2010" s="406">
        <v>4</v>
      </c>
      <c r="C2010" s="394" t="s">
        <v>470</v>
      </c>
      <c r="D2010" s="394" t="s">
        <v>895</v>
      </c>
      <c r="E2010" s="394" t="s">
        <v>896</v>
      </c>
      <c r="F2010" s="394" t="s">
        <v>48</v>
      </c>
      <c r="G2010" s="386">
        <v>0.4</v>
      </c>
      <c r="H2010" s="543" t="s">
        <v>396</v>
      </c>
      <c r="I2010" s="392" t="s">
        <v>57</v>
      </c>
      <c r="J2010" s="393" t="s">
        <v>178</v>
      </c>
      <c r="K2010" s="430">
        <v>42339</v>
      </c>
      <c r="L2010" s="430">
        <v>43312</v>
      </c>
      <c r="M2010" s="387">
        <v>5753.33</v>
      </c>
      <c r="N2010" s="428">
        <v>2301.3319999999999</v>
      </c>
      <c r="O2010" s="212">
        <v>2301.3319999999999</v>
      </c>
      <c r="P2010" s="732"/>
      <c r="Q2010" s="733"/>
      <c r="R2010" s="750"/>
      <c r="S2010" s="751"/>
      <c r="T2010" s="389" t="s">
        <v>396</v>
      </c>
      <c r="U2010" s="390">
        <v>92</v>
      </c>
      <c r="V2010" s="391" t="s">
        <v>396</v>
      </c>
    </row>
    <row r="2011" spans="1:22" s="33" customFormat="1" ht="24.9" customHeight="1" thickBot="1">
      <c r="A2011" s="634" t="s">
        <v>2757</v>
      </c>
      <c r="B2011" s="410" t="s">
        <v>1418</v>
      </c>
      <c r="C2011" s="395"/>
      <c r="D2011" s="395"/>
      <c r="E2011" s="395"/>
      <c r="F2011" s="395"/>
      <c r="G2011" s="396"/>
      <c r="H2011" s="544"/>
      <c r="I2011" s="397"/>
      <c r="J2011" s="398" t="s">
        <v>1418</v>
      </c>
      <c r="K2011" s="431"/>
      <c r="L2011" s="431"/>
      <c r="M2011" s="399"/>
      <c r="N2011" s="428" t="s">
        <v>1418</v>
      </c>
      <c r="O2011" s="212" t="s">
        <v>1418</v>
      </c>
      <c r="P2011" s="732"/>
      <c r="Q2011" s="733"/>
      <c r="R2011" s="750"/>
      <c r="S2011" s="751"/>
      <c r="T2011" s="389"/>
      <c r="U2011" s="390"/>
      <c r="V2011" s="391"/>
    </row>
    <row r="2012" spans="1:22" s="19" customFormat="1" ht="12" customHeight="1">
      <c r="A2012" s="634"/>
      <c r="B2012" s="34"/>
      <c r="C2012" s="35"/>
      <c r="D2012" s="35"/>
      <c r="E2012" s="35"/>
      <c r="F2012" s="35"/>
      <c r="G2012" s="35"/>
      <c r="H2012" s="407"/>
      <c r="I2012" s="35"/>
      <c r="J2012" s="35"/>
      <c r="K2012" s="35"/>
      <c r="L2012" s="35"/>
      <c r="M2012" s="35"/>
      <c r="N2012" s="35"/>
      <c r="O2012" s="211"/>
      <c r="P2012" s="35"/>
      <c r="Q2012" s="35"/>
      <c r="R2012" s="211"/>
      <c r="S2012" s="35"/>
      <c r="T2012" s="35"/>
      <c r="U2012" s="36"/>
      <c r="V2012" s="37"/>
    </row>
    <row r="2013" spans="1:22" s="19" customFormat="1" ht="17.25" customHeight="1" thickBot="1">
      <c r="A2013" s="634" t="s">
        <v>2758</v>
      </c>
      <c r="B2013" s="475"/>
      <c r="C2013" s="476"/>
      <c r="D2013" s="476"/>
      <c r="E2013" s="476"/>
      <c r="F2013" s="476"/>
      <c r="G2013" s="476"/>
      <c r="H2013" s="476"/>
      <c r="I2013" s="476"/>
      <c r="J2013" s="476"/>
      <c r="K2013" s="476"/>
      <c r="L2013" s="476"/>
      <c r="M2013" s="476"/>
      <c r="N2013" s="414" t="s">
        <v>398</v>
      </c>
      <c r="O2013" s="415">
        <v>2328.6376999999998</v>
      </c>
      <c r="P2013" s="423"/>
      <c r="Q2013" s="423"/>
      <c r="R2013" s="424"/>
      <c r="S2013" s="424"/>
      <c r="T2013" s="425"/>
      <c r="U2013" s="426"/>
      <c r="V2013" s="427"/>
    </row>
    <row r="2014" spans="1:22" ht="17.25" customHeight="1">
      <c r="B2014" s="38"/>
      <c r="C2014" s="38"/>
      <c r="D2014" s="38"/>
      <c r="E2014" s="38"/>
      <c r="F2014" s="38"/>
      <c r="G2014" s="39"/>
      <c r="H2014" s="39"/>
      <c r="I2014" s="39"/>
      <c r="J2014" s="39"/>
      <c r="K2014" s="39"/>
      <c r="L2014" s="39"/>
      <c r="M2014" s="39"/>
      <c r="N2014" s="39"/>
      <c r="O2014" s="39"/>
      <c r="P2014" s="39"/>
      <c r="Q2014" s="39"/>
      <c r="R2014" s="39"/>
      <c r="S2014" s="39"/>
      <c r="T2014" s="39"/>
      <c r="U2014" s="39"/>
      <c r="V2014" s="39"/>
    </row>
    <row r="2015" spans="1:22" s="19" customFormat="1" ht="16.5" customHeight="1" thickBot="1">
      <c r="A2015" s="630"/>
      <c r="B2015" s="764" t="s">
        <v>399</v>
      </c>
      <c r="C2015" s="764"/>
      <c r="D2015" s="764"/>
      <c r="E2015" s="764"/>
      <c r="F2015" s="764"/>
      <c r="G2015" s="764"/>
      <c r="H2015" s="764"/>
      <c r="I2015" s="764"/>
      <c r="J2015" s="764"/>
      <c r="K2015" s="764"/>
      <c r="L2015" s="764"/>
      <c r="M2015" s="764"/>
      <c r="N2015" s="764"/>
      <c r="O2015" s="764"/>
      <c r="P2015" s="764"/>
      <c r="Q2015" s="764"/>
      <c r="R2015" s="764"/>
      <c r="S2015" s="764"/>
      <c r="T2015" s="764"/>
      <c r="U2015" s="764"/>
      <c r="V2015" s="764"/>
    </row>
    <row r="2016" spans="1:22" s="22" customFormat="1" ht="22.5" customHeight="1">
      <c r="A2016" s="635" t="s">
        <v>2759</v>
      </c>
      <c r="B2016" s="765" t="s">
        <v>400</v>
      </c>
      <c r="C2016" s="768" t="s">
        <v>401</v>
      </c>
      <c r="D2016" s="769"/>
      <c r="E2016" s="769"/>
      <c r="F2016" s="769"/>
      <c r="G2016" s="769"/>
      <c r="H2016" s="769"/>
      <c r="I2016" s="769"/>
      <c r="J2016" s="769"/>
      <c r="K2016" s="769"/>
      <c r="L2016" s="769"/>
      <c r="M2016" s="747"/>
      <c r="N2016" s="477"/>
      <c r="O2016" s="478"/>
      <c r="P2016" s="768" t="s">
        <v>402</v>
      </c>
      <c r="Q2016" s="769"/>
      <c r="R2016" s="769"/>
      <c r="S2016" s="747"/>
      <c r="T2016" s="746" t="s">
        <v>403</v>
      </c>
      <c r="U2016" s="747"/>
      <c r="V2016" s="775" t="s">
        <v>1102</v>
      </c>
    </row>
    <row r="2017" spans="1:22" s="22" customFormat="1" ht="22.5" customHeight="1">
      <c r="A2017" s="635" t="s">
        <v>2760</v>
      </c>
      <c r="B2017" s="766"/>
      <c r="C2017" s="734" t="s">
        <v>404</v>
      </c>
      <c r="D2017" s="735"/>
      <c r="E2017" s="736"/>
      <c r="F2017" s="481">
        <v>1</v>
      </c>
      <c r="G2017" s="737" t="s">
        <v>405</v>
      </c>
      <c r="H2017" s="738" t="s">
        <v>406</v>
      </c>
      <c r="I2017" s="738"/>
      <c r="J2017" s="734" t="s">
        <v>407</v>
      </c>
      <c r="K2017" s="739"/>
      <c r="L2017" s="482"/>
      <c r="M2017" s="482"/>
      <c r="N2017" s="483"/>
      <c r="O2017" s="484"/>
      <c r="P2017" s="770"/>
      <c r="Q2017" s="771"/>
      <c r="R2017" s="771"/>
      <c r="S2017" s="772"/>
      <c r="T2017" s="748"/>
      <c r="U2017" s="749"/>
      <c r="V2017" s="776"/>
    </row>
    <row r="2018" spans="1:22" s="22" customFormat="1" ht="51.75" customHeight="1" thickBot="1">
      <c r="A2018" s="635" t="s">
        <v>2761</v>
      </c>
      <c r="B2018" s="766"/>
      <c r="C2018" s="735" t="s">
        <v>408</v>
      </c>
      <c r="D2018" s="736"/>
      <c r="E2018" s="485" t="s">
        <v>409</v>
      </c>
      <c r="F2018" s="479" t="s">
        <v>410</v>
      </c>
      <c r="G2018" s="737"/>
      <c r="H2018" s="738"/>
      <c r="I2018" s="738"/>
      <c r="J2018" s="469" t="s">
        <v>411</v>
      </c>
      <c r="K2018" s="480" t="s">
        <v>412</v>
      </c>
      <c r="L2018" s="486" t="s">
        <v>413</v>
      </c>
      <c r="M2018" s="486"/>
      <c r="N2018" s="487" t="s">
        <v>414</v>
      </c>
      <c r="O2018" s="488"/>
      <c r="P2018" s="421" t="s">
        <v>1436</v>
      </c>
      <c r="Q2018" s="312" t="s">
        <v>415</v>
      </c>
      <c r="R2018" s="313"/>
      <c r="S2018" s="94">
        <v>4</v>
      </c>
      <c r="T2018" s="773"/>
      <c r="U2018" s="774"/>
      <c r="V2018" s="777"/>
    </row>
    <row r="2019" spans="1:22" s="22" customFormat="1" ht="15.75" customHeight="1">
      <c r="A2019" s="635" t="s">
        <v>2762</v>
      </c>
      <c r="B2019" s="766"/>
      <c r="C2019" s="41">
        <v>1</v>
      </c>
      <c r="D2019" s="83" t="s">
        <v>1418</v>
      </c>
      <c r="E2019" s="89" t="s">
        <v>1418</v>
      </c>
      <c r="F2019" s="306" t="s">
        <v>1418</v>
      </c>
      <c r="G2019" s="306" t="s">
        <v>1418</v>
      </c>
      <c r="H2019" s="742" t="s">
        <v>1418</v>
      </c>
      <c r="I2019" s="743"/>
      <c r="J2019" s="90" t="s">
        <v>1418</v>
      </c>
      <c r="K2019" s="88" t="s">
        <v>1418</v>
      </c>
      <c r="L2019" s="453" t="s">
        <v>1361</v>
      </c>
      <c r="M2019" s="454" t="s">
        <v>1459</v>
      </c>
      <c r="N2019" s="369" t="s">
        <v>396</v>
      </c>
      <c r="O2019" s="778" t="s">
        <v>205</v>
      </c>
      <c r="P2019" s="779"/>
      <c r="Q2019" s="782">
        <v>109</v>
      </c>
      <c r="R2019" s="785" t="s">
        <v>1361</v>
      </c>
      <c r="S2019" s="786"/>
      <c r="T2019" s="746" t="s">
        <v>416</v>
      </c>
      <c r="U2019" s="769"/>
      <c r="V2019" s="747"/>
    </row>
    <row r="2020" spans="1:22" s="22" customFormat="1" ht="15.75" customHeight="1" thickBot="1">
      <c r="A2020" s="635" t="s">
        <v>2763</v>
      </c>
      <c r="B2020" s="766"/>
      <c r="C2020" s="41">
        <v>2</v>
      </c>
      <c r="D2020" s="83" t="s">
        <v>1418</v>
      </c>
      <c r="E2020" s="89" t="s">
        <v>1418</v>
      </c>
      <c r="F2020" s="306" t="s">
        <v>1418</v>
      </c>
      <c r="G2020" s="306" t="s">
        <v>1418</v>
      </c>
      <c r="H2020" s="742" t="s">
        <v>1418</v>
      </c>
      <c r="I2020" s="743"/>
      <c r="J2020" s="90" t="s">
        <v>1418</v>
      </c>
      <c r="K2020" s="88" t="s">
        <v>1418</v>
      </c>
      <c r="L2020" s="453"/>
      <c r="M2020" s="454" t="s">
        <v>1418</v>
      </c>
      <c r="N2020" s="369" t="s">
        <v>396</v>
      </c>
      <c r="O2020" s="778"/>
      <c r="P2020" s="779"/>
      <c r="Q2020" s="783"/>
      <c r="R2020" s="787"/>
      <c r="S2020" s="788"/>
      <c r="T2020" s="773"/>
      <c r="U2020" s="791"/>
      <c r="V2020" s="774"/>
    </row>
    <row r="2021" spans="1:22" s="22" customFormat="1" ht="15.75" customHeight="1">
      <c r="A2021" s="635" t="s">
        <v>2764</v>
      </c>
      <c r="B2021" s="766"/>
      <c r="C2021" s="41">
        <v>3</v>
      </c>
      <c r="D2021" s="83" t="s">
        <v>1418</v>
      </c>
      <c r="E2021" s="89" t="s">
        <v>1418</v>
      </c>
      <c r="F2021" s="306" t="s">
        <v>1418</v>
      </c>
      <c r="G2021" s="306" t="s">
        <v>1418</v>
      </c>
      <c r="H2021" s="742" t="s">
        <v>1418</v>
      </c>
      <c r="I2021" s="743"/>
      <c r="J2021" s="90" t="s">
        <v>1418</v>
      </c>
      <c r="K2021" s="88" t="s">
        <v>1418</v>
      </c>
      <c r="L2021" s="453"/>
      <c r="M2021" s="454" t="s">
        <v>1418</v>
      </c>
      <c r="N2021" s="369"/>
      <c r="O2021" s="780"/>
      <c r="P2021" s="781"/>
      <c r="Q2021" s="784"/>
      <c r="R2021" s="789"/>
      <c r="S2021" s="790"/>
      <c r="T2021" s="244"/>
      <c r="U2021" s="244"/>
      <c r="V2021" s="245"/>
    </row>
    <row r="2022" spans="1:22" s="22" customFormat="1" ht="15.75" customHeight="1">
      <c r="A2022" s="635" t="s">
        <v>2765</v>
      </c>
      <c r="B2022" s="766"/>
      <c r="C2022" s="41">
        <v>4</v>
      </c>
      <c r="D2022" s="83" t="s">
        <v>1418</v>
      </c>
      <c r="E2022" s="89" t="s">
        <v>1418</v>
      </c>
      <c r="F2022" s="306" t="s">
        <v>1418</v>
      </c>
      <c r="G2022" s="306" t="s">
        <v>1418</v>
      </c>
      <c r="H2022" s="742" t="s">
        <v>1418</v>
      </c>
      <c r="I2022" s="743"/>
      <c r="J2022" s="90" t="s">
        <v>1418</v>
      </c>
      <c r="K2022" s="88" t="s">
        <v>1418</v>
      </c>
      <c r="L2022" s="453"/>
      <c r="M2022" s="454" t="s">
        <v>1418</v>
      </c>
      <c r="N2022" s="369"/>
      <c r="O2022" s="744" t="s">
        <v>417</v>
      </c>
      <c r="P2022" s="734" t="s">
        <v>418</v>
      </c>
      <c r="Q2022" s="735"/>
      <c r="R2022" s="735"/>
      <c r="S2022" s="736"/>
      <c r="T2022" s="225"/>
      <c r="U2022" s="225"/>
      <c r="V2022" s="246"/>
    </row>
    <row r="2023" spans="1:22" s="22" customFormat="1" ht="17.25" customHeight="1">
      <c r="A2023" s="635" t="s">
        <v>2766</v>
      </c>
      <c r="B2023" s="766"/>
      <c r="C2023" s="41">
        <v>5</v>
      </c>
      <c r="D2023" s="83" t="s">
        <v>1418</v>
      </c>
      <c r="E2023" s="89" t="s">
        <v>1418</v>
      </c>
      <c r="F2023" s="306" t="s">
        <v>1418</v>
      </c>
      <c r="G2023" s="306" t="s">
        <v>1418</v>
      </c>
      <c r="H2023" s="742" t="s">
        <v>1418</v>
      </c>
      <c r="I2023" s="743"/>
      <c r="J2023" s="90" t="s">
        <v>1418</v>
      </c>
      <c r="K2023" s="88" t="s">
        <v>1418</v>
      </c>
      <c r="L2023" s="453"/>
      <c r="M2023" s="454" t="s">
        <v>1418</v>
      </c>
      <c r="N2023" s="369"/>
      <c r="O2023" s="745"/>
      <c r="P2023" s="469" t="s">
        <v>419</v>
      </c>
      <c r="Q2023" s="469" t="s">
        <v>420</v>
      </c>
      <c r="R2023" s="738" t="s">
        <v>421</v>
      </c>
      <c r="S2023" s="738"/>
      <c r="T2023" s="225"/>
      <c r="U2023" s="225"/>
      <c r="V2023" s="246"/>
    </row>
    <row r="2024" spans="1:22" s="22" customFormat="1" ht="16.5" customHeight="1" thickBot="1">
      <c r="A2024" s="635" t="s">
        <v>2767</v>
      </c>
      <c r="B2024" s="766"/>
      <c r="C2024" s="91">
        <v>6</v>
      </c>
      <c r="D2024" s="92" t="s">
        <v>1418</v>
      </c>
      <c r="E2024" s="93" t="s">
        <v>1418</v>
      </c>
      <c r="F2024" s="306" t="s">
        <v>1418</v>
      </c>
      <c r="G2024" s="306" t="s">
        <v>1418</v>
      </c>
      <c r="H2024" s="742" t="s">
        <v>1418</v>
      </c>
      <c r="I2024" s="743"/>
      <c r="J2024" s="90" t="s">
        <v>1418</v>
      </c>
      <c r="K2024" s="88" t="s">
        <v>1418</v>
      </c>
      <c r="L2024" s="453"/>
      <c r="M2024" s="454" t="s">
        <v>1418</v>
      </c>
      <c r="N2024" s="451"/>
      <c r="O2024" s="319" t="s">
        <v>1102</v>
      </c>
      <c r="P2024" s="247">
        <v>4</v>
      </c>
      <c r="Q2024" s="248">
        <v>1396.3430708000001</v>
      </c>
      <c r="R2024" s="792">
        <v>9314.5508000000009</v>
      </c>
      <c r="S2024" s="792"/>
      <c r="T2024" s="225"/>
      <c r="U2024" s="225"/>
      <c r="V2024" s="246"/>
    </row>
    <row r="2025" spans="1:22" s="22" customFormat="1" ht="16.5" customHeight="1" thickBot="1">
      <c r="A2025" s="635" t="s">
        <v>2768</v>
      </c>
      <c r="B2025" s="767"/>
      <c r="C2025" s="793" t="s">
        <v>422</v>
      </c>
      <c r="D2025" s="794"/>
      <c r="E2025" s="794"/>
      <c r="F2025" s="502"/>
      <c r="G2025" s="503"/>
      <c r="H2025" s="795" t="s">
        <v>1418</v>
      </c>
      <c r="I2025" s="796"/>
      <c r="J2025" s="416" t="s">
        <v>1418</v>
      </c>
      <c r="K2025" s="249" t="s">
        <v>1102</v>
      </c>
      <c r="L2025" s="492"/>
      <c r="M2025" s="493"/>
      <c r="N2025" s="494"/>
      <c r="O2025" s="797" t="s">
        <v>1418</v>
      </c>
      <c r="P2025" s="797"/>
      <c r="Q2025" s="797"/>
      <c r="R2025" s="797"/>
      <c r="S2025" s="797"/>
      <c r="T2025" s="489"/>
      <c r="U2025" s="490"/>
      <c r="V2025" s="491"/>
    </row>
    <row r="2026" spans="1:22" ht="24.9" customHeight="1"/>
    <row r="2027" spans="1:22" ht="24.9" customHeight="1"/>
    <row r="2028" spans="1:22" s="32" customFormat="1" ht="24" thickBot="1">
      <c r="A2028" s="633">
        <v>75</v>
      </c>
      <c r="B2028" s="761" t="s">
        <v>371</v>
      </c>
      <c r="C2028" s="761"/>
      <c r="D2028" s="761"/>
      <c r="E2028" s="26">
        <v>110</v>
      </c>
      <c r="F2028" s="27" t="s">
        <v>179</v>
      </c>
      <c r="G2028" s="28"/>
      <c r="H2028" s="28"/>
      <c r="I2028" s="27"/>
      <c r="J2028" s="27"/>
      <c r="K2028" s="27"/>
      <c r="L2028" s="27"/>
      <c r="M2028" s="29"/>
      <c r="N2028" s="29"/>
      <c r="O2028" s="28"/>
      <c r="P2028" s="28"/>
      <c r="Q2028" s="30"/>
      <c r="R2028" s="30"/>
      <c r="S2028" s="30"/>
      <c r="T2028" s="30"/>
      <c r="U2028" s="31"/>
    </row>
    <row r="2029" spans="1:22" s="19" customFormat="1" ht="24.75" customHeight="1">
      <c r="A2029" s="630"/>
      <c r="B2029" s="762" t="s">
        <v>372</v>
      </c>
      <c r="C2029" s="466" t="s">
        <v>373</v>
      </c>
      <c r="D2029" s="467" t="s">
        <v>374</v>
      </c>
      <c r="E2029" s="467"/>
      <c r="F2029" s="467" t="s">
        <v>375</v>
      </c>
      <c r="G2029" s="468"/>
      <c r="H2029" s="752" t="s">
        <v>376</v>
      </c>
      <c r="I2029" s="803" t="s">
        <v>377</v>
      </c>
      <c r="J2029" s="752" t="s">
        <v>378</v>
      </c>
      <c r="K2029" s="752" t="s">
        <v>379</v>
      </c>
      <c r="L2029" s="752" t="s">
        <v>380</v>
      </c>
      <c r="M2029" s="752" t="s">
        <v>381</v>
      </c>
      <c r="N2029" s="753" t="s">
        <v>382</v>
      </c>
      <c r="O2029" s="754"/>
      <c r="P2029" s="755" t="s">
        <v>383</v>
      </c>
      <c r="Q2029" s="756"/>
      <c r="R2029" s="746" t="s">
        <v>384</v>
      </c>
      <c r="S2029" s="747"/>
      <c r="T2029" s="798" t="s">
        <v>385</v>
      </c>
      <c r="U2029" s="799"/>
      <c r="V2029" s="800"/>
    </row>
    <row r="2030" spans="1:22" s="19" customFormat="1" ht="73.5" customHeight="1">
      <c r="A2030" s="630"/>
      <c r="B2030" s="763"/>
      <c r="C2030" s="469" t="s">
        <v>386</v>
      </c>
      <c r="D2030" s="470" t="s">
        <v>101</v>
      </c>
      <c r="E2030" s="470" t="s">
        <v>387</v>
      </c>
      <c r="F2030" s="470" t="s">
        <v>388</v>
      </c>
      <c r="G2030" s="471" t="s">
        <v>389</v>
      </c>
      <c r="H2030" s="738"/>
      <c r="I2030" s="804"/>
      <c r="J2030" s="738"/>
      <c r="K2030" s="738"/>
      <c r="L2030" s="738"/>
      <c r="M2030" s="738"/>
      <c r="N2030" s="469" t="s">
        <v>390</v>
      </c>
      <c r="O2030" s="470" t="s">
        <v>391</v>
      </c>
      <c r="P2030" s="801"/>
      <c r="Q2030" s="802"/>
      <c r="R2030" s="748"/>
      <c r="S2030" s="749"/>
      <c r="T2030" s="472" t="s">
        <v>392</v>
      </c>
      <c r="U2030" s="473" t="s">
        <v>393</v>
      </c>
      <c r="V2030" s="474" t="s">
        <v>394</v>
      </c>
    </row>
    <row r="2031" spans="1:22" s="19" customFormat="1" ht="26.25" customHeight="1">
      <c r="A2031" s="630"/>
      <c r="B2031" s="400"/>
      <c r="C2031" s="401">
        <v>3</v>
      </c>
      <c r="D2031" s="401">
        <v>4</v>
      </c>
      <c r="E2031" s="401">
        <v>5</v>
      </c>
      <c r="F2031" s="401">
        <v>6</v>
      </c>
      <c r="G2031" s="401">
        <v>7</v>
      </c>
      <c r="H2031" s="401">
        <v>8</v>
      </c>
      <c r="I2031" s="401">
        <v>9</v>
      </c>
      <c r="J2031" s="401">
        <v>10</v>
      </c>
      <c r="K2031" s="401">
        <v>11</v>
      </c>
      <c r="L2031" s="401">
        <v>12</v>
      </c>
      <c r="M2031" s="401">
        <v>13</v>
      </c>
      <c r="N2031" s="401">
        <v>14</v>
      </c>
      <c r="O2031" s="401">
        <v>15</v>
      </c>
      <c r="P2031" s="402">
        <v>16</v>
      </c>
      <c r="Q2031" s="403">
        <v>17</v>
      </c>
      <c r="R2031" s="402">
        <v>18</v>
      </c>
      <c r="S2031" s="403">
        <v>19</v>
      </c>
      <c r="T2031" s="404">
        <v>20</v>
      </c>
      <c r="U2031" s="210">
        <v>21</v>
      </c>
      <c r="V2031" s="405">
        <v>22</v>
      </c>
    </row>
    <row r="2032" spans="1:22" s="33" customFormat="1" ht="49.95" customHeight="1">
      <c r="A2032" s="634" t="s">
        <v>2769</v>
      </c>
      <c r="B2032" s="406">
        <v>1</v>
      </c>
      <c r="C2032" s="394" t="s">
        <v>897</v>
      </c>
      <c r="D2032" s="394" t="s">
        <v>898</v>
      </c>
      <c r="E2032" s="394" t="s">
        <v>899</v>
      </c>
      <c r="F2032" s="394" t="s">
        <v>48</v>
      </c>
      <c r="G2032" s="386">
        <v>0.4</v>
      </c>
      <c r="H2032" s="543" t="s">
        <v>396</v>
      </c>
      <c r="I2032" s="392">
        <v>1</v>
      </c>
      <c r="J2032" s="393" t="s">
        <v>328</v>
      </c>
      <c r="K2032" s="430">
        <v>41676</v>
      </c>
      <c r="L2032" s="430">
        <v>42282</v>
      </c>
      <c r="M2032" s="387">
        <v>3106.89</v>
      </c>
      <c r="N2032" s="428">
        <v>1242.7560000000001</v>
      </c>
      <c r="O2032" s="212">
        <v>1242.7560000000001</v>
      </c>
      <c r="P2032" s="732"/>
      <c r="Q2032" s="733"/>
      <c r="R2032" s="750"/>
      <c r="S2032" s="751"/>
      <c r="T2032" s="389" t="s">
        <v>396</v>
      </c>
      <c r="U2032" s="390">
        <v>67</v>
      </c>
      <c r="V2032" s="391" t="s">
        <v>396</v>
      </c>
    </row>
    <row r="2033" spans="1:22" s="33" customFormat="1" ht="49.95" customHeight="1">
      <c r="A2033" s="634" t="s">
        <v>2770</v>
      </c>
      <c r="B2033" s="406">
        <v>2</v>
      </c>
      <c r="C2033" s="394" t="s">
        <v>897</v>
      </c>
      <c r="D2033" s="394" t="s">
        <v>900</v>
      </c>
      <c r="E2033" s="394" t="s">
        <v>901</v>
      </c>
      <c r="F2033" s="394" t="s">
        <v>48</v>
      </c>
      <c r="G2033" s="386">
        <v>0.5</v>
      </c>
      <c r="H2033" s="543" t="s">
        <v>396</v>
      </c>
      <c r="I2033" s="392">
        <v>2</v>
      </c>
      <c r="J2033" s="393" t="s">
        <v>329</v>
      </c>
      <c r="K2033" s="430">
        <v>43588</v>
      </c>
      <c r="L2033" s="430">
        <v>43780</v>
      </c>
      <c r="M2033" s="387">
        <v>2259.13</v>
      </c>
      <c r="N2033" s="428">
        <v>1129.5650000000001</v>
      </c>
      <c r="O2033" s="212">
        <v>1129.5650000000001</v>
      </c>
      <c r="P2033" s="732"/>
      <c r="Q2033" s="733"/>
      <c r="R2033" s="750"/>
      <c r="S2033" s="751"/>
      <c r="T2033" s="389" t="s">
        <v>396</v>
      </c>
      <c r="U2033" s="390">
        <v>7</v>
      </c>
      <c r="V2033" s="391" t="s">
        <v>396</v>
      </c>
    </row>
    <row r="2034" spans="1:22" s="33" customFormat="1" ht="49.95" customHeight="1">
      <c r="A2034" s="634" t="s">
        <v>2771</v>
      </c>
      <c r="B2034" s="406" t="s">
        <v>1418</v>
      </c>
      <c r="C2034" s="394"/>
      <c r="D2034" s="394"/>
      <c r="E2034" s="394"/>
      <c r="F2034" s="394"/>
      <c r="G2034" s="386"/>
      <c r="H2034" s="543"/>
      <c r="I2034" s="392"/>
      <c r="J2034" s="393" t="s">
        <v>1418</v>
      </c>
      <c r="K2034" s="430"/>
      <c r="L2034" s="430"/>
      <c r="M2034" s="387"/>
      <c r="N2034" s="428" t="s">
        <v>1418</v>
      </c>
      <c r="O2034" s="212" t="s">
        <v>1418</v>
      </c>
      <c r="P2034" s="732"/>
      <c r="Q2034" s="733"/>
      <c r="R2034" s="750"/>
      <c r="S2034" s="751"/>
      <c r="T2034" s="389"/>
      <c r="U2034" s="390"/>
      <c r="V2034" s="391"/>
    </row>
    <row r="2035" spans="1:22" s="33" customFormat="1" ht="24.9" customHeight="1">
      <c r="A2035" s="634" t="s">
        <v>2772</v>
      </c>
      <c r="B2035" s="406" t="s">
        <v>1418</v>
      </c>
      <c r="C2035" s="394"/>
      <c r="D2035" s="394"/>
      <c r="E2035" s="394"/>
      <c r="F2035" s="394"/>
      <c r="G2035" s="386"/>
      <c r="H2035" s="543"/>
      <c r="I2035" s="392"/>
      <c r="J2035" s="393" t="s">
        <v>1418</v>
      </c>
      <c r="K2035" s="430"/>
      <c r="L2035" s="430"/>
      <c r="M2035" s="387"/>
      <c r="N2035" s="428" t="s">
        <v>1418</v>
      </c>
      <c r="O2035" s="212" t="s">
        <v>1418</v>
      </c>
      <c r="P2035" s="732"/>
      <c r="Q2035" s="733"/>
      <c r="R2035" s="750"/>
      <c r="S2035" s="751"/>
      <c r="T2035" s="389"/>
      <c r="U2035" s="390"/>
      <c r="V2035" s="391"/>
    </row>
    <row r="2036" spans="1:22" s="33" customFormat="1" ht="24.9" customHeight="1">
      <c r="A2036" s="634" t="s">
        <v>2773</v>
      </c>
      <c r="B2036" s="406" t="s">
        <v>1418</v>
      </c>
      <c r="C2036" s="394"/>
      <c r="D2036" s="394"/>
      <c r="E2036" s="394"/>
      <c r="F2036" s="394"/>
      <c r="G2036" s="386"/>
      <c r="H2036" s="543"/>
      <c r="I2036" s="392"/>
      <c r="J2036" s="393" t="s">
        <v>1418</v>
      </c>
      <c r="K2036" s="430"/>
      <c r="L2036" s="430"/>
      <c r="M2036" s="388"/>
      <c r="N2036" s="428" t="s">
        <v>1418</v>
      </c>
      <c r="O2036" s="212" t="s">
        <v>1418</v>
      </c>
      <c r="P2036" s="732"/>
      <c r="Q2036" s="733"/>
      <c r="R2036" s="750"/>
      <c r="S2036" s="751"/>
      <c r="T2036" s="389"/>
      <c r="U2036" s="390"/>
      <c r="V2036" s="391"/>
    </row>
    <row r="2037" spans="1:22" s="33" customFormat="1" ht="24.9" customHeight="1">
      <c r="A2037" s="634" t="s">
        <v>2774</v>
      </c>
      <c r="B2037" s="406" t="s">
        <v>1418</v>
      </c>
      <c r="C2037" s="394"/>
      <c r="D2037" s="394"/>
      <c r="E2037" s="394"/>
      <c r="F2037" s="394"/>
      <c r="G2037" s="386"/>
      <c r="H2037" s="543"/>
      <c r="I2037" s="392"/>
      <c r="J2037" s="393" t="s">
        <v>1418</v>
      </c>
      <c r="K2037" s="430"/>
      <c r="L2037" s="430"/>
      <c r="M2037" s="388"/>
      <c r="N2037" s="428" t="s">
        <v>1418</v>
      </c>
      <c r="O2037" s="212" t="s">
        <v>1418</v>
      </c>
      <c r="P2037" s="732"/>
      <c r="Q2037" s="733"/>
      <c r="R2037" s="750"/>
      <c r="S2037" s="751"/>
      <c r="T2037" s="389"/>
      <c r="U2037" s="390"/>
      <c r="V2037" s="391"/>
    </row>
    <row r="2038" spans="1:22" s="33" customFormat="1" ht="24.9" customHeight="1" thickBot="1">
      <c r="A2038" s="634" t="s">
        <v>2775</v>
      </c>
      <c r="B2038" s="410" t="s">
        <v>1418</v>
      </c>
      <c r="C2038" s="395"/>
      <c r="D2038" s="395"/>
      <c r="E2038" s="395"/>
      <c r="F2038" s="395"/>
      <c r="G2038" s="396"/>
      <c r="H2038" s="544"/>
      <c r="I2038" s="397"/>
      <c r="J2038" s="398" t="s">
        <v>1418</v>
      </c>
      <c r="K2038" s="431"/>
      <c r="L2038" s="431"/>
      <c r="M2038" s="399"/>
      <c r="N2038" s="428" t="s">
        <v>1418</v>
      </c>
      <c r="O2038" s="212" t="s">
        <v>1418</v>
      </c>
      <c r="P2038" s="732"/>
      <c r="Q2038" s="733"/>
      <c r="R2038" s="750"/>
      <c r="S2038" s="751"/>
      <c r="T2038" s="389"/>
      <c r="U2038" s="390"/>
      <c r="V2038" s="391"/>
    </row>
    <row r="2039" spans="1:22" s="19" customFormat="1" ht="12" customHeight="1">
      <c r="A2039" s="634"/>
      <c r="B2039" s="34"/>
      <c r="C2039" s="35"/>
      <c r="D2039" s="35"/>
      <c r="E2039" s="35"/>
      <c r="F2039" s="35"/>
      <c r="G2039" s="35"/>
      <c r="H2039" s="407"/>
      <c r="I2039" s="35"/>
      <c r="J2039" s="35"/>
      <c r="K2039" s="35"/>
      <c r="L2039" s="35"/>
      <c r="M2039" s="35"/>
      <c r="N2039" s="35"/>
      <c r="O2039" s="211"/>
      <c r="P2039" s="35"/>
      <c r="Q2039" s="35"/>
      <c r="R2039" s="211"/>
      <c r="S2039" s="35"/>
      <c r="T2039" s="35"/>
      <c r="U2039" s="36"/>
      <c r="V2039" s="37"/>
    </row>
    <row r="2040" spans="1:22" s="19" customFormat="1" ht="17.25" customHeight="1" thickBot="1">
      <c r="A2040" s="634" t="s">
        <v>2776</v>
      </c>
      <c r="B2040" s="475"/>
      <c r="C2040" s="476"/>
      <c r="D2040" s="476"/>
      <c r="E2040" s="476"/>
      <c r="F2040" s="476"/>
      <c r="G2040" s="476"/>
      <c r="H2040" s="476"/>
      <c r="I2040" s="476"/>
      <c r="J2040" s="476"/>
      <c r="K2040" s="476"/>
      <c r="L2040" s="476"/>
      <c r="M2040" s="476"/>
      <c r="N2040" s="414" t="s">
        <v>398</v>
      </c>
      <c r="O2040" s="415">
        <v>1186.1605</v>
      </c>
      <c r="P2040" s="423"/>
      <c r="Q2040" s="423"/>
      <c r="R2040" s="424"/>
      <c r="S2040" s="424"/>
      <c r="T2040" s="425"/>
      <c r="U2040" s="426"/>
      <c r="V2040" s="427"/>
    </row>
    <row r="2041" spans="1:22" ht="17.25" customHeight="1">
      <c r="B2041" s="38"/>
      <c r="C2041" s="38"/>
      <c r="D2041" s="38"/>
      <c r="E2041" s="38"/>
      <c r="F2041" s="38"/>
      <c r="G2041" s="39"/>
      <c r="H2041" s="39"/>
      <c r="I2041" s="39"/>
      <c r="J2041" s="39"/>
      <c r="K2041" s="39"/>
      <c r="L2041" s="39"/>
      <c r="M2041" s="39"/>
      <c r="N2041" s="39"/>
      <c r="O2041" s="39"/>
      <c r="P2041" s="39"/>
      <c r="Q2041" s="39"/>
      <c r="R2041" s="39"/>
      <c r="S2041" s="39"/>
      <c r="T2041" s="39"/>
      <c r="U2041" s="39"/>
      <c r="V2041" s="39"/>
    </row>
    <row r="2042" spans="1:22" s="19" customFormat="1" ht="16.5" customHeight="1" thickBot="1">
      <c r="A2042" s="630"/>
      <c r="B2042" s="764" t="s">
        <v>399</v>
      </c>
      <c r="C2042" s="764"/>
      <c r="D2042" s="764"/>
      <c r="E2042" s="764"/>
      <c r="F2042" s="764"/>
      <c r="G2042" s="764"/>
      <c r="H2042" s="764"/>
      <c r="I2042" s="764"/>
      <c r="J2042" s="764"/>
      <c r="K2042" s="764"/>
      <c r="L2042" s="764"/>
      <c r="M2042" s="764"/>
      <c r="N2042" s="764"/>
      <c r="O2042" s="764"/>
      <c r="P2042" s="764"/>
      <c r="Q2042" s="764"/>
      <c r="R2042" s="764"/>
      <c r="S2042" s="764"/>
      <c r="T2042" s="764"/>
      <c r="U2042" s="764"/>
      <c r="V2042" s="764"/>
    </row>
    <row r="2043" spans="1:22" s="22" customFormat="1" ht="22.5" customHeight="1">
      <c r="A2043" s="635" t="s">
        <v>2777</v>
      </c>
      <c r="B2043" s="765" t="s">
        <v>400</v>
      </c>
      <c r="C2043" s="768" t="s">
        <v>401</v>
      </c>
      <c r="D2043" s="769"/>
      <c r="E2043" s="769"/>
      <c r="F2043" s="769"/>
      <c r="G2043" s="769"/>
      <c r="H2043" s="769"/>
      <c r="I2043" s="769"/>
      <c r="J2043" s="769"/>
      <c r="K2043" s="769"/>
      <c r="L2043" s="769"/>
      <c r="M2043" s="747"/>
      <c r="N2043" s="477"/>
      <c r="O2043" s="478"/>
      <c r="P2043" s="768" t="s">
        <v>402</v>
      </c>
      <c r="Q2043" s="769"/>
      <c r="R2043" s="769"/>
      <c r="S2043" s="747"/>
      <c r="T2043" s="746" t="s">
        <v>403</v>
      </c>
      <c r="U2043" s="747"/>
      <c r="V2043" s="775" t="s">
        <v>1102</v>
      </c>
    </row>
    <row r="2044" spans="1:22" s="22" customFormat="1" ht="22.5" customHeight="1">
      <c r="A2044" s="635" t="s">
        <v>2778</v>
      </c>
      <c r="B2044" s="766"/>
      <c r="C2044" s="734" t="s">
        <v>404</v>
      </c>
      <c r="D2044" s="735"/>
      <c r="E2044" s="736"/>
      <c r="F2044" s="481">
        <v>2</v>
      </c>
      <c r="G2044" s="737" t="s">
        <v>405</v>
      </c>
      <c r="H2044" s="738" t="s">
        <v>406</v>
      </c>
      <c r="I2044" s="738"/>
      <c r="J2044" s="734" t="s">
        <v>407</v>
      </c>
      <c r="K2044" s="739"/>
      <c r="L2044" s="482"/>
      <c r="M2044" s="482"/>
      <c r="N2044" s="483"/>
      <c r="O2044" s="484"/>
      <c r="P2044" s="770"/>
      <c r="Q2044" s="771"/>
      <c r="R2044" s="771"/>
      <c r="S2044" s="772"/>
      <c r="T2044" s="748"/>
      <c r="U2044" s="749"/>
      <c r="V2044" s="776"/>
    </row>
    <row r="2045" spans="1:22" s="22" customFormat="1" ht="51.75" customHeight="1" thickBot="1">
      <c r="A2045" s="635" t="s">
        <v>2779</v>
      </c>
      <c r="B2045" s="766"/>
      <c r="C2045" s="735" t="s">
        <v>408</v>
      </c>
      <c r="D2045" s="736"/>
      <c r="E2045" s="485" t="s">
        <v>409</v>
      </c>
      <c r="F2045" s="479" t="s">
        <v>410</v>
      </c>
      <c r="G2045" s="737"/>
      <c r="H2045" s="738"/>
      <c r="I2045" s="738"/>
      <c r="J2045" s="469" t="s">
        <v>411</v>
      </c>
      <c r="K2045" s="480" t="s">
        <v>412</v>
      </c>
      <c r="L2045" s="486" t="s">
        <v>413</v>
      </c>
      <c r="M2045" s="486"/>
      <c r="N2045" s="487" t="s">
        <v>414</v>
      </c>
      <c r="O2045" s="488"/>
      <c r="P2045" s="421" t="s">
        <v>1436</v>
      </c>
      <c r="Q2045" s="312" t="s">
        <v>415</v>
      </c>
      <c r="R2045" s="313"/>
      <c r="S2045" s="94">
        <v>2</v>
      </c>
      <c r="T2045" s="773"/>
      <c r="U2045" s="774"/>
      <c r="V2045" s="777"/>
    </row>
    <row r="2046" spans="1:22" s="22" customFormat="1" ht="15.75" customHeight="1">
      <c r="A2046" s="635" t="s">
        <v>2780</v>
      </c>
      <c r="B2046" s="766"/>
      <c r="C2046" s="41">
        <v>1</v>
      </c>
      <c r="D2046" s="83" t="s">
        <v>328</v>
      </c>
      <c r="E2046" s="89">
        <v>0.5</v>
      </c>
      <c r="F2046" s="306">
        <v>1242.7560000000001</v>
      </c>
      <c r="G2046" s="306">
        <v>698.17</v>
      </c>
      <c r="H2046" s="742" t="s">
        <v>1102</v>
      </c>
      <c r="I2046" s="743"/>
      <c r="J2046" s="90" t="s">
        <v>1102</v>
      </c>
      <c r="K2046" s="88" t="s">
        <v>1418</v>
      </c>
      <c r="L2046" s="453" t="s">
        <v>34</v>
      </c>
      <c r="M2046" s="454" t="s">
        <v>1439</v>
      </c>
      <c r="N2046" s="369" t="s">
        <v>396</v>
      </c>
      <c r="O2046" s="778" t="s">
        <v>205</v>
      </c>
      <c r="P2046" s="779"/>
      <c r="Q2046" s="782">
        <v>110</v>
      </c>
      <c r="R2046" s="785" t="s">
        <v>1361</v>
      </c>
      <c r="S2046" s="786"/>
      <c r="T2046" s="746" t="s">
        <v>416</v>
      </c>
      <c r="U2046" s="769"/>
      <c r="V2046" s="747"/>
    </row>
    <row r="2047" spans="1:22" s="22" customFormat="1" ht="15.75" customHeight="1" thickBot="1">
      <c r="A2047" s="635" t="s">
        <v>2781</v>
      </c>
      <c r="B2047" s="766"/>
      <c r="C2047" s="41">
        <v>2</v>
      </c>
      <c r="D2047" s="83" t="s">
        <v>329</v>
      </c>
      <c r="E2047" s="89">
        <v>0.5</v>
      </c>
      <c r="F2047" s="306">
        <v>1129.5650000000001</v>
      </c>
      <c r="G2047" s="306">
        <v>698.17</v>
      </c>
      <c r="H2047" s="742" t="s">
        <v>1102</v>
      </c>
      <c r="I2047" s="743"/>
      <c r="J2047" s="90" t="s">
        <v>1102</v>
      </c>
      <c r="K2047" s="88" t="s">
        <v>1418</v>
      </c>
      <c r="L2047" s="453" t="s">
        <v>1361</v>
      </c>
      <c r="M2047" s="454" t="s">
        <v>1459</v>
      </c>
      <c r="N2047" s="369" t="s">
        <v>396</v>
      </c>
      <c r="O2047" s="778"/>
      <c r="P2047" s="779"/>
      <c r="Q2047" s="783"/>
      <c r="R2047" s="787"/>
      <c r="S2047" s="788"/>
      <c r="T2047" s="773"/>
      <c r="U2047" s="791"/>
      <c r="V2047" s="774"/>
    </row>
    <row r="2048" spans="1:22" s="22" customFormat="1" ht="15.75" customHeight="1">
      <c r="A2048" s="635" t="s">
        <v>2782</v>
      </c>
      <c r="B2048" s="766"/>
      <c r="C2048" s="41">
        <v>3</v>
      </c>
      <c r="D2048" s="83" t="s">
        <v>1418</v>
      </c>
      <c r="E2048" s="89" t="s">
        <v>1418</v>
      </c>
      <c r="F2048" s="306" t="s">
        <v>1418</v>
      </c>
      <c r="G2048" s="306" t="s">
        <v>1418</v>
      </c>
      <c r="H2048" s="742" t="s">
        <v>1418</v>
      </c>
      <c r="I2048" s="743"/>
      <c r="J2048" s="90" t="s">
        <v>1418</v>
      </c>
      <c r="K2048" s="88" t="s">
        <v>1418</v>
      </c>
      <c r="L2048" s="453"/>
      <c r="M2048" s="454" t="s">
        <v>1418</v>
      </c>
      <c r="N2048" s="369"/>
      <c r="O2048" s="780"/>
      <c r="P2048" s="781"/>
      <c r="Q2048" s="784"/>
      <c r="R2048" s="789"/>
      <c r="S2048" s="790"/>
      <c r="T2048" s="244"/>
      <c r="U2048" s="244"/>
      <c r="V2048" s="245"/>
    </row>
    <row r="2049" spans="1:22" s="22" customFormat="1" ht="15.75" customHeight="1">
      <c r="A2049" s="635" t="s">
        <v>2783</v>
      </c>
      <c r="B2049" s="766"/>
      <c r="C2049" s="41">
        <v>4</v>
      </c>
      <c r="D2049" s="83" t="s">
        <v>1418</v>
      </c>
      <c r="E2049" s="89" t="s">
        <v>1418</v>
      </c>
      <c r="F2049" s="306" t="s">
        <v>1418</v>
      </c>
      <c r="G2049" s="306" t="s">
        <v>1418</v>
      </c>
      <c r="H2049" s="742" t="s">
        <v>1418</v>
      </c>
      <c r="I2049" s="743"/>
      <c r="J2049" s="90" t="s">
        <v>1418</v>
      </c>
      <c r="K2049" s="88" t="s">
        <v>1418</v>
      </c>
      <c r="L2049" s="453"/>
      <c r="M2049" s="454" t="s">
        <v>1418</v>
      </c>
      <c r="N2049" s="369"/>
      <c r="O2049" s="744" t="s">
        <v>417</v>
      </c>
      <c r="P2049" s="734" t="s">
        <v>418</v>
      </c>
      <c r="Q2049" s="735"/>
      <c r="R2049" s="735"/>
      <c r="S2049" s="736"/>
      <c r="T2049" s="225"/>
      <c r="U2049" s="225"/>
      <c r="V2049" s="246"/>
    </row>
    <row r="2050" spans="1:22" s="22" customFormat="1" ht="17.25" customHeight="1">
      <c r="A2050" s="635" t="s">
        <v>2784</v>
      </c>
      <c r="B2050" s="766"/>
      <c r="C2050" s="41">
        <v>5</v>
      </c>
      <c r="D2050" s="83" t="s">
        <v>1418</v>
      </c>
      <c r="E2050" s="89" t="s">
        <v>1418</v>
      </c>
      <c r="F2050" s="306" t="s">
        <v>1418</v>
      </c>
      <c r="G2050" s="306" t="s">
        <v>1418</v>
      </c>
      <c r="H2050" s="742" t="s">
        <v>1418</v>
      </c>
      <c r="I2050" s="743"/>
      <c r="J2050" s="90" t="s">
        <v>1418</v>
      </c>
      <c r="K2050" s="88" t="s">
        <v>1418</v>
      </c>
      <c r="L2050" s="453"/>
      <c r="M2050" s="454" t="s">
        <v>1418</v>
      </c>
      <c r="N2050" s="369"/>
      <c r="O2050" s="745"/>
      <c r="P2050" s="469" t="s">
        <v>419</v>
      </c>
      <c r="Q2050" s="469" t="s">
        <v>420</v>
      </c>
      <c r="R2050" s="738" t="s">
        <v>421</v>
      </c>
      <c r="S2050" s="738"/>
      <c r="T2050" s="225"/>
      <c r="U2050" s="225"/>
      <c r="V2050" s="246"/>
    </row>
    <row r="2051" spans="1:22" s="22" customFormat="1" ht="16.5" customHeight="1" thickBot="1">
      <c r="A2051" s="635" t="s">
        <v>2785</v>
      </c>
      <c r="B2051" s="766"/>
      <c r="C2051" s="91">
        <v>6</v>
      </c>
      <c r="D2051" s="92" t="s">
        <v>1418</v>
      </c>
      <c r="E2051" s="93" t="s">
        <v>1418</v>
      </c>
      <c r="F2051" s="306" t="s">
        <v>1418</v>
      </c>
      <c r="G2051" s="306" t="s">
        <v>1418</v>
      </c>
      <c r="H2051" s="742" t="s">
        <v>1418</v>
      </c>
      <c r="I2051" s="743"/>
      <c r="J2051" s="90" t="s">
        <v>1418</v>
      </c>
      <c r="K2051" s="88" t="s">
        <v>1418</v>
      </c>
      <c r="L2051" s="453"/>
      <c r="M2051" s="454" t="s">
        <v>1418</v>
      </c>
      <c r="N2051" s="451"/>
      <c r="O2051" s="319" t="s">
        <v>1102</v>
      </c>
      <c r="P2051" s="247">
        <v>4</v>
      </c>
      <c r="Q2051" s="248">
        <v>1396.3430708000001</v>
      </c>
      <c r="R2051" s="792">
        <v>2372.3209999999999</v>
      </c>
      <c r="S2051" s="792"/>
      <c r="T2051" s="225"/>
      <c r="U2051" s="225"/>
      <c r="V2051" s="246"/>
    </row>
    <row r="2052" spans="1:22" s="22" customFormat="1" ht="16.5" customHeight="1" thickBot="1">
      <c r="A2052" s="635" t="s">
        <v>2786</v>
      </c>
      <c r="B2052" s="767"/>
      <c r="C2052" s="793" t="s">
        <v>422</v>
      </c>
      <c r="D2052" s="794"/>
      <c r="E2052" s="794"/>
      <c r="F2052" s="502"/>
      <c r="G2052" s="503"/>
      <c r="H2052" s="795" t="s">
        <v>1102</v>
      </c>
      <c r="I2052" s="796"/>
      <c r="J2052" s="416" t="s">
        <v>1102</v>
      </c>
      <c r="K2052" s="249" t="s">
        <v>1102</v>
      </c>
      <c r="L2052" s="492"/>
      <c r="M2052" s="493"/>
      <c r="N2052" s="494"/>
      <c r="O2052" s="797" t="s">
        <v>1418</v>
      </c>
      <c r="P2052" s="797"/>
      <c r="Q2052" s="797"/>
      <c r="R2052" s="797"/>
      <c r="S2052" s="797"/>
      <c r="T2052" s="489"/>
      <c r="U2052" s="490"/>
      <c r="V2052" s="491"/>
    </row>
    <row r="2053" spans="1:22" ht="24.9" customHeight="1"/>
    <row r="2054" spans="1:22" ht="24.9" customHeight="1"/>
    <row r="2055" spans="1:22" s="32" customFormat="1" ht="24" thickBot="1">
      <c r="A2055" s="633">
        <v>76</v>
      </c>
      <c r="B2055" s="761" t="s">
        <v>371</v>
      </c>
      <c r="C2055" s="761"/>
      <c r="D2055" s="761"/>
      <c r="E2055" s="26">
        <v>112</v>
      </c>
      <c r="F2055" s="27" t="s">
        <v>180</v>
      </c>
      <c r="G2055" s="28"/>
      <c r="H2055" s="28"/>
      <c r="I2055" s="27"/>
      <c r="J2055" s="27"/>
      <c r="K2055" s="27"/>
      <c r="L2055" s="27"/>
      <c r="M2055" s="29"/>
      <c r="N2055" s="29"/>
      <c r="O2055" s="28"/>
      <c r="P2055" s="28"/>
      <c r="Q2055" s="30"/>
      <c r="R2055" s="30"/>
      <c r="S2055" s="30"/>
      <c r="T2055" s="30"/>
      <c r="U2055" s="31"/>
    </row>
    <row r="2056" spans="1:22" s="19" customFormat="1" ht="24.75" customHeight="1">
      <c r="A2056" s="630"/>
      <c r="B2056" s="762" t="s">
        <v>372</v>
      </c>
      <c r="C2056" s="466" t="s">
        <v>373</v>
      </c>
      <c r="D2056" s="467" t="s">
        <v>374</v>
      </c>
      <c r="E2056" s="467"/>
      <c r="F2056" s="467" t="s">
        <v>375</v>
      </c>
      <c r="G2056" s="468"/>
      <c r="H2056" s="752" t="s">
        <v>376</v>
      </c>
      <c r="I2056" s="803" t="s">
        <v>377</v>
      </c>
      <c r="J2056" s="752" t="s">
        <v>378</v>
      </c>
      <c r="K2056" s="752" t="s">
        <v>379</v>
      </c>
      <c r="L2056" s="752" t="s">
        <v>380</v>
      </c>
      <c r="M2056" s="752" t="s">
        <v>381</v>
      </c>
      <c r="N2056" s="753" t="s">
        <v>382</v>
      </c>
      <c r="O2056" s="754"/>
      <c r="P2056" s="755" t="s">
        <v>383</v>
      </c>
      <c r="Q2056" s="756"/>
      <c r="R2056" s="746" t="s">
        <v>384</v>
      </c>
      <c r="S2056" s="747"/>
      <c r="T2056" s="798" t="s">
        <v>385</v>
      </c>
      <c r="U2056" s="799"/>
      <c r="V2056" s="800"/>
    </row>
    <row r="2057" spans="1:22" s="19" customFormat="1" ht="73.5" customHeight="1">
      <c r="A2057" s="630"/>
      <c r="B2057" s="763"/>
      <c r="C2057" s="469" t="s">
        <v>386</v>
      </c>
      <c r="D2057" s="470" t="s">
        <v>101</v>
      </c>
      <c r="E2057" s="470" t="s">
        <v>387</v>
      </c>
      <c r="F2057" s="470" t="s">
        <v>388</v>
      </c>
      <c r="G2057" s="471" t="s">
        <v>389</v>
      </c>
      <c r="H2057" s="738"/>
      <c r="I2057" s="804"/>
      <c r="J2057" s="738"/>
      <c r="K2057" s="738"/>
      <c r="L2057" s="738"/>
      <c r="M2057" s="738"/>
      <c r="N2057" s="469" t="s">
        <v>390</v>
      </c>
      <c r="O2057" s="470" t="s">
        <v>391</v>
      </c>
      <c r="P2057" s="801"/>
      <c r="Q2057" s="802"/>
      <c r="R2057" s="748"/>
      <c r="S2057" s="749"/>
      <c r="T2057" s="472" t="s">
        <v>392</v>
      </c>
      <c r="U2057" s="473" t="s">
        <v>393</v>
      </c>
      <c r="V2057" s="474" t="s">
        <v>394</v>
      </c>
    </row>
    <row r="2058" spans="1:22" s="19" customFormat="1" ht="26.25" customHeight="1">
      <c r="A2058" s="630"/>
      <c r="B2058" s="400"/>
      <c r="C2058" s="401">
        <v>3</v>
      </c>
      <c r="D2058" s="401">
        <v>4</v>
      </c>
      <c r="E2058" s="401">
        <v>5</v>
      </c>
      <c r="F2058" s="401">
        <v>6</v>
      </c>
      <c r="G2058" s="401">
        <v>7</v>
      </c>
      <c r="H2058" s="401">
        <v>8</v>
      </c>
      <c r="I2058" s="401">
        <v>9</v>
      </c>
      <c r="J2058" s="401">
        <v>10</v>
      </c>
      <c r="K2058" s="401">
        <v>11</v>
      </c>
      <c r="L2058" s="401">
        <v>12</v>
      </c>
      <c r="M2058" s="401">
        <v>13</v>
      </c>
      <c r="N2058" s="401">
        <v>14</v>
      </c>
      <c r="O2058" s="401">
        <v>15</v>
      </c>
      <c r="P2058" s="402">
        <v>16</v>
      </c>
      <c r="Q2058" s="403">
        <v>17</v>
      </c>
      <c r="R2058" s="402">
        <v>18</v>
      </c>
      <c r="S2058" s="403">
        <v>19</v>
      </c>
      <c r="T2058" s="404">
        <v>20</v>
      </c>
      <c r="U2058" s="210">
        <v>21</v>
      </c>
      <c r="V2058" s="405">
        <v>22</v>
      </c>
    </row>
    <row r="2059" spans="1:22" s="33" customFormat="1" ht="49.95" customHeight="1">
      <c r="A2059" s="634" t="s">
        <v>2787</v>
      </c>
      <c r="B2059" s="406">
        <v>1</v>
      </c>
      <c r="C2059" s="394" t="s">
        <v>904</v>
      </c>
      <c r="D2059" s="394" t="s">
        <v>905</v>
      </c>
      <c r="E2059" s="394" t="s">
        <v>906</v>
      </c>
      <c r="F2059" s="394" t="s">
        <v>57</v>
      </c>
      <c r="G2059" s="386">
        <v>1</v>
      </c>
      <c r="H2059" s="543" t="s">
        <v>396</v>
      </c>
      <c r="I2059" s="392">
        <v>1</v>
      </c>
      <c r="J2059" s="393" t="s">
        <v>330</v>
      </c>
      <c r="K2059" s="430">
        <v>39267</v>
      </c>
      <c r="L2059" s="430">
        <v>39978</v>
      </c>
      <c r="M2059" s="387">
        <v>3469.04</v>
      </c>
      <c r="N2059" s="428">
        <v>3469.04</v>
      </c>
      <c r="O2059" s="212">
        <v>3469.04</v>
      </c>
      <c r="P2059" s="732"/>
      <c r="Q2059" s="733"/>
      <c r="R2059" s="750"/>
      <c r="S2059" s="751"/>
      <c r="T2059" s="389" t="s">
        <v>396</v>
      </c>
      <c r="U2059" s="390">
        <v>13</v>
      </c>
      <c r="V2059" s="391" t="s">
        <v>396</v>
      </c>
    </row>
    <row r="2060" spans="1:22" s="33" customFormat="1" ht="49.95" customHeight="1">
      <c r="A2060" s="634" t="s">
        <v>2788</v>
      </c>
      <c r="B2060" s="406">
        <v>2</v>
      </c>
      <c r="C2060" s="394" t="s">
        <v>907</v>
      </c>
      <c r="D2060" s="394" t="s">
        <v>908</v>
      </c>
      <c r="E2060" s="394" t="s">
        <v>909</v>
      </c>
      <c r="F2060" s="394" t="s">
        <v>48</v>
      </c>
      <c r="G2060" s="386">
        <v>0.5</v>
      </c>
      <c r="H2060" s="543" t="s">
        <v>396</v>
      </c>
      <c r="I2060" s="392">
        <v>1</v>
      </c>
      <c r="J2060" s="393" t="s">
        <v>330</v>
      </c>
      <c r="K2060" s="430">
        <v>41694</v>
      </c>
      <c r="L2060" s="430">
        <v>42321</v>
      </c>
      <c r="M2060" s="387">
        <v>2203.54</v>
      </c>
      <c r="N2060" s="428">
        <v>1101.77</v>
      </c>
      <c r="O2060" s="212">
        <v>1101.77</v>
      </c>
      <c r="P2060" s="732"/>
      <c r="Q2060" s="733"/>
      <c r="R2060" s="750"/>
      <c r="S2060" s="751"/>
      <c r="T2060" s="389" t="s">
        <v>396</v>
      </c>
      <c r="U2060" s="390">
        <v>36</v>
      </c>
      <c r="V2060" s="391" t="s">
        <v>396</v>
      </c>
    </row>
    <row r="2061" spans="1:22" s="33" customFormat="1" ht="24.9" customHeight="1">
      <c r="A2061" s="634" t="s">
        <v>2789</v>
      </c>
      <c r="B2061" s="406" t="s">
        <v>1418</v>
      </c>
      <c r="C2061" s="394"/>
      <c r="D2061" s="394"/>
      <c r="E2061" s="394"/>
      <c r="F2061" s="394"/>
      <c r="G2061" s="386"/>
      <c r="H2061" s="543"/>
      <c r="I2061" s="392"/>
      <c r="J2061" s="393" t="s">
        <v>1418</v>
      </c>
      <c r="K2061" s="430"/>
      <c r="L2061" s="430"/>
      <c r="M2061" s="387"/>
      <c r="N2061" s="428" t="s">
        <v>1418</v>
      </c>
      <c r="O2061" s="212" t="s">
        <v>1418</v>
      </c>
      <c r="P2061" s="732"/>
      <c r="Q2061" s="733"/>
      <c r="R2061" s="750"/>
      <c r="S2061" s="751"/>
      <c r="T2061" s="389"/>
      <c r="U2061" s="390"/>
      <c r="V2061" s="391"/>
    </row>
    <row r="2062" spans="1:22" s="33" customFormat="1" ht="24.9" customHeight="1">
      <c r="A2062" s="634" t="s">
        <v>2790</v>
      </c>
      <c r="B2062" s="406" t="s">
        <v>1418</v>
      </c>
      <c r="C2062" s="394"/>
      <c r="D2062" s="394"/>
      <c r="E2062" s="394"/>
      <c r="F2062" s="394"/>
      <c r="G2062" s="386"/>
      <c r="H2062" s="543"/>
      <c r="I2062" s="392"/>
      <c r="J2062" s="393" t="s">
        <v>1418</v>
      </c>
      <c r="K2062" s="430"/>
      <c r="L2062" s="430"/>
      <c r="M2062" s="387"/>
      <c r="N2062" s="428" t="s">
        <v>1418</v>
      </c>
      <c r="O2062" s="212" t="s">
        <v>1418</v>
      </c>
      <c r="P2062" s="732"/>
      <c r="Q2062" s="733"/>
      <c r="R2062" s="750"/>
      <c r="S2062" s="751"/>
      <c r="T2062" s="389"/>
      <c r="U2062" s="390"/>
      <c r="V2062" s="391"/>
    </row>
    <row r="2063" spans="1:22" s="33" customFormat="1" ht="24.9" customHeight="1">
      <c r="A2063" s="634" t="s">
        <v>2791</v>
      </c>
      <c r="B2063" s="406" t="s">
        <v>1418</v>
      </c>
      <c r="C2063" s="394"/>
      <c r="D2063" s="394"/>
      <c r="E2063" s="394"/>
      <c r="F2063" s="394"/>
      <c r="G2063" s="386"/>
      <c r="H2063" s="543"/>
      <c r="I2063" s="392"/>
      <c r="J2063" s="393" t="s">
        <v>1418</v>
      </c>
      <c r="K2063" s="430"/>
      <c r="L2063" s="430"/>
      <c r="M2063" s="388"/>
      <c r="N2063" s="428" t="s">
        <v>1418</v>
      </c>
      <c r="O2063" s="212" t="s">
        <v>1418</v>
      </c>
      <c r="P2063" s="732"/>
      <c r="Q2063" s="733"/>
      <c r="R2063" s="750"/>
      <c r="S2063" s="751"/>
      <c r="T2063" s="389"/>
      <c r="U2063" s="390"/>
      <c r="V2063" s="391"/>
    </row>
    <row r="2064" spans="1:22" s="33" customFormat="1" ht="24.9" customHeight="1">
      <c r="A2064" s="634" t="s">
        <v>2792</v>
      </c>
      <c r="B2064" s="406" t="s">
        <v>1418</v>
      </c>
      <c r="C2064" s="394"/>
      <c r="D2064" s="394"/>
      <c r="E2064" s="394"/>
      <c r="F2064" s="394"/>
      <c r="G2064" s="386"/>
      <c r="H2064" s="543"/>
      <c r="I2064" s="392"/>
      <c r="J2064" s="393" t="s">
        <v>1418</v>
      </c>
      <c r="K2064" s="430"/>
      <c r="L2064" s="430"/>
      <c r="M2064" s="388"/>
      <c r="N2064" s="428" t="s">
        <v>1418</v>
      </c>
      <c r="O2064" s="212" t="s">
        <v>1418</v>
      </c>
      <c r="P2064" s="732"/>
      <c r="Q2064" s="733"/>
      <c r="R2064" s="750"/>
      <c r="S2064" s="751"/>
      <c r="T2064" s="389"/>
      <c r="U2064" s="390"/>
      <c r="V2064" s="391"/>
    </row>
    <row r="2065" spans="1:22" s="33" customFormat="1" ht="24.9" customHeight="1" thickBot="1">
      <c r="A2065" s="634" t="s">
        <v>2793</v>
      </c>
      <c r="B2065" s="410" t="s">
        <v>1418</v>
      </c>
      <c r="C2065" s="395"/>
      <c r="D2065" s="395"/>
      <c r="E2065" s="395"/>
      <c r="F2065" s="395"/>
      <c r="G2065" s="396"/>
      <c r="H2065" s="544"/>
      <c r="I2065" s="397"/>
      <c r="J2065" s="398" t="s">
        <v>1418</v>
      </c>
      <c r="K2065" s="431"/>
      <c r="L2065" s="431"/>
      <c r="M2065" s="399"/>
      <c r="N2065" s="428" t="s">
        <v>1418</v>
      </c>
      <c r="O2065" s="212" t="s">
        <v>1418</v>
      </c>
      <c r="P2065" s="732"/>
      <c r="Q2065" s="733"/>
      <c r="R2065" s="750"/>
      <c r="S2065" s="751"/>
      <c r="T2065" s="389"/>
      <c r="U2065" s="390"/>
      <c r="V2065" s="391"/>
    </row>
    <row r="2066" spans="1:22" s="19" customFormat="1" ht="12" customHeight="1">
      <c r="A2066" s="634"/>
      <c r="B2066" s="34"/>
      <c r="C2066" s="35"/>
      <c r="D2066" s="35"/>
      <c r="E2066" s="35"/>
      <c r="F2066" s="35"/>
      <c r="G2066" s="35"/>
      <c r="H2066" s="407"/>
      <c r="I2066" s="35"/>
      <c r="J2066" s="35"/>
      <c r="K2066" s="35"/>
      <c r="L2066" s="35"/>
      <c r="M2066" s="35"/>
      <c r="N2066" s="35"/>
      <c r="O2066" s="211"/>
      <c r="P2066" s="35"/>
      <c r="Q2066" s="35"/>
      <c r="R2066" s="211"/>
      <c r="S2066" s="35"/>
      <c r="T2066" s="35"/>
      <c r="U2066" s="36"/>
      <c r="V2066" s="37"/>
    </row>
    <row r="2067" spans="1:22" s="19" customFormat="1" ht="17.25" customHeight="1" thickBot="1">
      <c r="A2067" s="634" t="s">
        <v>2794</v>
      </c>
      <c r="B2067" s="475"/>
      <c r="C2067" s="476"/>
      <c r="D2067" s="476"/>
      <c r="E2067" s="476"/>
      <c r="F2067" s="476"/>
      <c r="G2067" s="476"/>
      <c r="H2067" s="476"/>
      <c r="I2067" s="476"/>
      <c r="J2067" s="476"/>
      <c r="K2067" s="476"/>
      <c r="L2067" s="476"/>
      <c r="M2067" s="476"/>
      <c r="N2067" s="414" t="s">
        <v>398</v>
      </c>
      <c r="O2067" s="415">
        <v>2285.4049999999997</v>
      </c>
      <c r="P2067" s="423"/>
      <c r="Q2067" s="423"/>
      <c r="R2067" s="424"/>
      <c r="S2067" s="424"/>
      <c r="T2067" s="425"/>
      <c r="U2067" s="426"/>
      <c r="V2067" s="427"/>
    </row>
    <row r="2068" spans="1:22" ht="17.25" customHeight="1">
      <c r="B2068" s="38"/>
      <c r="C2068" s="38"/>
      <c r="D2068" s="38"/>
      <c r="E2068" s="38"/>
      <c r="F2068" s="38"/>
      <c r="G2068" s="39"/>
      <c r="H2068" s="39"/>
      <c r="I2068" s="39"/>
      <c r="J2068" s="39"/>
      <c r="K2068" s="39"/>
      <c r="L2068" s="39"/>
      <c r="M2068" s="39"/>
      <c r="N2068" s="39"/>
      <c r="O2068" s="39"/>
      <c r="P2068" s="39"/>
      <c r="Q2068" s="39"/>
      <c r="R2068" s="39"/>
      <c r="S2068" s="39"/>
      <c r="T2068" s="39"/>
      <c r="U2068" s="39"/>
      <c r="V2068" s="39"/>
    </row>
    <row r="2069" spans="1:22" s="19" customFormat="1" ht="16.5" customHeight="1" thickBot="1">
      <c r="A2069" s="630"/>
      <c r="B2069" s="764" t="s">
        <v>399</v>
      </c>
      <c r="C2069" s="764"/>
      <c r="D2069" s="764"/>
      <c r="E2069" s="764"/>
      <c r="F2069" s="764"/>
      <c r="G2069" s="764"/>
      <c r="H2069" s="764"/>
      <c r="I2069" s="764"/>
      <c r="J2069" s="764"/>
      <c r="K2069" s="764"/>
      <c r="L2069" s="764"/>
      <c r="M2069" s="764"/>
      <c r="N2069" s="764"/>
      <c r="O2069" s="764"/>
      <c r="P2069" s="764"/>
      <c r="Q2069" s="764"/>
      <c r="R2069" s="764"/>
      <c r="S2069" s="764"/>
      <c r="T2069" s="764"/>
      <c r="U2069" s="764"/>
      <c r="V2069" s="764"/>
    </row>
    <row r="2070" spans="1:22" s="22" customFormat="1" ht="22.5" customHeight="1">
      <c r="A2070" s="635" t="s">
        <v>2795</v>
      </c>
      <c r="B2070" s="765" t="s">
        <v>400</v>
      </c>
      <c r="C2070" s="768" t="s">
        <v>401</v>
      </c>
      <c r="D2070" s="769"/>
      <c r="E2070" s="769"/>
      <c r="F2070" s="769"/>
      <c r="G2070" s="769"/>
      <c r="H2070" s="769"/>
      <c r="I2070" s="769"/>
      <c r="J2070" s="769"/>
      <c r="K2070" s="769"/>
      <c r="L2070" s="769"/>
      <c r="M2070" s="747"/>
      <c r="N2070" s="477"/>
      <c r="O2070" s="478"/>
      <c r="P2070" s="768" t="s">
        <v>402</v>
      </c>
      <c r="Q2070" s="769"/>
      <c r="R2070" s="769"/>
      <c r="S2070" s="747"/>
      <c r="T2070" s="746" t="s">
        <v>403</v>
      </c>
      <c r="U2070" s="747"/>
      <c r="V2070" s="775" t="s">
        <v>1102</v>
      </c>
    </row>
    <row r="2071" spans="1:22" s="22" customFormat="1" ht="22.5" customHeight="1">
      <c r="A2071" s="635" t="s">
        <v>2796</v>
      </c>
      <c r="B2071" s="766"/>
      <c r="C2071" s="734" t="s">
        <v>404</v>
      </c>
      <c r="D2071" s="735"/>
      <c r="E2071" s="736"/>
      <c r="F2071" s="481">
        <v>2</v>
      </c>
      <c r="G2071" s="737" t="s">
        <v>405</v>
      </c>
      <c r="H2071" s="738" t="s">
        <v>406</v>
      </c>
      <c r="I2071" s="738"/>
      <c r="J2071" s="734" t="s">
        <v>407</v>
      </c>
      <c r="K2071" s="739"/>
      <c r="L2071" s="482"/>
      <c r="M2071" s="482"/>
      <c r="N2071" s="483"/>
      <c r="O2071" s="484"/>
      <c r="P2071" s="770"/>
      <c r="Q2071" s="771"/>
      <c r="R2071" s="771"/>
      <c r="S2071" s="772"/>
      <c r="T2071" s="748"/>
      <c r="U2071" s="749"/>
      <c r="V2071" s="776"/>
    </row>
    <row r="2072" spans="1:22" s="22" customFormat="1" ht="51.75" customHeight="1" thickBot="1">
      <c r="A2072" s="635" t="s">
        <v>2797</v>
      </c>
      <c r="B2072" s="766"/>
      <c r="C2072" s="735" t="s">
        <v>408</v>
      </c>
      <c r="D2072" s="736"/>
      <c r="E2072" s="485" t="s">
        <v>409</v>
      </c>
      <c r="F2072" s="479" t="s">
        <v>410</v>
      </c>
      <c r="G2072" s="737"/>
      <c r="H2072" s="738"/>
      <c r="I2072" s="738"/>
      <c r="J2072" s="469" t="s">
        <v>411</v>
      </c>
      <c r="K2072" s="480" t="s">
        <v>412</v>
      </c>
      <c r="L2072" s="486" t="s">
        <v>413</v>
      </c>
      <c r="M2072" s="486"/>
      <c r="N2072" s="487" t="s">
        <v>414</v>
      </c>
      <c r="O2072" s="488"/>
      <c r="P2072" s="421" t="s">
        <v>1436</v>
      </c>
      <c r="Q2072" s="312" t="s">
        <v>415</v>
      </c>
      <c r="R2072" s="313"/>
      <c r="S2072" s="94">
        <v>2</v>
      </c>
      <c r="T2072" s="773"/>
      <c r="U2072" s="774"/>
      <c r="V2072" s="777"/>
    </row>
    <row r="2073" spans="1:22" s="22" customFormat="1" ht="15.75" customHeight="1">
      <c r="A2073" s="635" t="s">
        <v>2798</v>
      </c>
      <c r="B2073" s="766"/>
      <c r="C2073" s="41">
        <v>1</v>
      </c>
      <c r="D2073" s="83" t="s">
        <v>330</v>
      </c>
      <c r="E2073" s="89">
        <v>0.9</v>
      </c>
      <c r="F2073" s="306">
        <v>4570.8099999999995</v>
      </c>
      <c r="G2073" s="306">
        <v>698.17</v>
      </c>
      <c r="H2073" s="742" t="s">
        <v>1102</v>
      </c>
      <c r="I2073" s="743"/>
      <c r="J2073" s="90" t="s">
        <v>1102</v>
      </c>
      <c r="K2073" s="88" t="s">
        <v>1418</v>
      </c>
      <c r="L2073" s="453" t="s">
        <v>34</v>
      </c>
      <c r="M2073" s="454" t="s">
        <v>1439</v>
      </c>
      <c r="N2073" s="369" t="s">
        <v>396</v>
      </c>
      <c r="O2073" s="778" t="s">
        <v>205</v>
      </c>
      <c r="P2073" s="779"/>
      <c r="Q2073" s="782">
        <v>112</v>
      </c>
      <c r="R2073" s="785" t="s">
        <v>1361</v>
      </c>
      <c r="S2073" s="786"/>
      <c r="T2073" s="746" t="s">
        <v>416</v>
      </c>
      <c r="U2073" s="769"/>
      <c r="V2073" s="747"/>
    </row>
    <row r="2074" spans="1:22" s="22" customFormat="1" ht="15.75" customHeight="1" thickBot="1">
      <c r="A2074" s="635" t="s">
        <v>2799</v>
      </c>
      <c r="B2074" s="766"/>
      <c r="C2074" s="41">
        <v>2</v>
      </c>
      <c r="D2074" s="83" t="s">
        <v>331</v>
      </c>
      <c r="E2074" s="89">
        <v>0.1</v>
      </c>
      <c r="F2074" s="306" t="s">
        <v>1438</v>
      </c>
      <c r="G2074" s="306">
        <v>698.17</v>
      </c>
      <c r="H2074" s="742" t="s">
        <v>1143</v>
      </c>
      <c r="I2074" s="743"/>
      <c r="J2074" s="90" t="s">
        <v>1102</v>
      </c>
      <c r="K2074" s="88" t="s">
        <v>1418</v>
      </c>
      <c r="L2074" s="453" t="s">
        <v>1361</v>
      </c>
      <c r="M2074" s="454" t="s">
        <v>1459</v>
      </c>
      <c r="N2074" s="369" t="s">
        <v>396</v>
      </c>
      <c r="O2074" s="778"/>
      <c r="P2074" s="779"/>
      <c r="Q2074" s="783"/>
      <c r="R2074" s="787"/>
      <c r="S2074" s="788"/>
      <c r="T2074" s="773"/>
      <c r="U2074" s="791"/>
      <c r="V2074" s="774"/>
    </row>
    <row r="2075" spans="1:22" s="22" customFormat="1" ht="15.75" customHeight="1">
      <c r="A2075" s="635" t="s">
        <v>2800</v>
      </c>
      <c r="B2075" s="766"/>
      <c r="C2075" s="41">
        <v>3</v>
      </c>
      <c r="D2075" s="83" t="s">
        <v>1418</v>
      </c>
      <c r="E2075" s="89" t="s">
        <v>1418</v>
      </c>
      <c r="F2075" s="306" t="s">
        <v>1418</v>
      </c>
      <c r="G2075" s="306" t="s">
        <v>1418</v>
      </c>
      <c r="H2075" s="742" t="s">
        <v>1418</v>
      </c>
      <c r="I2075" s="743"/>
      <c r="J2075" s="90" t="s">
        <v>1418</v>
      </c>
      <c r="K2075" s="88" t="s">
        <v>1418</v>
      </c>
      <c r="L2075" s="453"/>
      <c r="M2075" s="454" t="s">
        <v>1418</v>
      </c>
      <c r="N2075" s="369"/>
      <c r="O2075" s="780"/>
      <c r="P2075" s="781"/>
      <c r="Q2075" s="784"/>
      <c r="R2075" s="789"/>
      <c r="S2075" s="790"/>
      <c r="T2075" s="244"/>
      <c r="U2075" s="244"/>
      <c r="V2075" s="245"/>
    </row>
    <row r="2076" spans="1:22" s="22" customFormat="1" ht="15.75" customHeight="1">
      <c r="A2076" s="635" t="s">
        <v>2801</v>
      </c>
      <c r="B2076" s="766"/>
      <c r="C2076" s="41">
        <v>4</v>
      </c>
      <c r="D2076" s="83" t="s">
        <v>1418</v>
      </c>
      <c r="E2076" s="89" t="s">
        <v>1418</v>
      </c>
      <c r="F2076" s="306" t="s">
        <v>1418</v>
      </c>
      <c r="G2076" s="306" t="s">
        <v>1418</v>
      </c>
      <c r="H2076" s="742" t="s">
        <v>1418</v>
      </c>
      <c r="I2076" s="743"/>
      <c r="J2076" s="90" t="s">
        <v>1418</v>
      </c>
      <c r="K2076" s="88" t="s">
        <v>1418</v>
      </c>
      <c r="L2076" s="453"/>
      <c r="M2076" s="454" t="s">
        <v>1418</v>
      </c>
      <c r="N2076" s="369"/>
      <c r="O2076" s="744" t="s">
        <v>417</v>
      </c>
      <c r="P2076" s="734" t="s">
        <v>418</v>
      </c>
      <c r="Q2076" s="735"/>
      <c r="R2076" s="735"/>
      <c r="S2076" s="736"/>
      <c r="T2076" s="225"/>
      <c r="U2076" s="225"/>
      <c r="V2076" s="246"/>
    </row>
    <row r="2077" spans="1:22" s="22" customFormat="1" ht="17.25" customHeight="1">
      <c r="A2077" s="635" t="s">
        <v>2802</v>
      </c>
      <c r="B2077" s="766"/>
      <c r="C2077" s="41">
        <v>5</v>
      </c>
      <c r="D2077" s="83" t="s">
        <v>1418</v>
      </c>
      <c r="E2077" s="89" t="s">
        <v>1418</v>
      </c>
      <c r="F2077" s="306" t="s">
        <v>1418</v>
      </c>
      <c r="G2077" s="306" t="s">
        <v>1418</v>
      </c>
      <c r="H2077" s="742" t="s">
        <v>1418</v>
      </c>
      <c r="I2077" s="743"/>
      <c r="J2077" s="90" t="s">
        <v>1418</v>
      </c>
      <c r="K2077" s="88" t="s">
        <v>1418</v>
      </c>
      <c r="L2077" s="453"/>
      <c r="M2077" s="454" t="s">
        <v>1418</v>
      </c>
      <c r="N2077" s="369"/>
      <c r="O2077" s="745"/>
      <c r="P2077" s="469" t="s">
        <v>419</v>
      </c>
      <c r="Q2077" s="469" t="s">
        <v>420</v>
      </c>
      <c r="R2077" s="738" t="s">
        <v>421</v>
      </c>
      <c r="S2077" s="738"/>
      <c r="T2077" s="225"/>
      <c r="U2077" s="225"/>
      <c r="V2077" s="246"/>
    </row>
    <row r="2078" spans="1:22" s="22" customFormat="1" ht="16.5" customHeight="1" thickBot="1">
      <c r="A2078" s="635" t="s">
        <v>2803</v>
      </c>
      <c r="B2078" s="766"/>
      <c r="C2078" s="91">
        <v>6</v>
      </c>
      <c r="D2078" s="92" t="s">
        <v>1418</v>
      </c>
      <c r="E2078" s="93" t="s">
        <v>1418</v>
      </c>
      <c r="F2078" s="306" t="s">
        <v>1418</v>
      </c>
      <c r="G2078" s="306" t="s">
        <v>1418</v>
      </c>
      <c r="H2078" s="742" t="s">
        <v>1418</v>
      </c>
      <c r="I2078" s="743"/>
      <c r="J2078" s="90" t="s">
        <v>1418</v>
      </c>
      <c r="K2078" s="88" t="s">
        <v>1418</v>
      </c>
      <c r="L2078" s="453"/>
      <c r="M2078" s="454" t="s">
        <v>1418</v>
      </c>
      <c r="N2078" s="451"/>
      <c r="O2078" s="319" t="s">
        <v>1102</v>
      </c>
      <c r="P2078" s="247">
        <v>4</v>
      </c>
      <c r="Q2078" s="248">
        <v>1396.3430708000001</v>
      </c>
      <c r="R2078" s="792">
        <v>4570.8099999999995</v>
      </c>
      <c r="S2078" s="792"/>
      <c r="T2078" s="225"/>
      <c r="U2078" s="225"/>
      <c r="V2078" s="246"/>
    </row>
    <row r="2079" spans="1:22" s="22" customFormat="1" ht="16.5" customHeight="1" thickBot="1">
      <c r="A2079" s="635" t="s">
        <v>2804</v>
      </c>
      <c r="B2079" s="767"/>
      <c r="C2079" s="793" t="s">
        <v>422</v>
      </c>
      <c r="D2079" s="794"/>
      <c r="E2079" s="794"/>
      <c r="F2079" s="502"/>
      <c r="G2079" s="503"/>
      <c r="H2079" s="795" t="s">
        <v>1102</v>
      </c>
      <c r="I2079" s="796"/>
      <c r="J2079" s="416" t="s">
        <v>1102</v>
      </c>
      <c r="K2079" s="249" t="s">
        <v>1102</v>
      </c>
      <c r="L2079" s="492"/>
      <c r="M2079" s="493"/>
      <c r="N2079" s="494"/>
      <c r="O2079" s="797" t="s">
        <v>1418</v>
      </c>
      <c r="P2079" s="797"/>
      <c r="Q2079" s="797"/>
      <c r="R2079" s="797"/>
      <c r="S2079" s="797"/>
      <c r="T2079" s="489"/>
      <c r="U2079" s="490"/>
      <c r="V2079" s="491"/>
    </row>
    <row r="2080" spans="1:22" ht="24.9" customHeight="1"/>
    <row r="2081" spans="1:22" ht="24.9" customHeight="1"/>
    <row r="2082" spans="1:22" s="32" customFormat="1" ht="24" thickBot="1">
      <c r="A2082" s="633">
        <v>77</v>
      </c>
      <c r="B2082" s="761" t="s">
        <v>371</v>
      </c>
      <c r="C2082" s="761"/>
      <c r="D2082" s="761"/>
      <c r="E2082" s="26">
        <v>113</v>
      </c>
      <c r="F2082" s="27" t="s">
        <v>181</v>
      </c>
      <c r="G2082" s="28"/>
      <c r="H2082" s="28"/>
      <c r="I2082" s="27"/>
      <c r="J2082" s="27"/>
      <c r="K2082" s="27"/>
      <c r="L2082" s="27"/>
      <c r="M2082" s="29"/>
      <c r="N2082" s="29"/>
      <c r="O2082" s="28"/>
      <c r="P2082" s="28"/>
      <c r="Q2082" s="30"/>
      <c r="R2082" s="30"/>
      <c r="S2082" s="30"/>
      <c r="T2082" s="30"/>
      <c r="U2082" s="31"/>
    </row>
    <row r="2083" spans="1:22" s="19" customFormat="1" ht="24.75" customHeight="1">
      <c r="A2083" s="630"/>
      <c r="B2083" s="762" t="s">
        <v>372</v>
      </c>
      <c r="C2083" s="466" t="s">
        <v>373</v>
      </c>
      <c r="D2083" s="467" t="s">
        <v>374</v>
      </c>
      <c r="E2083" s="467"/>
      <c r="F2083" s="467" t="s">
        <v>375</v>
      </c>
      <c r="G2083" s="468"/>
      <c r="H2083" s="752" t="s">
        <v>376</v>
      </c>
      <c r="I2083" s="803" t="s">
        <v>377</v>
      </c>
      <c r="J2083" s="752" t="s">
        <v>378</v>
      </c>
      <c r="K2083" s="752" t="s">
        <v>379</v>
      </c>
      <c r="L2083" s="752" t="s">
        <v>380</v>
      </c>
      <c r="M2083" s="752" t="s">
        <v>381</v>
      </c>
      <c r="N2083" s="753" t="s">
        <v>382</v>
      </c>
      <c r="O2083" s="754"/>
      <c r="P2083" s="755" t="s">
        <v>383</v>
      </c>
      <c r="Q2083" s="756"/>
      <c r="R2083" s="746" t="s">
        <v>384</v>
      </c>
      <c r="S2083" s="747"/>
      <c r="T2083" s="798" t="s">
        <v>385</v>
      </c>
      <c r="U2083" s="799"/>
      <c r="V2083" s="800"/>
    </row>
    <row r="2084" spans="1:22" s="19" customFormat="1" ht="73.5" customHeight="1">
      <c r="A2084" s="630"/>
      <c r="B2084" s="763"/>
      <c r="C2084" s="469" t="s">
        <v>386</v>
      </c>
      <c r="D2084" s="470" t="s">
        <v>101</v>
      </c>
      <c r="E2084" s="470" t="s">
        <v>387</v>
      </c>
      <c r="F2084" s="470" t="s">
        <v>388</v>
      </c>
      <c r="G2084" s="471" t="s">
        <v>389</v>
      </c>
      <c r="H2084" s="738"/>
      <c r="I2084" s="804"/>
      <c r="J2084" s="738"/>
      <c r="K2084" s="738"/>
      <c r="L2084" s="738"/>
      <c r="M2084" s="738"/>
      <c r="N2084" s="469" t="s">
        <v>390</v>
      </c>
      <c r="O2084" s="470" t="s">
        <v>391</v>
      </c>
      <c r="P2084" s="801"/>
      <c r="Q2084" s="802"/>
      <c r="R2084" s="748"/>
      <c r="S2084" s="749"/>
      <c r="T2084" s="472" t="s">
        <v>392</v>
      </c>
      <c r="U2084" s="473" t="s">
        <v>393</v>
      </c>
      <c r="V2084" s="474" t="s">
        <v>394</v>
      </c>
    </row>
    <row r="2085" spans="1:22" s="19" customFormat="1" ht="26.25" customHeight="1">
      <c r="A2085" s="630"/>
      <c r="B2085" s="400"/>
      <c r="C2085" s="401">
        <v>3</v>
      </c>
      <c r="D2085" s="401">
        <v>4</v>
      </c>
      <c r="E2085" s="401">
        <v>5</v>
      </c>
      <c r="F2085" s="401">
        <v>6</v>
      </c>
      <c r="G2085" s="401">
        <v>7</v>
      </c>
      <c r="H2085" s="401">
        <v>8</v>
      </c>
      <c r="I2085" s="401">
        <v>9</v>
      </c>
      <c r="J2085" s="401">
        <v>10</v>
      </c>
      <c r="K2085" s="401">
        <v>11</v>
      </c>
      <c r="L2085" s="401">
        <v>12</v>
      </c>
      <c r="M2085" s="401">
        <v>13</v>
      </c>
      <c r="N2085" s="401">
        <v>14</v>
      </c>
      <c r="O2085" s="401">
        <v>15</v>
      </c>
      <c r="P2085" s="402">
        <v>16</v>
      </c>
      <c r="Q2085" s="403">
        <v>17</v>
      </c>
      <c r="R2085" s="402">
        <v>18</v>
      </c>
      <c r="S2085" s="403">
        <v>19</v>
      </c>
      <c r="T2085" s="404">
        <v>20</v>
      </c>
      <c r="U2085" s="210">
        <v>21</v>
      </c>
      <c r="V2085" s="405">
        <v>22</v>
      </c>
    </row>
    <row r="2086" spans="1:22" s="33" customFormat="1" ht="24.9" customHeight="1">
      <c r="A2086" s="634" t="s">
        <v>2805</v>
      </c>
      <c r="B2086" s="728">
        <v>1</v>
      </c>
      <c r="C2086" s="730" t="s">
        <v>910</v>
      </c>
      <c r="D2086" s="730" t="s">
        <v>911</v>
      </c>
      <c r="E2086" s="730" t="s">
        <v>912</v>
      </c>
      <c r="F2086" s="394" t="s">
        <v>48</v>
      </c>
      <c r="G2086" s="386">
        <v>0.75</v>
      </c>
      <c r="H2086" s="757" t="s">
        <v>396</v>
      </c>
      <c r="I2086" s="392">
        <v>2</v>
      </c>
      <c r="J2086" s="393" t="s">
        <v>333</v>
      </c>
      <c r="K2086" s="759">
        <v>38664</v>
      </c>
      <c r="L2086" s="759">
        <v>39624</v>
      </c>
      <c r="M2086" s="387">
        <v>2989.26</v>
      </c>
      <c r="N2086" s="428">
        <v>2241.9450000000002</v>
      </c>
      <c r="O2086" s="212">
        <v>2241.9450000000002</v>
      </c>
      <c r="P2086" s="732"/>
      <c r="Q2086" s="733"/>
      <c r="R2086" s="750"/>
      <c r="S2086" s="751"/>
      <c r="T2086" s="389" t="s">
        <v>396</v>
      </c>
      <c r="U2086" s="390">
        <v>4</v>
      </c>
      <c r="V2086" s="391" t="s">
        <v>396</v>
      </c>
    </row>
    <row r="2087" spans="1:22" s="33" customFormat="1" ht="24.9" customHeight="1">
      <c r="A2087" s="634" t="s">
        <v>2806</v>
      </c>
      <c r="B2087" s="729"/>
      <c r="C2087" s="731"/>
      <c r="D2087" s="731"/>
      <c r="E2087" s="731"/>
      <c r="F2087" s="394" t="s">
        <v>48</v>
      </c>
      <c r="G2087" s="386">
        <v>0.12</v>
      </c>
      <c r="H2087" s="758"/>
      <c r="I2087" s="392">
        <v>1</v>
      </c>
      <c r="J2087" s="393" t="s">
        <v>332</v>
      </c>
      <c r="K2087" s="760"/>
      <c r="L2087" s="760"/>
      <c r="M2087" s="387">
        <v>2989.26</v>
      </c>
      <c r="N2087" s="428">
        <v>358.71120000000002</v>
      </c>
      <c r="O2087" s="212">
        <v>358.71120000000002</v>
      </c>
      <c r="P2087" s="732"/>
      <c r="Q2087" s="733"/>
      <c r="R2087" s="750"/>
      <c r="S2087" s="751"/>
      <c r="T2087" s="389" t="s">
        <v>396</v>
      </c>
      <c r="U2087" s="390">
        <v>13</v>
      </c>
      <c r="V2087" s="391" t="s">
        <v>396</v>
      </c>
    </row>
    <row r="2088" spans="1:22" s="33" customFormat="1" ht="49.95" customHeight="1">
      <c r="A2088" s="634" t="s">
        <v>2807</v>
      </c>
      <c r="B2088" s="406">
        <v>2</v>
      </c>
      <c r="C2088" s="394" t="s">
        <v>63</v>
      </c>
      <c r="D2088" s="394" t="s">
        <v>891</v>
      </c>
      <c r="E2088" s="394" t="s">
        <v>913</v>
      </c>
      <c r="F2088" s="394" t="s">
        <v>48</v>
      </c>
      <c r="G2088" s="386">
        <v>0.33</v>
      </c>
      <c r="H2088" s="543" t="s">
        <v>396</v>
      </c>
      <c r="I2088" s="392">
        <v>2</v>
      </c>
      <c r="J2088" s="393" t="s">
        <v>333</v>
      </c>
      <c r="K2088" s="430">
        <v>39156</v>
      </c>
      <c r="L2088" s="430">
        <v>40008</v>
      </c>
      <c r="M2088" s="387">
        <v>6567.37</v>
      </c>
      <c r="N2088" s="428">
        <v>2167.2321000000002</v>
      </c>
      <c r="O2088" s="212">
        <v>2167.2321000000002</v>
      </c>
      <c r="P2088" s="732"/>
      <c r="Q2088" s="733"/>
      <c r="R2088" s="750"/>
      <c r="S2088" s="751"/>
      <c r="T2088" s="389" t="s">
        <v>396</v>
      </c>
      <c r="U2088" s="390">
        <v>3</v>
      </c>
      <c r="V2088" s="391" t="s">
        <v>396</v>
      </c>
    </row>
    <row r="2089" spans="1:22" s="33" customFormat="1" ht="24.9" customHeight="1">
      <c r="A2089" s="634" t="s">
        <v>2808</v>
      </c>
      <c r="B2089" s="406" t="s">
        <v>1418</v>
      </c>
      <c r="C2089" s="394"/>
      <c r="D2089" s="394"/>
      <c r="E2089" s="394"/>
      <c r="F2089" s="394"/>
      <c r="G2089" s="386"/>
      <c r="H2089" s="543"/>
      <c r="I2089" s="392"/>
      <c r="J2089" s="393" t="s">
        <v>1418</v>
      </c>
      <c r="K2089" s="430"/>
      <c r="L2089" s="430"/>
      <c r="M2089" s="388"/>
      <c r="N2089" s="428" t="s">
        <v>1418</v>
      </c>
      <c r="O2089" s="212" t="s">
        <v>1418</v>
      </c>
      <c r="P2089" s="732"/>
      <c r="Q2089" s="733"/>
      <c r="R2089" s="750"/>
      <c r="S2089" s="751"/>
      <c r="T2089" s="389"/>
      <c r="U2089" s="390"/>
      <c r="V2089" s="391"/>
    </row>
    <row r="2090" spans="1:22" s="33" customFormat="1" ht="24.9" customHeight="1" thickBot="1">
      <c r="A2090" s="634" t="s">
        <v>2809</v>
      </c>
      <c r="B2090" s="410" t="s">
        <v>1418</v>
      </c>
      <c r="C2090" s="395"/>
      <c r="D2090" s="395"/>
      <c r="E2090" s="395"/>
      <c r="F2090" s="395"/>
      <c r="G2090" s="396"/>
      <c r="H2090" s="544"/>
      <c r="I2090" s="397"/>
      <c r="J2090" s="398" t="s">
        <v>1418</v>
      </c>
      <c r="K2090" s="431"/>
      <c r="L2090" s="431"/>
      <c r="M2090" s="399"/>
      <c r="N2090" s="428" t="s">
        <v>1418</v>
      </c>
      <c r="O2090" s="212" t="s">
        <v>1418</v>
      </c>
      <c r="P2090" s="732"/>
      <c r="Q2090" s="733"/>
      <c r="R2090" s="750"/>
      <c r="S2090" s="751"/>
      <c r="T2090" s="389"/>
      <c r="U2090" s="390"/>
      <c r="V2090" s="391"/>
    </row>
    <row r="2091" spans="1:22" s="19" customFormat="1" ht="12" customHeight="1">
      <c r="A2091" s="634"/>
      <c r="B2091" s="34"/>
      <c r="C2091" s="35"/>
      <c r="D2091" s="35"/>
      <c r="E2091" s="35"/>
      <c r="F2091" s="35"/>
      <c r="G2091" s="35"/>
      <c r="H2091" s="407"/>
      <c r="I2091" s="35"/>
      <c r="J2091" s="35"/>
      <c r="K2091" s="35"/>
      <c r="L2091" s="35"/>
      <c r="M2091" s="35"/>
      <c r="N2091" s="35"/>
      <c r="O2091" s="211"/>
      <c r="P2091" s="35"/>
      <c r="Q2091" s="35"/>
      <c r="R2091" s="211"/>
      <c r="S2091" s="35"/>
      <c r="T2091" s="35"/>
      <c r="U2091" s="36"/>
      <c r="V2091" s="37"/>
    </row>
    <row r="2092" spans="1:22" s="19" customFormat="1" ht="17.25" customHeight="1" thickBot="1">
      <c r="A2092" s="634" t="s">
        <v>2810</v>
      </c>
      <c r="B2092" s="475"/>
      <c r="C2092" s="476"/>
      <c r="D2092" s="476"/>
      <c r="E2092" s="476"/>
      <c r="F2092" s="476"/>
      <c r="G2092" s="476"/>
      <c r="H2092" s="476"/>
      <c r="I2092" s="476"/>
      <c r="J2092" s="476"/>
      <c r="K2092" s="476"/>
      <c r="L2092" s="476"/>
      <c r="M2092" s="476"/>
      <c r="N2092" s="414" t="s">
        <v>398</v>
      </c>
      <c r="O2092" s="415">
        <v>2383.9441500000003</v>
      </c>
      <c r="P2092" s="423"/>
      <c r="Q2092" s="423"/>
      <c r="R2092" s="424"/>
      <c r="S2092" s="424"/>
      <c r="T2092" s="425"/>
      <c r="U2092" s="426"/>
      <c r="V2092" s="427"/>
    </row>
    <row r="2093" spans="1:22" ht="17.25" customHeight="1">
      <c r="B2093" s="38"/>
      <c r="C2093" s="38"/>
      <c r="D2093" s="38"/>
      <c r="E2093" s="38"/>
      <c r="F2093" s="38"/>
      <c r="G2093" s="39"/>
      <c r="H2093" s="39"/>
      <c r="I2093" s="39"/>
      <c r="J2093" s="39"/>
      <c r="K2093" s="39"/>
      <c r="L2093" s="39"/>
      <c r="M2093" s="39"/>
      <c r="N2093" s="39"/>
      <c r="O2093" s="39"/>
      <c r="P2093" s="39"/>
      <c r="Q2093" s="39"/>
      <c r="R2093" s="39"/>
      <c r="S2093" s="39"/>
      <c r="T2093" s="39"/>
      <c r="U2093" s="39"/>
      <c r="V2093" s="39"/>
    </row>
    <row r="2094" spans="1:22" s="19" customFormat="1" ht="16.5" customHeight="1" thickBot="1">
      <c r="A2094" s="630"/>
      <c r="B2094" s="764" t="s">
        <v>399</v>
      </c>
      <c r="C2094" s="764"/>
      <c r="D2094" s="764"/>
      <c r="E2094" s="764"/>
      <c r="F2094" s="764"/>
      <c r="G2094" s="764"/>
      <c r="H2094" s="764"/>
      <c r="I2094" s="764"/>
      <c r="J2094" s="764"/>
      <c r="K2094" s="764"/>
      <c r="L2094" s="764"/>
      <c r="M2094" s="764"/>
      <c r="N2094" s="764"/>
      <c r="O2094" s="764"/>
      <c r="P2094" s="764"/>
      <c r="Q2094" s="764"/>
      <c r="R2094" s="764"/>
      <c r="S2094" s="764"/>
      <c r="T2094" s="764"/>
      <c r="U2094" s="764"/>
      <c r="V2094" s="764"/>
    </row>
    <row r="2095" spans="1:22" s="22" customFormat="1" ht="22.5" customHeight="1">
      <c r="A2095" s="635" t="s">
        <v>2811</v>
      </c>
      <c r="B2095" s="765" t="s">
        <v>400</v>
      </c>
      <c r="C2095" s="768" t="s">
        <v>401</v>
      </c>
      <c r="D2095" s="769"/>
      <c r="E2095" s="769"/>
      <c r="F2095" s="769"/>
      <c r="G2095" s="769"/>
      <c r="H2095" s="769"/>
      <c r="I2095" s="769"/>
      <c r="J2095" s="769"/>
      <c r="K2095" s="769"/>
      <c r="L2095" s="769"/>
      <c r="M2095" s="747"/>
      <c r="N2095" s="477"/>
      <c r="O2095" s="478"/>
      <c r="P2095" s="768" t="s">
        <v>402</v>
      </c>
      <c r="Q2095" s="769"/>
      <c r="R2095" s="769"/>
      <c r="S2095" s="747"/>
      <c r="T2095" s="746" t="s">
        <v>403</v>
      </c>
      <c r="U2095" s="747"/>
      <c r="V2095" s="775" t="s">
        <v>1102</v>
      </c>
    </row>
    <row r="2096" spans="1:22" s="22" customFormat="1" ht="22.5" customHeight="1">
      <c r="A2096" s="635" t="s">
        <v>2812</v>
      </c>
      <c r="B2096" s="766"/>
      <c r="C2096" s="734" t="s">
        <v>404</v>
      </c>
      <c r="D2096" s="735"/>
      <c r="E2096" s="736"/>
      <c r="F2096" s="481">
        <v>2</v>
      </c>
      <c r="G2096" s="737" t="s">
        <v>405</v>
      </c>
      <c r="H2096" s="738" t="s">
        <v>406</v>
      </c>
      <c r="I2096" s="738"/>
      <c r="J2096" s="734" t="s">
        <v>407</v>
      </c>
      <c r="K2096" s="739"/>
      <c r="L2096" s="482"/>
      <c r="M2096" s="482"/>
      <c r="N2096" s="483"/>
      <c r="O2096" s="484"/>
      <c r="P2096" s="770"/>
      <c r="Q2096" s="771"/>
      <c r="R2096" s="771"/>
      <c r="S2096" s="772"/>
      <c r="T2096" s="748"/>
      <c r="U2096" s="749"/>
      <c r="V2096" s="776"/>
    </row>
    <row r="2097" spans="1:22" s="22" customFormat="1" ht="51.75" customHeight="1" thickBot="1">
      <c r="A2097" s="635" t="s">
        <v>2813</v>
      </c>
      <c r="B2097" s="766"/>
      <c r="C2097" s="735" t="s">
        <v>408</v>
      </c>
      <c r="D2097" s="736"/>
      <c r="E2097" s="485" t="s">
        <v>409</v>
      </c>
      <c r="F2097" s="479" t="s">
        <v>410</v>
      </c>
      <c r="G2097" s="737"/>
      <c r="H2097" s="738"/>
      <c r="I2097" s="738"/>
      <c r="J2097" s="469" t="s">
        <v>411</v>
      </c>
      <c r="K2097" s="480" t="s">
        <v>412</v>
      </c>
      <c r="L2097" s="486" t="s">
        <v>413</v>
      </c>
      <c r="M2097" s="486"/>
      <c r="N2097" s="487" t="s">
        <v>414</v>
      </c>
      <c r="O2097" s="488"/>
      <c r="P2097" s="421" t="s">
        <v>1436</v>
      </c>
      <c r="Q2097" s="312" t="s">
        <v>415</v>
      </c>
      <c r="R2097" s="313"/>
      <c r="S2097" s="94">
        <v>2</v>
      </c>
      <c r="T2097" s="773"/>
      <c r="U2097" s="774"/>
      <c r="V2097" s="777"/>
    </row>
    <row r="2098" spans="1:22" s="22" customFormat="1" ht="15.75" customHeight="1">
      <c r="A2098" s="635" t="s">
        <v>2814</v>
      </c>
      <c r="B2098" s="766"/>
      <c r="C2098" s="41">
        <v>1</v>
      </c>
      <c r="D2098" s="83" t="s">
        <v>332</v>
      </c>
      <c r="E2098" s="89">
        <v>0.4</v>
      </c>
      <c r="F2098" s="306">
        <v>358.71120000000002</v>
      </c>
      <c r="G2098" s="306">
        <v>698.17</v>
      </c>
      <c r="H2098" s="742" t="s">
        <v>1143</v>
      </c>
      <c r="I2098" s="743"/>
      <c r="J2098" s="90" t="s">
        <v>1102</v>
      </c>
      <c r="K2098" s="88" t="s">
        <v>1418</v>
      </c>
      <c r="L2098" s="453" t="s">
        <v>1361</v>
      </c>
      <c r="M2098" s="454" t="s">
        <v>1459</v>
      </c>
      <c r="N2098" s="369" t="s">
        <v>396</v>
      </c>
      <c r="O2098" s="778" t="s">
        <v>205</v>
      </c>
      <c r="P2098" s="779"/>
      <c r="Q2098" s="782">
        <v>113</v>
      </c>
      <c r="R2098" s="785" t="s">
        <v>1361</v>
      </c>
      <c r="S2098" s="786"/>
      <c r="T2098" s="746" t="s">
        <v>416</v>
      </c>
      <c r="U2098" s="769"/>
      <c r="V2098" s="747"/>
    </row>
    <row r="2099" spans="1:22" s="22" customFormat="1" ht="15.75" customHeight="1" thickBot="1">
      <c r="A2099" s="635" t="s">
        <v>2815</v>
      </c>
      <c r="B2099" s="766"/>
      <c r="C2099" s="41">
        <v>2</v>
      </c>
      <c r="D2099" s="83" t="s">
        <v>333</v>
      </c>
      <c r="E2099" s="89">
        <v>0.6</v>
      </c>
      <c r="F2099" s="306">
        <v>4409.1771000000008</v>
      </c>
      <c r="G2099" s="306">
        <v>698.17</v>
      </c>
      <c r="H2099" s="742" t="s">
        <v>1102</v>
      </c>
      <c r="I2099" s="743"/>
      <c r="J2099" s="90" t="s">
        <v>1102</v>
      </c>
      <c r="K2099" s="88" t="s">
        <v>1418</v>
      </c>
      <c r="L2099" s="453" t="s">
        <v>34</v>
      </c>
      <c r="M2099" s="454" t="s">
        <v>1439</v>
      </c>
      <c r="N2099" s="369" t="s">
        <v>396</v>
      </c>
      <c r="O2099" s="778"/>
      <c r="P2099" s="779"/>
      <c r="Q2099" s="783"/>
      <c r="R2099" s="787"/>
      <c r="S2099" s="788"/>
      <c r="T2099" s="773"/>
      <c r="U2099" s="791"/>
      <c r="V2099" s="774"/>
    </row>
    <row r="2100" spans="1:22" s="22" customFormat="1" ht="15.75" customHeight="1">
      <c r="A2100" s="635" t="s">
        <v>2816</v>
      </c>
      <c r="B2100" s="766"/>
      <c r="C2100" s="41">
        <v>3</v>
      </c>
      <c r="D2100" s="83" t="s">
        <v>1418</v>
      </c>
      <c r="E2100" s="89" t="s">
        <v>1418</v>
      </c>
      <c r="F2100" s="306" t="s">
        <v>1418</v>
      </c>
      <c r="G2100" s="306" t="s">
        <v>1418</v>
      </c>
      <c r="H2100" s="742" t="s">
        <v>1418</v>
      </c>
      <c r="I2100" s="743"/>
      <c r="J2100" s="90" t="s">
        <v>1418</v>
      </c>
      <c r="K2100" s="88" t="s">
        <v>1418</v>
      </c>
      <c r="L2100" s="453"/>
      <c r="M2100" s="454" t="s">
        <v>1418</v>
      </c>
      <c r="N2100" s="369"/>
      <c r="O2100" s="780"/>
      <c r="P2100" s="781"/>
      <c r="Q2100" s="784"/>
      <c r="R2100" s="789"/>
      <c r="S2100" s="790"/>
      <c r="T2100" s="244"/>
      <c r="U2100" s="244"/>
      <c r="V2100" s="245"/>
    </row>
    <row r="2101" spans="1:22" s="22" customFormat="1" ht="15.75" customHeight="1">
      <c r="A2101" s="635" t="s">
        <v>2817</v>
      </c>
      <c r="B2101" s="766"/>
      <c r="C2101" s="41">
        <v>4</v>
      </c>
      <c r="D2101" s="83" t="s">
        <v>1418</v>
      </c>
      <c r="E2101" s="89" t="s">
        <v>1418</v>
      </c>
      <c r="F2101" s="306" t="s">
        <v>1418</v>
      </c>
      <c r="G2101" s="306" t="s">
        <v>1418</v>
      </c>
      <c r="H2101" s="742" t="s">
        <v>1418</v>
      </c>
      <c r="I2101" s="743"/>
      <c r="J2101" s="90" t="s">
        <v>1418</v>
      </c>
      <c r="K2101" s="88" t="s">
        <v>1418</v>
      </c>
      <c r="L2101" s="453"/>
      <c r="M2101" s="454" t="s">
        <v>1418</v>
      </c>
      <c r="N2101" s="369"/>
      <c r="O2101" s="744" t="s">
        <v>417</v>
      </c>
      <c r="P2101" s="734" t="s">
        <v>418</v>
      </c>
      <c r="Q2101" s="735"/>
      <c r="R2101" s="735"/>
      <c r="S2101" s="736"/>
      <c r="T2101" s="225"/>
      <c r="U2101" s="225"/>
      <c r="V2101" s="246"/>
    </row>
    <row r="2102" spans="1:22" s="22" customFormat="1" ht="17.25" customHeight="1">
      <c r="A2102" s="635" t="s">
        <v>2818</v>
      </c>
      <c r="B2102" s="766"/>
      <c r="C2102" s="41">
        <v>5</v>
      </c>
      <c r="D2102" s="83" t="s">
        <v>1418</v>
      </c>
      <c r="E2102" s="89" t="s">
        <v>1418</v>
      </c>
      <c r="F2102" s="306" t="s">
        <v>1418</v>
      </c>
      <c r="G2102" s="306" t="s">
        <v>1418</v>
      </c>
      <c r="H2102" s="742" t="s">
        <v>1418</v>
      </c>
      <c r="I2102" s="743"/>
      <c r="J2102" s="90" t="s">
        <v>1418</v>
      </c>
      <c r="K2102" s="88" t="s">
        <v>1418</v>
      </c>
      <c r="L2102" s="453"/>
      <c r="M2102" s="454" t="s">
        <v>1418</v>
      </c>
      <c r="N2102" s="369"/>
      <c r="O2102" s="745"/>
      <c r="P2102" s="469" t="s">
        <v>419</v>
      </c>
      <c r="Q2102" s="469" t="s">
        <v>420</v>
      </c>
      <c r="R2102" s="738" t="s">
        <v>421</v>
      </c>
      <c r="S2102" s="738"/>
      <c r="T2102" s="225"/>
      <c r="U2102" s="225"/>
      <c r="V2102" s="246"/>
    </row>
    <row r="2103" spans="1:22" s="22" customFormat="1" ht="16.5" customHeight="1" thickBot="1">
      <c r="A2103" s="635" t="s">
        <v>2819</v>
      </c>
      <c r="B2103" s="766"/>
      <c r="C2103" s="91">
        <v>6</v>
      </c>
      <c r="D2103" s="92" t="s">
        <v>1418</v>
      </c>
      <c r="E2103" s="93" t="s">
        <v>1418</v>
      </c>
      <c r="F2103" s="306" t="s">
        <v>1418</v>
      </c>
      <c r="G2103" s="306" t="s">
        <v>1418</v>
      </c>
      <c r="H2103" s="742" t="s">
        <v>1418</v>
      </c>
      <c r="I2103" s="743"/>
      <c r="J2103" s="90" t="s">
        <v>1418</v>
      </c>
      <c r="K2103" s="88" t="s">
        <v>1418</v>
      </c>
      <c r="L2103" s="453"/>
      <c r="M2103" s="454" t="s">
        <v>1418</v>
      </c>
      <c r="N2103" s="451"/>
      <c r="O2103" s="319" t="s">
        <v>1102</v>
      </c>
      <c r="P2103" s="247">
        <v>4</v>
      </c>
      <c r="Q2103" s="248">
        <v>1396.3430708000001</v>
      </c>
      <c r="R2103" s="792">
        <v>4409.1771000000008</v>
      </c>
      <c r="S2103" s="792"/>
      <c r="T2103" s="225"/>
      <c r="U2103" s="225"/>
      <c r="V2103" s="246"/>
    </row>
    <row r="2104" spans="1:22" s="22" customFormat="1" ht="16.5" customHeight="1" thickBot="1">
      <c r="A2104" s="635" t="s">
        <v>2820</v>
      </c>
      <c r="B2104" s="767"/>
      <c r="C2104" s="793" t="s">
        <v>422</v>
      </c>
      <c r="D2104" s="794"/>
      <c r="E2104" s="794"/>
      <c r="F2104" s="502"/>
      <c r="G2104" s="503"/>
      <c r="H2104" s="795" t="s">
        <v>1102</v>
      </c>
      <c r="I2104" s="796"/>
      <c r="J2104" s="416" t="s">
        <v>1102</v>
      </c>
      <c r="K2104" s="249" t="s">
        <v>1102</v>
      </c>
      <c r="L2104" s="492"/>
      <c r="M2104" s="493"/>
      <c r="N2104" s="494"/>
      <c r="O2104" s="797" t="s">
        <v>1418</v>
      </c>
      <c r="P2104" s="797"/>
      <c r="Q2104" s="797"/>
      <c r="R2104" s="797"/>
      <c r="S2104" s="797"/>
      <c r="T2104" s="489"/>
      <c r="U2104" s="490"/>
      <c r="V2104" s="491"/>
    </row>
    <row r="2105" spans="1:22" ht="24.9" customHeight="1"/>
    <row r="2106" spans="1:22" ht="24.9" customHeight="1"/>
    <row r="2107" spans="1:22" s="32" customFormat="1" ht="24" thickBot="1">
      <c r="A2107" s="633">
        <v>78</v>
      </c>
      <c r="B2107" s="761" t="s">
        <v>371</v>
      </c>
      <c r="C2107" s="761"/>
      <c r="D2107" s="761"/>
      <c r="E2107" s="26">
        <v>114</v>
      </c>
      <c r="F2107" s="27" t="s">
        <v>182</v>
      </c>
      <c r="G2107" s="28"/>
      <c r="H2107" s="28"/>
      <c r="I2107" s="27"/>
      <c r="J2107" s="27"/>
      <c r="K2107" s="27"/>
      <c r="L2107" s="27"/>
      <c r="M2107" s="29"/>
      <c r="N2107" s="29"/>
      <c r="O2107" s="28"/>
      <c r="P2107" s="28"/>
      <c r="Q2107" s="30"/>
      <c r="R2107" s="30"/>
      <c r="S2107" s="30"/>
      <c r="T2107" s="30"/>
      <c r="U2107" s="31"/>
    </row>
    <row r="2108" spans="1:22" s="19" customFormat="1" ht="24.75" customHeight="1">
      <c r="A2108" s="630"/>
      <c r="B2108" s="762" t="s">
        <v>372</v>
      </c>
      <c r="C2108" s="466" t="s">
        <v>373</v>
      </c>
      <c r="D2108" s="467" t="s">
        <v>374</v>
      </c>
      <c r="E2108" s="467"/>
      <c r="F2108" s="467" t="s">
        <v>375</v>
      </c>
      <c r="G2108" s="468"/>
      <c r="H2108" s="752" t="s">
        <v>376</v>
      </c>
      <c r="I2108" s="803" t="s">
        <v>377</v>
      </c>
      <c r="J2108" s="752" t="s">
        <v>378</v>
      </c>
      <c r="K2108" s="752" t="s">
        <v>379</v>
      </c>
      <c r="L2108" s="752" t="s">
        <v>380</v>
      </c>
      <c r="M2108" s="752" t="s">
        <v>381</v>
      </c>
      <c r="N2108" s="753" t="s">
        <v>382</v>
      </c>
      <c r="O2108" s="754"/>
      <c r="P2108" s="755" t="s">
        <v>383</v>
      </c>
      <c r="Q2108" s="756"/>
      <c r="R2108" s="746" t="s">
        <v>384</v>
      </c>
      <c r="S2108" s="747"/>
      <c r="T2108" s="798" t="s">
        <v>385</v>
      </c>
      <c r="U2108" s="799"/>
      <c r="V2108" s="800"/>
    </row>
    <row r="2109" spans="1:22" s="19" customFormat="1" ht="73.5" customHeight="1">
      <c r="A2109" s="630"/>
      <c r="B2109" s="763"/>
      <c r="C2109" s="469" t="s">
        <v>386</v>
      </c>
      <c r="D2109" s="470" t="s">
        <v>101</v>
      </c>
      <c r="E2109" s="470" t="s">
        <v>387</v>
      </c>
      <c r="F2109" s="470" t="s">
        <v>388</v>
      </c>
      <c r="G2109" s="471" t="s">
        <v>389</v>
      </c>
      <c r="H2109" s="738"/>
      <c r="I2109" s="804"/>
      <c r="J2109" s="738"/>
      <c r="K2109" s="738"/>
      <c r="L2109" s="738"/>
      <c r="M2109" s="738"/>
      <c r="N2109" s="469" t="s">
        <v>390</v>
      </c>
      <c r="O2109" s="470" t="s">
        <v>391</v>
      </c>
      <c r="P2109" s="801"/>
      <c r="Q2109" s="802"/>
      <c r="R2109" s="748"/>
      <c r="S2109" s="749"/>
      <c r="T2109" s="472" t="s">
        <v>392</v>
      </c>
      <c r="U2109" s="473" t="s">
        <v>393</v>
      </c>
      <c r="V2109" s="474" t="s">
        <v>394</v>
      </c>
    </row>
    <row r="2110" spans="1:22" s="19" customFormat="1" ht="26.25" customHeight="1">
      <c r="A2110" s="630"/>
      <c r="B2110" s="400"/>
      <c r="C2110" s="401">
        <v>3</v>
      </c>
      <c r="D2110" s="401">
        <v>4</v>
      </c>
      <c r="E2110" s="401">
        <v>5</v>
      </c>
      <c r="F2110" s="401">
        <v>6</v>
      </c>
      <c r="G2110" s="401">
        <v>7</v>
      </c>
      <c r="H2110" s="401">
        <v>8</v>
      </c>
      <c r="I2110" s="401">
        <v>9</v>
      </c>
      <c r="J2110" s="401">
        <v>10</v>
      </c>
      <c r="K2110" s="401">
        <v>11</v>
      </c>
      <c r="L2110" s="401">
        <v>12</v>
      </c>
      <c r="M2110" s="401">
        <v>13</v>
      </c>
      <c r="N2110" s="401">
        <v>14</v>
      </c>
      <c r="O2110" s="401">
        <v>15</v>
      </c>
      <c r="P2110" s="402">
        <v>16</v>
      </c>
      <c r="Q2110" s="403">
        <v>17</v>
      </c>
      <c r="R2110" s="402">
        <v>18</v>
      </c>
      <c r="S2110" s="403">
        <v>19</v>
      </c>
      <c r="T2110" s="404">
        <v>20</v>
      </c>
      <c r="U2110" s="210">
        <v>21</v>
      </c>
      <c r="V2110" s="405">
        <v>22</v>
      </c>
    </row>
    <row r="2111" spans="1:22" s="33" customFormat="1" ht="24.9" customHeight="1">
      <c r="A2111" s="634" t="s">
        <v>2821</v>
      </c>
      <c r="B2111" s="728">
        <v>1</v>
      </c>
      <c r="C2111" s="730" t="s">
        <v>635</v>
      </c>
      <c r="D2111" s="730" t="s">
        <v>914</v>
      </c>
      <c r="E2111" s="730" t="s">
        <v>915</v>
      </c>
      <c r="F2111" s="394" t="s">
        <v>48</v>
      </c>
      <c r="G2111" s="386">
        <v>0.4</v>
      </c>
      <c r="H2111" s="757" t="s">
        <v>396</v>
      </c>
      <c r="I2111" s="392">
        <v>1</v>
      </c>
      <c r="J2111" s="393" t="s">
        <v>334</v>
      </c>
      <c r="K2111" s="430">
        <v>43181</v>
      </c>
      <c r="L2111" s="430">
        <v>44095</v>
      </c>
      <c r="M2111" s="387">
        <v>5182.8999999999996</v>
      </c>
      <c r="N2111" s="428">
        <v>2073.16</v>
      </c>
      <c r="O2111" s="212">
        <v>2073.16</v>
      </c>
      <c r="P2111" s="732"/>
      <c r="Q2111" s="733"/>
      <c r="R2111" s="750"/>
      <c r="S2111" s="751"/>
      <c r="T2111" s="389" t="s">
        <v>396</v>
      </c>
      <c r="U2111" s="390">
        <v>84</v>
      </c>
      <c r="V2111" s="391" t="s">
        <v>396</v>
      </c>
    </row>
    <row r="2112" spans="1:22" s="33" customFormat="1" ht="24.9" customHeight="1">
      <c r="A2112" s="634" t="s">
        <v>2822</v>
      </c>
      <c r="B2112" s="729"/>
      <c r="C2112" s="731"/>
      <c r="D2112" s="731"/>
      <c r="E2112" s="731"/>
      <c r="F2112" s="394" t="s">
        <v>48</v>
      </c>
      <c r="G2112" s="386">
        <v>0.4</v>
      </c>
      <c r="H2112" s="758"/>
      <c r="I2112" s="392">
        <v>2</v>
      </c>
      <c r="J2112" s="393" t="s">
        <v>335</v>
      </c>
      <c r="K2112" s="430">
        <v>43181</v>
      </c>
      <c r="L2112" s="430">
        <v>44095</v>
      </c>
      <c r="M2112" s="387">
        <v>5182.8999999999996</v>
      </c>
      <c r="N2112" s="428">
        <v>2073.16</v>
      </c>
      <c r="O2112" s="212">
        <v>2073.16</v>
      </c>
      <c r="P2112" s="732"/>
      <c r="Q2112" s="733"/>
      <c r="R2112" s="750"/>
      <c r="S2112" s="751"/>
      <c r="T2112" s="389" t="s">
        <v>396</v>
      </c>
      <c r="U2112" s="390">
        <v>77</v>
      </c>
      <c r="V2112" s="391" t="s">
        <v>396</v>
      </c>
    </row>
    <row r="2113" spans="1:22" s="33" customFormat="1" ht="24.9" customHeight="1">
      <c r="A2113" s="634" t="s">
        <v>2823</v>
      </c>
      <c r="B2113" s="728">
        <v>2</v>
      </c>
      <c r="C2113" s="730" t="s">
        <v>470</v>
      </c>
      <c r="D2113" s="730" t="s">
        <v>916</v>
      </c>
      <c r="E2113" s="730" t="s">
        <v>917</v>
      </c>
      <c r="F2113" s="394" t="s">
        <v>48</v>
      </c>
      <c r="G2113" s="386">
        <v>0.25</v>
      </c>
      <c r="H2113" s="757" t="s">
        <v>396</v>
      </c>
      <c r="I2113" s="392">
        <v>1</v>
      </c>
      <c r="J2113" s="393" t="s">
        <v>334</v>
      </c>
      <c r="K2113" s="430">
        <v>43299</v>
      </c>
      <c r="L2113" s="430">
        <v>43602</v>
      </c>
      <c r="M2113" s="387">
        <v>1032.1199999999999</v>
      </c>
      <c r="N2113" s="428">
        <v>258.02999999999997</v>
      </c>
      <c r="O2113" s="212">
        <v>258.02999999999997</v>
      </c>
      <c r="P2113" s="732"/>
      <c r="Q2113" s="733"/>
      <c r="R2113" s="750"/>
      <c r="S2113" s="751"/>
      <c r="T2113" s="389" t="s">
        <v>396</v>
      </c>
      <c r="U2113" s="390">
        <v>83</v>
      </c>
      <c r="V2113" s="391" t="s">
        <v>396</v>
      </c>
    </row>
    <row r="2114" spans="1:22" s="33" customFormat="1" ht="24.9" customHeight="1">
      <c r="A2114" s="634" t="s">
        <v>2824</v>
      </c>
      <c r="B2114" s="729"/>
      <c r="C2114" s="731"/>
      <c r="D2114" s="731"/>
      <c r="E2114" s="731"/>
      <c r="F2114" s="394" t="s">
        <v>48</v>
      </c>
      <c r="G2114" s="386">
        <v>0.6</v>
      </c>
      <c r="H2114" s="758"/>
      <c r="I2114" s="392">
        <v>2</v>
      </c>
      <c r="J2114" s="393" t="s">
        <v>335</v>
      </c>
      <c r="K2114" s="430">
        <v>43299</v>
      </c>
      <c r="L2114" s="430">
        <v>43602</v>
      </c>
      <c r="M2114" s="387">
        <v>1032.1199999999999</v>
      </c>
      <c r="N2114" s="428">
        <v>619.27199999999993</v>
      </c>
      <c r="O2114" s="212">
        <v>619.27200000000005</v>
      </c>
      <c r="P2114" s="732"/>
      <c r="Q2114" s="733"/>
      <c r="R2114" s="750"/>
      <c r="S2114" s="751"/>
      <c r="T2114" s="389" t="s">
        <v>396</v>
      </c>
      <c r="U2114" s="390">
        <v>74</v>
      </c>
      <c r="V2114" s="391" t="s">
        <v>396</v>
      </c>
    </row>
    <row r="2115" spans="1:22" s="33" customFormat="1" ht="24.9" customHeight="1">
      <c r="A2115" s="634" t="s">
        <v>2825</v>
      </c>
      <c r="B2115" s="406" t="s">
        <v>1418</v>
      </c>
      <c r="C2115" s="394"/>
      <c r="D2115" s="394"/>
      <c r="E2115" s="394"/>
      <c r="F2115" s="394"/>
      <c r="G2115" s="386"/>
      <c r="H2115" s="543"/>
      <c r="I2115" s="392"/>
      <c r="J2115" s="393" t="s">
        <v>1418</v>
      </c>
      <c r="K2115" s="430"/>
      <c r="L2115" s="430"/>
      <c r="M2115" s="388"/>
      <c r="N2115" s="428" t="s">
        <v>1418</v>
      </c>
      <c r="O2115" s="212" t="s">
        <v>1418</v>
      </c>
      <c r="P2115" s="732"/>
      <c r="Q2115" s="733"/>
      <c r="R2115" s="750"/>
      <c r="S2115" s="751"/>
      <c r="T2115" s="389"/>
      <c r="U2115" s="390"/>
      <c r="V2115" s="391"/>
    </row>
    <row r="2116" spans="1:22" s="33" customFormat="1" ht="24.9" customHeight="1">
      <c r="A2116" s="634" t="s">
        <v>2826</v>
      </c>
      <c r="B2116" s="406" t="s">
        <v>1418</v>
      </c>
      <c r="C2116" s="394"/>
      <c r="D2116" s="394"/>
      <c r="E2116" s="394"/>
      <c r="F2116" s="394"/>
      <c r="G2116" s="386"/>
      <c r="H2116" s="543"/>
      <c r="I2116" s="392"/>
      <c r="J2116" s="393" t="s">
        <v>1418</v>
      </c>
      <c r="K2116" s="430"/>
      <c r="L2116" s="430"/>
      <c r="M2116" s="388"/>
      <c r="N2116" s="428" t="s">
        <v>1418</v>
      </c>
      <c r="O2116" s="212" t="s">
        <v>1418</v>
      </c>
      <c r="P2116" s="732"/>
      <c r="Q2116" s="733"/>
      <c r="R2116" s="750"/>
      <c r="S2116" s="751"/>
      <c r="T2116" s="389"/>
      <c r="U2116" s="390"/>
      <c r="V2116" s="391"/>
    </row>
    <row r="2117" spans="1:22" s="33" customFormat="1" ht="24.9" customHeight="1" thickBot="1">
      <c r="A2117" s="634" t="s">
        <v>2827</v>
      </c>
      <c r="B2117" s="410" t="s">
        <v>1418</v>
      </c>
      <c r="C2117" s="395"/>
      <c r="D2117" s="395"/>
      <c r="E2117" s="395"/>
      <c r="F2117" s="395"/>
      <c r="G2117" s="396"/>
      <c r="H2117" s="544"/>
      <c r="I2117" s="397"/>
      <c r="J2117" s="398" t="s">
        <v>1418</v>
      </c>
      <c r="K2117" s="431"/>
      <c r="L2117" s="431"/>
      <c r="M2117" s="399"/>
      <c r="N2117" s="428" t="s">
        <v>1418</v>
      </c>
      <c r="O2117" s="212" t="s">
        <v>1418</v>
      </c>
      <c r="P2117" s="732"/>
      <c r="Q2117" s="733"/>
      <c r="R2117" s="750"/>
      <c r="S2117" s="751"/>
      <c r="T2117" s="389"/>
      <c r="U2117" s="390"/>
      <c r="V2117" s="391"/>
    </row>
    <row r="2118" spans="1:22" s="19" customFormat="1" ht="12" customHeight="1">
      <c r="A2118" s="634"/>
      <c r="B2118" s="34"/>
      <c r="C2118" s="35"/>
      <c r="D2118" s="35"/>
      <c r="E2118" s="35"/>
      <c r="F2118" s="35"/>
      <c r="G2118" s="35"/>
      <c r="H2118" s="407"/>
      <c r="I2118" s="35"/>
      <c r="J2118" s="35"/>
      <c r="K2118" s="35"/>
      <c r="L2118" s="35"/>
      <c r="M2118" s="35"/>
      <c r="N2118" s="35"/>
      <c r="O2118" s="211"/>
      <c r="P2118" s="35"/>
      <c r="Q2118" s="35"/>
      <c r="R2118" s="211"/>
      <c r="S2118" s="35"/>
      <c r="T2118" s="35"/>
      <c r="U2118" s="36"/>
      <c r="V2118" s="37"/>
    </row>
    <row r="2119" spans="1:22" s="19" customFormat="1" ht="17.25" customHeight="1" thickBot="1">
      <c r="A2119" s="634" t="s">
        <v>2828</v>
      </c>
      <c r="B2119" s="475"/>
      <c r="C2119" s="476"/>
      <c r="D2119" s="476"/>
      <c r="E2119" s="476"/>
      <c r="F2119" s="476"/>
      <c r="G2119" s="476"/>
      <c r="H2119" s="476"/>
      <c r="I2119" s="476"/>
      <c r="J2119" s="476"/>
      <c r="K2119" s="476"/>
      <c r="L2119" s="476"/>
      <c r="M2119" s="476"/>
      <c r="N2119" s="414" t="s">
        <v>398</v>
      </c>
      <c r="O2119" s="415">
        <v>2511.8109999999997</v>
      </c>
      <c r="P2119" s="423"/>
      <c r="Q2119" s="423"/>
      <c r="R2119" s="424"/>
      <c r="S2119" s="424"/>
      <c r="T2119" s="425"/>
      <c r="U2119" s="426"/>
      <c r="V2119" s="427"/>
    </row>
    <row r="2120" spans="1:22" ht="17.25" customHeight="1">
      <c r="B2120" s="38"/>
      <c r="C2120" s="38"/>
      <c r="D2120" s="38"/>
      <c r="E2120" s="38"/>
      <c r="F2120" s="38"/>
      <c r="G2120" s="39"/>
      <c r="H2120" s="39"/>
      <c r="I2120" s="39"/>
      <c r="J2120" s="39"/>
      <c r="K2120" s="39"/>
      <c r="L2120" s="39"/>
      <c r="M2120" s="39"/>
      <c r="N2120" s="39"/>
      <c r="O2120" s="39"/>
      <c r="P2120" s="39"/>
      <c r="Q2120" s="39"/>
      <c r="R2120" s="39"/>
      <c r="S2120" s="39"/>
      <c r="T2120" s="39"/>
      <c r="U2120" s="39"/>
      <c r="V2120" s="39"/>
    </row>
    <row r="2121" spans="1:22" s="19" customFormat="1" ht="16.5" customHeight="1" thickBot="1">
      <c r="A2121" s="630"/>
      <c r="B2121" s="764" t="s">
        <v>399</v>
      </c>
      <c r="C2121" s="764"/>
      <c r="D2121" s="764"/>
      <c r="E2121" s="764"/>
      <c r="F2121" s="764"/>
      <c r="G2121" s="764"/>
      <c r="H2121" s="764"/>
      <c r="I2121" s="764"/>
      <c r="J2121" s="764"/>
      <c r="K2121" s="764"/>
      <c r="L2121" s="764"/>
      <c r="M2121" s="764"/>
      <c r="N2121" s="764"/>
      <c r="O2121" s="764"/>
      <c r="P2121" s="764"/>
      <c r="Q2121" s="764"/>
      <c r="R2121" s="764"/>
      <c r="S2121" s="764"/>
      <c r="T2121" s="764"/>
      <c r="U2121" s="764"/>
      <c r="V2121" s="764"/>
    </row>
    <row r="2122" spans="1:22" s="22" customFormat="1" ht="22.5" customHeight="1">
      <c r="A2122" s="635" t="s">
        <v>2829</v>
      </c>
      <c r="B2122" s="765" t="s">
        <v>400</v>
      </c>
      <c r="C2122" s="768" t="s">
        <v>401</v>
      </c>
      <c r="D2122" s="769"/>
      <c r="E2122" s="769"/>
      <c r="F2122" s="769"/>
      <c r="G2122" s="769"/>
      <c r="H2122" s="769"/>
      <c r="I2122" s="769"/>
      <c r="J2122" s="769"/>
      <c r="K2122" s="769"/>
      <c r="L2122" s="769"/>
      <c r="M2122" s="747"/>
      <c r="N2122" s="477"/>
      <c r="O2122" s="478"/>
      <c r="P2122" s="768" t="s">
        <v>402</v>
      </c>
      <c r="Q2122" s="769"/>
      <c r="R2122" s="769"/>
      <c r="S2122" s="747"/>
      <c r="T2122" s="746" t="s">
        <v>403</v>
      </c>
      <c r="U2122" s="747"/>
      <c r="V2122" s="775" t="s">
        <v>1102</v>
      </c>
    </row>
    <row r="2123" spans="1:22" s="22" customFormat="1" ht="22.5" customHeight="1">
      <c r="A2123" s="635" t="s">
        <v>2830</v>
      </c>
      <c r="B2123" s="766"/>
      <c r="C2123" s="734" t="s">
        <v>404</v>
      </c>
      <c r="D2123" s="735"/>
      <c r="E2123" s="736"/>
      <c r="F2123" s="481">
        <v>2</v>
      </c>
      <c r="G2123" s="737" t="s">
        <v>405</v>
      </c>
      <c r="H2123" s="738" t="s">
        <v>406</v>
      </c>
      <c r="I2123" s="738"/>
      <c r="J2123" s="734" t="s">
        <v>407</v>
      </c>
      <c r="K2123" s="739"/>
      <c r="L2123" s="482"/>
      <c r="M2123" s="482"/>
      <c r="N2123" s="483"/>
      <c r="O2123" s="484"/>
      <c r="P2123" s="770"/>
      <c r="Q2123" s="771"/>
      <c r="R2123" s="771"/>
      <c r="S2123" s="772"/>
      <c r="T2123" s="748"/>
      <c r="U2123" s="749"/>
      <c r="V2123" s="776"/>
    </row>
    <row r="2124" spans="1:22" s="22" customFormat="1" ht="51.75" customHeight="1" thickBot="1">
      <c r="A2124" s="635" t="s">
        <v>2831</v>
      </c>
      <c r="B2124" s="766"/>
      <c r="C2124" s="735" t="s">
        <v>408</v>
      </c>
      <c r="D2124" s="736"/>
      <c r="E2124" s="485" t="s">
        <v>409</v>
      </c>
      <c r="F2124" s="479" t="s">
        <v>410</v>
      </c>
      <c r="G2124" s="737"/>
      <c r="H2124" s="738"/>
      <c r="I2124" s="738"/>
      <c r="J2124" s="469" t="s">
        <v>411</v>
      </c>
      <c r="K2124" s="480" t="s">
        <v>412</v>
      </c>
      <c r="L2124" s="486" t="s">
        <v>413</v>
      </c>
      <c r="M2124" s="486"/>
      <c r="N2124" s="487" t="s">
        <v>414</v>
      </c>
      <c r="O2124" s="488"/>
      <c r="P2124" s="421" t="s">
        <v>1436</v>
      </c>
      <c r="Q2124" s="312" t="s">
        <v>415</v>
      </c>
      <c r="R2124" s="313"/>
      <c r="S2124" s="94">
        <v>2</v>
      </c>
      <c r="T2124" s="773"/>
      <c r="U2124" s="774"/>
      <c r="V2124" s="777"/>
    </row>
    <row r="2125" spans="1:22" s="22" customFormat="1" ht="15.75" customHeight="1">
      <c r="A2125" s="635" t="s">
        <v>2832</v>
      </c>
      <c r="B2125" s="766"/>
      <c r="C2125" s="41">
        <v>1</v>
      </c>
      <c r="D2125" s="83" t="s">
        <v>334</v>
      </c>
      <c r="E2125" s="89">
        <v>0.5</v>
      </c>
      <c r="F2125" s="306">
        <v>2331.1899999999996</v>
      </c>
      <c r="G2125" s="306">
        <v>698.17</v>
      </c>
      <c r="H2125" s="742" t="s">
        <v>1102</v>
      </c>
      <c r="I2125" s="743"/>
      <c r="J2125" s="90" t="s">
        <v>1102</v>
      </c>
      <c r="K2125" s="88" t="s">
        <v>1418</v>
      </c>
      <c r="L2125" s="453" t="s">
        <v>1361</v>
      </c>
      <c r="M2125" s="454" t="s">
        <v>1459</v>
      </c>
      <c r="N2125" s="369" t="s">
        <v>396</v>
      </c>
      <c r="O2125" s="778" t="s">
        <v>205</v>
      </c>
      <c r="P2125" s="779"/>
      <c r="Q2125" s="782">
        <v>114</v>
      </c>
      <c r="R2125" s="785" t="s">
        <v>1361</v>
      </c>
      <c r="S2125" s="786"/>
      <c r="T2125" s="746" t="s">
        <v>416</v>
      </c>
      <c r="U2125" s="769"/>
      <c r="V2125" s="747"/>
    </row>
    <row r="2126" spans="1:22" s="22" customFormat="1" ht="15.75" customHeight="1" thickBot="1">
      <c r="A2126" s="635" t="s">
        <v>2833</v>
      </c>
      <c r="B2126" s="766"/>
      <c r="C2126" s="41">
        <v>2</v>
      </c>
      <c r="D2126" s="83" t="s">
        <v>335</v>
      </c>
      <c r="E2126" s="89">
        <v>0.5</v>
      </c>
      <c r="F2126" s="306">
        <v>2692.4319999999998</v>
      </c>
      <c r="G2126" s="306">
        <v>698.17</v>
      </c>
      <c r="H2126" s="742" t="s">
        <v>1102</v>
      </c>
      <c r="I2126" s="743"/>
      <c r="J2126" s="90" t="s">
        <v>1102</v>
      </c>
      <c r="K2126" s="88" t="s">
        <v>1418</v>
      </c>
      <c r="L2126" s="453" t="s">
        <v>1361</v>
      </c>
      <c r="M2126" s="454" t="s">
        <v>1459</v>
      </c>
      <c r="N2126" s="369" t="s">
        <v>396</v>
      </c>
      <c r="O2126" s="778"/>
      <c r="P2126" s="779"/>
      <c r="Q2126" s="783"/>
      <c r="R2126" s="787"/>
      <c r="S2126" s="788"/>
      <c r="T2126" s="773"/>
      <c r="U2126" s="791"/>
      <c r="V2126" s="774"/>
    </row>
    <row r="2127" spans="1:22" s="22" customFormat="1" ht="15.75" customHeight="1">
      <c r="A2127" s="635" t="s">
        <v>2834</v>
      </c>
      <c r="B2127" s="766"/>
      <c r="C2127" s="41">
        <v>3</v>
      </c>
      <c r="D2127" s="83" t="s">
        <v>1418</v>
      </c>
      <c r="E2127" s="89" t="s">
        <v>1418</v>
      </c>
      <c r="F2127" s="306" t="s">
        <v>1418</v>
      </c>
      <c r="G2127" s="306" t="s">
        <v>1418</v>
      </c>
      <c r="H2127" s="742" t="s">
        <v>1418</v>
      </c>
      <c r="I2127" s="743"/>
      <c r="J2127" s="90" t="s">
        <v>1418</v>
      </c>
      <c r="K2127" s="88" t="s">
        <v>1418</v>
      </c>
      <c r="L2127" s="453"/>
      <c r="M2127" s="454" t="s">
        <v>1418</v>
      </c>
      <c r="N2127" s="369"/>
      <c r="O2127" s="780"/>
      <c r="P2127" s="781"/>
      <c r="Q2127" s="784"/>
      <c r="R2127" s="789"/>
      <c r="S2127" s="790"/>
      <c r="T2127" s="244"/>
      <c r="U2127" s="244"/>
      <c r="V2127" s="245"/>
    </row>
    <row r="2128" spans="1:22" s="22" customFormat="1" ht="15.75" customHeight="1">
      <c r="A2128" s="635" t="s">
        <v>2835</v>
      </c>
      <c r="B2128" s="766"/>
      <c r="C2128" s="41">
        <v>4</v>
      </c>
      <c r="D2128" s="83" t="s">
        <v>1418</v>
      </c>
      <c r="E2128" s="89" t="s">
        <v>1418</v>
      </c>
      <c r="F2128" s="306" t="s">
        <v>1418</v>
      </c>
      <c r="G2128" s="306" t="s">
        <v>1418</v>
      </c>
      <c r="H2128" s="742" t="s">
        <v>1418</v>
      </c>
      <c r="I2128" s="743"/>
      <c r="J2128" s="90" t="s">
        <v>1418</v>
      </c>
      <c r="K2128" s="88" t="s">
        <v>1418</v>
      </c>
      <c r="L2128" s="453"/>
      <c r="M2128" s="454" t="s">
        <v>1418</v>
      </c>
      <c r="N2128" s="369"/>
      <c r="O2128" s="744" t="s">
        <v>417</v>
      </c>
      <c r="P2128" s="734" t="s">
        <v>418</v>
      </c>
      <c r="Q2128" s="735"/>
      <c r="R2128" s="735"/>
      <c r="S2128" s="736"/>
      <c r="T2128" s="225"/>
      <c r="U2128" s="225"/>
      <c r="V2128" s="246"/>
    </row>
    <row r="2129" spans="1:22" s="22" customFormat="1" ht="17.25" customHeight="1">
      <c r="A2129" s="635" t="s">
        <v>2836</v>
      </c>
      <c r="B2129" s="766"/>
      <c r="C2129" s="41">
        <v>5</v>
      </c>
      <c r="D2129" s="83" t="s">
        <v>1418</v>
      </c>
      <c r="E2129" s="89" t="s">
        <v>1418</v>
      </c>
      <c r="F2129" s="306" t="s">
        <v>1418</v>
      </c>
      <c r="G2129" s="306" t="s">
        <v>1418</v>
      </c>
      <c r="H2129" s="742" t="s">
        <v>1418</v>
      </c>
      <c r="I2129" s="743"/>
      <c r="J2129" s="90" t="s">
        <v>1418</v>
      </c>
      <c r="K2129" s="88" t="s">
        <v>1418</v>
      </c>
      <c r="L2129" s="453"/>
      <c r="M2129" s="454" t="s">
        <v>1418</v>
      </c>
      <c r="N2129" s="369"/>
      <c r="O2129" s="745"/>
      <c r="P2129" s="469" t="s">
        <v>419</v>
      </c>
      <c r="Q2129" s="469" t="s">
        <v>420</v>
      </c>
      <c r="R2129" s="738" t="s">
        <v>421</v>
      </c>
      <c r="S2129" s="738"/>
      <c r="T2129" s="225"/>
      <c r="U2129" s="225"/>
      <c r="V2129" s="246"/>
    </row>
    <row r="2130" spans="1:22" s="22" customFormat="1" ht="16.5" customHeight="1" thickBot="1">
      <c r="A2130" s="635" t="s">
        <v>2837</v>
      </c>
      <c r="B2130" s="766"/>
      <c r="C2130" s="91">
        <v>6</v>
      </c>
      <c r="D2130" s="92" t="s">
        <v>1418</v>
      </c>
      <c r="E2130" s="93" t="s">
        <v>1418</v>
      </c>
      <c r="F2130" s="306" t="s">
        <v>1418</v>
      </c>
      <c r="G2130" s="306" t="s">
        <v>1418</v>
      </c>
      <c r="H2130" s="742" t="s">
        <v>1418</v>
      </c>
      <c r="I2130" s="743"/>
      <c r="J2130" s="90" t="s">
        <v>1418</v>
      </c>
      <c r="K2130" s="88" t="s">
        <v>1418</v>
      </c>
      <c r="L2130" s="453"/>
      <c r="M2130" s="454" t="s">
        <v>1418</v>
      </c>
      <c r="N2130" s="451"/>
      <c r="O2130" s="319" t="s">
        <v>1102</v>
      </c>
      <c r="P2130" s="247">
        <v>4</v>
      </c>
      <c r="Q2130" s="248">
        <v>1396.3430708000001</v>
      </c>
      <c r="R2130" s="792">
        <v>2331.1899999999996</v>
      </c>
      <c r="S2130" s="792"/>
      <c r="T2130" s="225"/>
      <c r="U2130" s="225"/>
      <c r="V2130" s="246"/>
    </row>
    <row r="2131" spans="1:22" s="22" customFormat="1" ht="16.5" customHeight="1" thickBot="1">
      <c r="A2131" s="635" t="s">
        <v>2838</v>
      </c>
      <c r="B2131" s="767"/>
      <c r="C2131" s="793" t="s">
        <v>422</v>
      </c>
      <c r="D2131" s="794"/>
      <c r="E2131" s="794"/>
      <c r="F2131" s="502"/>
      <c r="G2131" s="503"/>
      <c r="H2131" s="795" t="s">
        <v>1102</v>
      </c>
      <c r="I2131" s="796"/>
      <c r="J2131" s="416" t="s">
        <v>1102</v>
      </c>
      <c r="K2131" s="249" t="s">
        <v>1102</v>
      </c>
      <c r="L2131" s="492"/>
      <c r="M2131" s="493"/>
      <c r="N2131" s="494"/>
      <c r="O2131" s="797" t="s">
        <v>1418</v>
      </c>
      <c r="P2131" s="797"/>
      <c r="Q2131" s="797"/>
      <c r="R2131" s="797"/>
      <c r="S2131" s="797"/>
      <c r="T2131" s="489"/>
      <c r="U2131" s="490"/>
      <c r="V2131" s="491"/>
    </row>
    <row r="2132" spans="1:22" ht="24.9" customHeight="1"/>
    <row r="2133" spans="1:22" ht="24.9" customHeight="1"/>
    <row r="2134" spans="1:22" s="32" customFormat="1" ht="24" thickBot="1">
      <c r="A2134" s="633">
        <v>79</v>
      </c>
      <c r="B2134" s="761" t="s">
        <v>371</v>
      </c>
      <c r="C2134" s="761"/>
      <c r="D2134" s="761"/>
      <c r="E2134" s="26">
        <v>115</v>
      </c>
      <c r="F2134" s="27" t="s">
        <v>183</v>
      </c>
      <c r="G2134" s="28"/>
      <c r="H2134" s="28"/>
      <c r="I2134" s="27"/>
      <c r="J2134" s="27"/>
      <c r="K2134" s="27"/>
      <c r="L2134" s="27"/>
      <c r="M2134" s="29"/>
      <c r="N2134" s="29"/>
      <c r="O2134" s="28"/>
      <c r="P2134" s="28"/>
      <c r="Q2134" s="30"/>
      <c r="R2134" s="30"/>
      <c r="S2134" s="30"/>
      <c r="T2134" s="30"/>
      <c r="U2134" s="31"/>
    </row>
    <row r="2135" spans="1:22" s="19" customFormat="1" ht="24.75" customHeight="1">
      <c r="A2135" s="630"/>
      <c r="B2135" s="762" t="s">
        <v>372</v>
      </c>
      <c r="C2135" s="466" t="s">
        <v>373</v>
      </c>
      <c r="D2135" s="467" t="s">
        <v>374</v>
      </c>
      <c r="E2135" s="467"/>
      <c r="F2135" s="467" t="s">
        <v>375</v>
      </c>
      <c r="G2135" s="468"/>
      <c r="H2135" s="752" t="s">
        <v>376</v>
      </c>
      <c r="I2135" s="803" t="s">
        <v>377</v>
      </c>
      <c r="J2135" s="752" t="s">
        <v>378</v>
      </c>
      <c r="K2135" s="752" t="s">
        <v>379</v>
      </c>
      <c r="L2135" s="752" t="s">
        <v>380</v>
      </c>
      <c r="M2135" s="752" t="s">
        <v>381</v>
      </c>
      <c r="N2135" s="753" t="s">
        <v>382</v>
      </c>
      <c r="O2135" s="754"/>
      <c r="P2135" s="755" t="s">
        <v>383</v>
      </c>
      <c r="Q2135" s="756"/>
      <c r="R2135" s="746" t="s">
        <v>384</v>
      </c>
      <c r="S2135" s="747"/>
      <c r="T2135" s="798" t="s">
        <v>385</v>
      </c>
      <c r="U2135" s="799"/>
      <c r="V2135" s="800"/>
    </row>
    <row r="2136" spans="1:22" s="19" customFormat="1" ht="73.5" customHeight="1">
      <c r="A2136" s="630"/>
      <c r="B2136" s="763"/>
      <c r="C2136" s="469" t="s">
        <v>386</v>
      </c>
      <c r="D2136" s="470" t="s">
        <v>101</v>
      </c>
      <c r="E2136" s="470" t="s">
        <v>387</v>
      </c>
      <c r="F2136" s="470" t="s">
        <v>388</v>
      </c>
      <c r="G2136" s="471" t="s">
        <v>389</v>
      </c>
      <c r="H2136" s="738"/>
      <c r="I2136" s="804"/>
      <c r="J2136" s="738"/>
      <c r="K2136" s="738"/>
      <c r="L2136" s="738"/>
      <c r="M2136" s="738"/>
      <c r="N2136" s="469" t="s">
        <v>390</v>
      </c>
      <c r="O2136" s="470" t="s">
        <v>391</v>
      </c>
      <c r="P2136" s="801"/>
      <c r="Q2136" s="802"/>
      <c r="R2136" s="748"/>
      <c r="S2136" s="749"/>
      <c r="T2136" s="472" t="s">
        <v>392</v>
      </c>
      <c r="U2136" s="473" t="s">
        <v>393</v>
      </c>
      <c r="V2136" s="474" t="s">
        <v>394</v>
      </c>
    </row>
    <row r="2137" spans="1:22" s="19" customFormat="1" ht="26.25" customHeight="1">
      <c r="A2137" s="630"/>
      <c r="B2137" s="400"/>
      <c r="C2137" s="401">
        <v>3</v>
      </c>
      <c r="D2137" s="401">
        <v>4</v>
      </c>
      <c r="E2137" s="401">
        <v>5</v>
      </c>
      <c r="F2137" s="401">
        <v>6</v>
      </c>
      <c r="G2137" s="401">
        <v>7</v>
      </c>
      <c r="H2137" s="401">
        <v>8</v>
      </c>
      <c r="I2137" s="401">
        <v>9</v>
      </c>
      <c r="J2137" s="401">
        <v>10</v>
      </c>
      <c r="K2137" s="401">
        <v>11</v>
      </c>
      <c r="L2137" s="401">
        <v>12</v>
      </c>
      <c r="M2137" s="401">
        <v>13</v>
      </c>
      <c r="N2137" s="401">
        <v>14</v>
      </c>
      <c r="O2137" s="401">
        <v>15</v>
      </c>
      <c r="P2137" s="402">
        <v>16</v>
      </c>
      <c r="Q2137" s="403">
        <v>17</v>
      </c>
      <c r="R2137" s="402">
        <v>18</v>
      </c>
      <c r="S2137" s="403">
        <v>19</v>
      </c>
      <c r="T2137" s="404">
        <v>20</v>
      </c>
      <c r="U2137" s="210">
        <v>21</v>
      </c>
      <c r="V2137" s="405">
        <v>22</v>
      </c>
    </row>
    <row r="2138" spans="1:22" s="33" customFormat="1" ht="49.95" customHeight="1">
      <c r="A2138" s="634" t="s">
        <v>2839</v>
      </c>
      <c r="B2138" s="406">
        <v>1</v>
      </c>
      <c r="C2138" s="394" t="s">
        <v>918</v>
      </c>
      <c r="D2138" s="394" t="s">
        <v>919</v>
      </c>
      <c r="E2138" s="394" t="s">
        <v>1397</v>
      </c>
      <c r="F2138" s="394" t="s">
        <v>48</v>
      </c>
      <c r="G2138" s="386">
        <v>0.7</v>
      </c>
      <c r="H2138" s="543" t="s">
        <v>396</v>
      </c>
      <c r="I2138" s="392">
        <v>1</v>
      </c>
      <c r="J2138" s="393" t="s">
        <v>336</v>
      </c>
      <c r="K2138" s="430">
        <v>43032</v>
      </c>
      <c r="L2138" s="430">
        <v>43794</v>
      </c>
      <c r="M2138" s="387">
        <v>2689.79</v>
      </c>
      <c r="N2138" s="428">
        <v>1882.8529999999998</v>
      </c>
      <c r="O2138" s="212">
        <v>1882.8530000000001</v>
      </c>
      <c r="P2138" s="732"/>
      <c r="Q2138" s="733"/>
      <c r="R2138" s="750"/>
      <c r="S2138" s="751"/>
      <c r="T2138" s="389" t="s">
        <v>396</v>
      </c>
      <c r="U2138" s="390">
        <v>91</v>
      </c>
      <c r="V2138" s="391" t="s">
        <v>396</v>
      </c>
    </row>
    <row r="2139" spans="1:22" s="33" customFormat="1" ht="49.95" customHeight="1">
      <c r="A2139" s="634" t="s">
        <v>2840</v>
      </c>
      <c r="B2139" s="406">
        <v>2</v>
      </c>
      <c r="C2139" s="394" t="s">
        <v>920</v>
      </c>
      <c r="D2139" s="394" t="s">
        <v>921</v>
      </c>
      <c r="E2139" s="394" t="s">
        <v>922</v>
      </c>
      <c r="F2139" s="394" t="s">
        <v>48</v>
      </c>
      <c r="G2139" s="386">
        <v>0.75</v>
      </c>
      <c r="H2139" s="543" t="s">
        <v>396</v>
      </c>
      <c r="I2139" s="392">
        <v>2</v>
      </c>
      <c r="J2139" s="393" t="s">
        <v>337</v>
      </c>
      <c r="K2139" s="430">
        <v>43751</v>
      </c>
      <c r="L2139" s="430">
        <v>43829</v>
      </c>
      <c r="M2139" s="387">
        <v>1873.42</v>
      </c>
      <c r="N2139" s="428">
        <v>1405.0650000000001</v>
      </c>
      <c r="O2139" s="212">
        <v>1405.0650000000001</v>
      </c>
      <c r="P2139" s="732"/>
      <c r="Q2139" s="733"/>
      <c r="R2139" s="750"/>
      <c r="S2139" s="751"/>
      <c r="T2139" s="389" t="s">
        <v>396</v>
      </c>
      <c r="U2139" s="390">
        <v>5</v>
      </c>
      <c r="V2139" s="391" t="s">
        <v>396</v>
      </c>
    </row>
    <row r="2140" spans="1:22" s="33" customFormat="1" ht="24.9" customHeight="1">
      <c r="A2140" s="634" t="s">
        <v>2841</v>
      </c>
      <c r="B2140" s="406" t="s">
        <v>1418</v>
      </c>
      <c r="C2140" s="394"/>
      <c r="D2140" s="394"/>
      <c r="E2140" s="394"/>
      <c r="F2140" s="394"/>
      <c r="G2140" s="386"/>
      <c r="H2140" s="543"/>
      <c r="I2140" s="392"/>
      <c r="J2140" s="393" t="s">
        <v>1418</v>
      </c>
      <c r="K2140" s="430"/>
      <c r="L2140" s="430"/>
      <c r="M2140" s="387"/>
      <c r="N2140" s="428" t="s">
        <v>1418</v>
      </c>
      <c r="O2140" s="212" t="s">
        <v>1418</v>
      </c>
      <c r="P2140" s="732"/>
      <c r="Q2140" s="733"/>
      <c r="R2140" s="750"/>
      <c r="S2140" s="751"/>
      <c r="T2140" s="389"/>
      <c r="U2140" s="390"/>
      <c r="V2140" s="391"/>
    </row>
    <row r="2141" spans="1:22" s="33" customFormat="1" ht="24.9" customHeight="1">
      <c r="A2141" s="634" t="s">
        <v>2842</v>
      </c>
      <c r="B2141" s="406" t="s">
        <v>1418</v>
      </c>
      <c r="C2141" s="394"/>
      <c r="D2141" s="394"/>
      <c r="E2141" s="394"/>
      <c r="F2141" s="394"/>
      <c r="G2141" s="386"/>
      <c r="H2141" s="543"/>
      <c r="I2141" s="392"/>
      <c r="J2141" s="393" t="s">
        <v>1418</v>
      </c>
      <c r="K2141" s="430"/>
      <c r="L2141" s="430"/>
      <c r="M2141" s="387"/>
      <c r="N2141" s="428" t="s">
        <v>1418</v>
      </c>
      <c r="O2141" s="212" t="s">
        <v>1418</v>
      </c>
      <c r="P2141" s="732"/>
      <c r="Q2141" s="733"/>
      <c r="R2141" s="750"/>
      <c r="S2141" s="751"/>
      <c r="T2141" s="389"/>
      <c r="U2141" s="390"/>
      <c r="V2141" s="391"/>
    </row>
    <row r="2142" spans="1:22" s="33" customFormat="1" ht="24.9" customHeight="1">
      <c r="A2142" s="634" t="s">
        <v>2843</v>
      </c>
      <c r="B2142" s="406" t="s">
        <v>1418</v>
      </c>
      <c r="C2142" s="394"/>
      <c r="D2142" s="394"/>
      <c r="E2142" s="394"/>
      <c r="F2142" s="394"/>
      <c r="G2142" s="386"/>
      <c r="H2142" s="543"/>
      <c r="I2142" s="392"/>
      <c r="J2142" s="393" t="s">
        <v>1418</v>
      </c>
      <c r="K2142" s="430"/>
      <c r="L2142" s="430"/>
      <c r="M2142" s="387"/>
      <c r="N2142" s="428" t="s">
        <v>1418</v>
      </c>
      <c r="O2142" s="212" t="s">
        <v>1418</v>
      </c>
      <c r="P2142" s="732"/>
      <c r="Q2142" s="733"/>
      <c r="R2142" s="750"/>
      <c r="S2142" s="751"/>
      <c r="T2142" s="389"/>
      <c r="U2142" s="390"/>
      <c r="V2142" s="391"/>
    </row>
    <row r="2143" spans="1:22" s="33" customFormat="1" ht="24.9" customHeight="1">
      <c r="A2143" s="634" t="s">
        <v>2844</v>
      </c>
      <c r="B2143" s="406" t="s">
        <v>1418</v>
      </c>
      <c r="C2143" s="394"/>
      <c r="D2143" s="394"/>
      <c r="E2143" s="394"/>
      <c r="F2143" s="394"/>
      <c r="G2143" s="386"/>
      <c r="H2143" s="543"/>
      <c r="I2143" s="392"/>
      <c r="J2143" s="393" t="s">
        <v>1418</v>
      </c>
      <c r="K2143" s="430"/>
      <c r="L2143" s="430"/>
      <c r="M2143" s="388"/>
      <c r="N2143" s="428" t="s">
        <v>1418</v>
      </c>
      <c r="O2143" s="212" t="s">
        <v>1418</v>
      </c>
      <c r="P2143" s="732"/>
      <c r="Q2143" s="733"/>
      <c r="R2143" s="750"/>
      <c r="S2143" s="751"/>
      <c r="T2143" s="389"/>
      <c r="U2143" s="390"/>
      <c r="V2143" s="391"/>
    </row>
    <row r="2144" spans="1:22" s="33" customFormat="1" ht="24.9" customHeight="1">
      <c r="A2144" s="634" t="s">
        <v>2845</v>
      </c>
      <c r="B2144" s="406" t="s">
        <v>1418</v>
      </c>
      <c r="C2144" s="394"/>
      <c r="D2144" s="394"/>
      <c r="E2144" s="394"/>
      <c r="F2144" s="394"/>
      <c r="G2144" s="386"/>
      <c r="H2144" s="543"/>
      <c r="I2144" s="392"/>
      <c r="J2144" s="393" t="s">
        <v>1418</v>
      </c>
      <c r="K2144" s="430"/>
      <c r="L2144" s="430"/>
      <c r="M2144" s="388"/>
      <c r="N2144" s="428" t="s">
        <v>1418</v>
      </c>
      <c r="O2144" s="212" t="s">
        <v>1418</v>
      </c>
      <c r="P2144" s="732"/>
      <c r="Q2144" s="733"/>
      <c r="R2144" s="750"/>
      <c r="S2144" s="751"/>
      <c r="T2144" s="389"/>
      <c r="U2144" s="390"/>
      <c r="V2144" s="391"/>
    </row>
    <row r="2145" spans="1:22" s="33" customFormat="1" ht="24.9" customHeight="1" thickBot="1">
      <c r="A2145" s="634" t="s">
        <v>2846</v>
      </c>
      <c r="B2145" s="410" t="s">
        <v>1418</v>
      </c>
      <c r="C2145" s="395"/>
      <c r="D2145" s="395"/>
      <c r="E2145" s="395"/>
      <c r="F2145" s="395"/>
      <c r="G2145" s="396"/>
      <c r="H2145" s="544"/>
      <c r="I2145" s="397"/>
      <c r="J2145" s="398" t="s">
        <v>1418</v>
      </c>
      <c r="K2145" s="431"/>
      <c r="L2145" s="431"/>
      <c r="M2145" s="399"/>
      <c r="N2145" s="428" t="s">
        <v>1418</v>
      </c>
      <c r="O2145" s="212" t="s">
        <v>1418</v>
      </c>
      <c r="P2145" s="732"/>
      <c r="Q2145" s="733"/>
      <c r="R2145" s="750"/>
      <c r="S2145" s="751"/>
      <c r="T2145" s="389"/>
      <c r="U2145" s="390"/>
      <c r="V2145" s="391"/>
    </row>
    <row r="2146" spans="1:22" s="19" customFormat="1" ht="12" customHeight="1">
      <c r="A2146" s="634"/>
      <c r="B2146" s="34"/>
      <c r="C2146" s="35"/>
      <c r="D2146" s="35"/>
      <c r="E2146" s="35"/>
      <c r="F2146" s="35"/>
      <c r="G2146" s="35"/>
      <c r="H2146" s="407"/>
      <c r="I2146" s="35"/>
      <c r="J2146" s="35"/>
      <c r="K2146" s="35"/>
      <c r="L2146" s="35"/>
      <c r="M2146" s="35"/>
      <c r="N2146" s="35"/>
      <c r="O2146" s="211"/>
      <c r="P2146" s="35"/>
      <c r="Q2146" s="35"/>
      <c r="R2146" s="211"/>
      <c r="S2146" s="35"/>
      <c r="T2146" s="35"/>
      <c r="U2146" s="36"/>
      <c r="V2146" s="37"/>
    </row>
    <row r="2147" spans="1:22" s="19" customFormat="1" ht="17.25" customHeight="1" thickBot="1">
      <c r="A2147" s="634" t="s">
        <v>2847</v>
      </c>
      <c r="B2147" s="475"/>
      <c r="C2147" s="476"/>
      <c r="D2147" s="476"/>
      <c r="E2147" s="476"/>
      <c r="F2147" s="476"/>
      <c r="G2147" s="476"/>
      <c r="H2147" s="476"/>
      <c r="I2147" s="476"/>
      <c r="J2147" s="476"/>
      <c r="K2147" s="476"/>
      <c r="L2147" s="476"/>
      <c r="M2147" s="476"/>
      <c r="N2147" s="414" t="s">
        <v>398</v>
      </c>
      <c r="O2147" s="415">
        <v>1643.9590000000001</v>
      </c>
      <c r="P2147" s="423"/>
      <c r="Q2147" s="423"/>
      <c r="R2147" s="424"/>
      <c r="S2147" s="424"/>
      <c r="T2147" s="425"/>
      <c r="U2147" s="426"/>
      <c r="V2147" s="427"/>
    </row>
    <row r="2148" spans="1:22" ht="17.25" customHeight="1">
      <c r="B2148" s="38"/>
      <c r="C2148" s="38"/>
      <c r="D2148" s="38"/>
      <c r="E2148" s="38"/>
      <c r="F2148" s="38"/>
      <c r="G2148" s="39"/>
      <c r="H2148" s="39"/>
      <c r="I2148" s="39"/>
      <c r="J2148" s="39"/>
      <c r="K2148" s="39"/>
      <c r="L2148" s="39"/>
      <c r="M2148" s="39"/>
      <c r="N2148" s="39"/>
      <c r="O2148" s="39"/>
      <c r="P2148" s="39"/>
      <c r="Q2148" s="39"/>
      <c r="R2148" s="39"/>
      <c r="S2148" s="39"/>
      <c r="T2148" s="39"/>
      <c r="U2148" s="39"/>
      <c r="V2148" s="39"/>
    </row>
    <row r="2149" spans="1:22" s="19" customFormat="1" ht="16.5" customHeight="1" thickBot="1">
      <c r="A2149" s="630"/>
      <c r="B2149" s="764" t="s">
        <v>399</v>
      </c>
      <c r="C2149" s="764"/>
      <c r="D2149" s="764"/>
      <c r="E2149" s="764"/>
      <c r="F2149" s="764"/>
      <c r="G2149" s="764"/>
      <c r="H2149" s="764"/>
      <c r="I2149" s="764"/>
      <c r="J2149" s="764"/>
      <c r="K2149" s="764"/>
      <c r="L2149" s="764"/>
      <c r="M2149" s="764"/>
      <c r="N2149" s="764"/>
      <c r="O2149" s="764"/>
      <c r="P2149" s="764"/>
      <c r="Q2149" s="764"/>
      <c r="R2149" s="764"/>
      <c r="S2149" s="764"/>
      <c r="T2149" s="764"/>
      <c r="U2149" s="764"/>
      <c r="V2149" s="764"/>
    </row>
    <row r="2150" spans="1:22" s="22" customFormat="1" ht="22.5" customHeight="1">
      <c r="A2150" s="635" t="s">
        <v>2848</v>
      </c>
      <c r="B2150" s="765" t="s">
        <v>400</v>
      </c>
      <c r="C2150" s="768" t="s">
        <v>401</v>
      </c>
      <c r="D2150" s="769"/>
      <c r="E2150" s="769"/>
      <c r="F2150" s="769"/>
      <c r="G2150" s="769"/>
      <c r="H2150" s="769"/>
      <c r="I2150" s="769"/>
      <c r="J2150" s="769"/>
      <c r="K2150" s="769"/>
      <c r="L2150" s="769"/>
      <c r="M2150" s="747"/>
      <c r="N2150" s="477"/>
      <c r="O2150" s="478"/>
      <c r="P2150" s="768" t="s">
        <v>402</v>
      </c>
      <c r="Q2150" s="769"/>
      <c r="R2150" s="769"/>
      <c r="S2150" s="747"/>
      <c r="T2150" s="746" t="s">
        <v>403</v>
      </c>
      <c r="U2150" s="747"/>
      <c r="V2150" s="775" t="s">
        <v>1102</v>
      </c>
    </row>
    <row r="2151" spans="1:22" s="22" customFormat="1" ht="22.5" customHeight="1">
      <c r="A2151" s="635" t="s">
        <v>2849</v>
      </c>
      <c r="B2151" s="766"/>
      <c r="C2151" s="734" t="s">
        <v>404</v>
      </c>
      <c r="D2151" s="735"/>
      <c r="E2151" s="736"/>
      <c r="F2151" s="481">
        <v>2</v>
      </c>
      <c r="G2151" s="737" t="s">
        <v>405</v>
      </c>
      <c r="H2151" s="738" t="s">
        <v>406</v>
      </c>
      <c r="I2151" s="738"/>
      <c r="J2151" s="734" t="s">
        <v>407</v>
      </c>
      <c r="K2151" s="739"/>
      <c r="L2151" s="482"/>
      <c r="M2151" s="482"/>
      <c r="N2151" s="483"/>
      <c r="O2151" s="484"/>
      <c r="P2151" s="770"/>
      <c r="Q2151" s="771"/>
      <c r="R2151" s="771"/>
      <c r="S2151" s="772"/>
      <c r="T2151" s="748"/>
      <c r="U2151" s="749"/>
      <c r="V2151" s="776"/>
    </row>
    <row r="2152" spans="1:22" s="22" customFormat="1" ht="51.75" customHeight="1" thickBot="1">
      <c r="A2152" s="635" t="s">
        <v>2850</v>
      </c>
      <c r="B2152" s="766"/>
      <c r="C2152" s="735" t="s">
        <v>408</v>
      </c>
      <c r="D2152" s="736"/>
      <c r="E2152" s="485" t="s">
        <v>409</v>
      </c>
      <c r="F2152" s="479" t="s">
        <v>410</v>
      </c>
      <c r="G2152" s="737"/>
      <c r="H2152" s="738"/>
      <c r="I2152" s="738"/>
      <c r="J2152" s="469" t="s">
        <v>411</v>
      </c>
      <c r="K2152" s="480" t="s">
        <v>412</v>
      </c>
      <c r="L2152" s="486" t="s">
        <v>413</v>
      </c>
      <c r="M2152" s="486"/>
      <c r="N2152" s="487" t="s">
        <v>414</v>
      </c>
      <c r="O2152" s="488"/>
      <c r="P2152" s="421" t="s">
        <v>1436</v>
      </c>
      <c r="Q2152" s="312" t="s">
        <v>415</v>
      </c>
      <c r="R2152" s="313"/>
      <c r="S2152" s="94">
        <v>2</v>
      </c>
      <c r="T2152" s="773"/>
      <c r="U2152" s="774"/>
      <c r="V2152" s="777"/>
    </row>
    <row r="2153" spans="1:22" s="22" customFormat="1" ht="15.75" customHeight="1">
      <c r="A2153" s="635" t="s">
        <v>2851</v>
      </c>
      <c r="B2153" s="766"/>
      <c r="C2153" s="41">
        <v>1</v>
      </c>
      <c r="D2153" s="83" t="s">
        <v>336</v>
      </c>
      <c r="E2153" s="89">
        <v>0.8</v>
      </c>
      <c r="F2153" s="306">
        <v>1882.8530000000001</v>
      </c>
      <c r="G2153" s="306">
        <v>698.17</v>
      </c>
      <c r="H2153" s="742" t="s">
        <v>1102</v>
      </c>
      <c r="I2153" s="743"/>
      <c r="J2153" s="90" t="s">
        <v>1102</v>
      </c>
      <c r="K2153" s="88" t="s">
        <v>1418</v>
      </c>
      <c r="L2153" s="453" t="s">
        <v>1361</v>
      </c>
      <c r="M2153" s="454" t="s">
        <v>1459</v>
      </c>
      <c r="N2153" s="369" t="s">
        <v>396</v>
      </c>
      <c r="O2153" s="778" t="s">
        <v>205</v>
      </c>
      <c r="P2153" s="779"/>
      <c r="Q2153" s="782">
        <v>115</v>
      </c>
      <c r="R2153" s="785" t="s">
        <v>1361</v>
      </c>
      <c r="S2153" s="786"/>
      <c r="T2153" s="746" t="s">
        <v>416</v>
      </c>
      <c r="U2153" s="769"/>
      <c r="V2153" s="747"/>
    </row>
    <row r="2154" spans="1:22" s="22" customFormat="1" ht="15.75" customHeight="1" thickBot="1">
      <c r="A2154" s="635" t="s">
        <v>2852</v>
      </c>
      <c r="B2154" s="766"/>
      <c r="C2154" s="41">
        <v>2</v>
      </c>
      <c r="D2154" s="83" t="s">
        <v>337</v>
      </c>
      <c r="E2154" s="89">
        <v>0.2</v>
      </c>
      <c r="F2154" s="306">
        <v>1405.0650000000001</v>
      </c>
      <c r="G2154" s="306">
        <v>698.17</v>
      </c>
      <c r="H2154" s="742" t="s">
        <v>1102</v>
      </c>
      <c r="I2154" s="743"/>
      <c r="J2154" s="90" t="s">
        <v>1102</v>
      </c>
      <c r="K2154" s="88" t="s">
        <v>1418</v>
      </c>
      <c r="L2154" s="453" t="s">
        <v>1361</v>
      </c>
      <c r="M2154" s="454" t="s">
        <v>1459</v>
      </c>
      <c r="N2154" s="369" t="s">
        <v>396</v>
      </c>
      <c r="O2154" s="778"/>
      <c r="P2154" s="779"/>
      <c r="Q2154" s="783"/>
      <c r="R2154" s="787"/>
      <c r="S2154" s="788"/>
      <c r="T2154" s="773"/>
      <c r="U2154" s="791"/>
      <c r="V2154" s="774"/>
    </row>
    <row r="2155" spans="1:22" s="22" customFormat="1" ht="15.75" customHeight="1">
      <c r="A2155" s="635" t="s">
        <v>2853</v>
      </c>
      <c r="B2155" s="766"/>
      <c r="C2155" s="41">
        <v>3</v>
      </c>
      <c r="D2155" s="83" t="s">
        <v>1418</v>
      </c>
      <c r="E2155" s="89" t="s">
        <v>1418</v>
      </c>
      <c r="F2155" s="306" t="s">
        <v>1418</v>
      </c>
      <c r="G2155" s="306" t="s">
        <v>1418</v>
      </c>
      <c r="H2155" s="742" t="s">
        <v>1418</v>
      </c>
      <c r="I2155" s="743"/>
      <c r="J2155" s="90" t="s">
        <v>1418</v>
      </c>
      <c r="K2155" s="88" t="s">
        <v>1418</v>
      </c>
      <c r="L2155" s="453"/>
      <c r="M2155" s="454" t="s">
        <v>1418</v>
      </c>
      <c r="N2155" s="369"/>
      <c r="O2155" s="780"/>
      <c r="P2155" s="781"/>
      <c r="Q2155" s="784"/>
      <c r="R2155" s="789"/>
      <c r="S2155" s="790"/>
      <c r="T2155" s="244"/>
      <c r="U2155" s="244"/>
      <c r="V2155" s="245"/>
    </row>
    <row r="2156" spans="1:22" s="22" customFormat="1" ht="15.75" customHeight="1">
      <c r="A2156" s="635" t="s">
        <v>2854</v>
      </c>
      <c r="B2156" s="766"/>
      <c r="C2156" s="41">
        <v>4</v>
      </c>
      <c r="D2156" s="83" t="s">
        <v>1418</v>
      </c>
      <c r="E2156" s="89" t="s">
        <v>1418</v>
      </c>
      <c r="F2156" s="306" t="s">
        <v>1418</v>
      </c>
      <c r="G2156" s="306" t="s">
        <v>1418</v>
      </c>
      <c r="H2156" s="742" t="s">
        <v>1418</v>
      </c>
      <c r="I2156" s="743"/>
      <c r="J2156" s="90" t="s">
        <v>1418</v>
      </c>
      <c r="K2156" s="88" t="s">
        <v>1418</v>
      </c>
      <c r="L2156" s="453"/>
      <c r="M2156" s="454" t="s">
        <v>1418</v>
      </c>
      <c r="N2156" s="369"/>
      <c r="O2156" s="744" t="s">
        <v>417</v>
      </c>
      <c r="P2156" s="734" t="s">
        <v>418</v>
      </c>
      <c r="Q2156" s="735"/>
      <c r="R2156" s="735"/>
      <c r="S2156" s="736"/>
      <c r="T2156" s="225"/>
      <c r="U2156" s="225"/>
      <c r="V2156" s="246"/>
    </row>
    <row r="2157" spans="1:22" s="22" customFormat="1" ht="17.25" customHeight="1">
      <c r="A2157" s="635" t="s">
        <v>2855</v>
      </c>
      <c r="B2157" s="766"/>
      <c r="C2157" s="41">
        <v>5</v>
      </c>
      <c r="D2157" s="83" t="s">
        <v>1418</v>
      </c>
      <c r="E2157" s="89" t="s">
        <v>1418</v>
      </c>
      <c r="F2157" s="306" t="s">
        <v>1418</v>
      </c>
      <c r="G2157" s="306" t="s">
        <v>1418</v>
      </c>
      <c r="H2157" s="742" t="s">
        <v>1418</v>
      </c>
      <c r="I2157" s="743"/>
      <c r="J2157" s="90" t="s">
        <v>1418</v>
      </c>
      <c r="K2157" s="88" t="s">
        <v>1418</v>
      </c>
      <c r="L2157" s="453"/>
      <c r="M2157" s="454" t="s">
        <v>1418</v>
      </c>
      <c r="N2157" s="369"/>
      <c r="O2157" s="745"/>
      <c r="P2157" s="469" t="s">
        <v>419</v>
      </c>
      <c r="Q2157" s="469" t="s">
        <v>420</v>
      </c>
      <c r="R2157" s="738" t="s">
        <v>421</v>
      </c>
      <c r="S2157" s="738"/>
      <c r="T2157" s="225"/>
      <c r="U2157" s="225"/>
      <c r="V2157" s="246"/>
    </row>
    <row r="2158" spans="1:22" s="22" customFormat="1" ht="16.5" customHeight="1" thickBot="1">
      <c r="A2158" s="635" t="s">
        <v>2856</v>
      </c>
      <c r="B2158" s="766"/>
      <c r="C2158" s="91">
        <v>6</v>
      </c>
      <c r="D2158" s="92" t="s">
        <v>1418</v>
      </c>
      <c r="E2158" s="93" t="s">
        <v>1418</v>
      </c>
      <c r="F2158" s="306" t="s">
        <v>1418</v>
      </c>
      <c r="G2158" s="306" t="s">
        <v>1418</v>
      </c>
      <c r="H2158" s="742" t="s">
        <v>1418</v>
      </c>
      <c r="I2158" s="743"/>
      <c r="J2158" s="90" t="s">
        <v>1418</v>
      </c>
      <c r="K2158" s="88" t="s">
        <v>1418</v>
      </c>
      <c r="L2158" s="453"/>
      <c r="M2158" s="454" t="s">
        <v>1418</v>
      </c>
      <c r="N2158" s="451"/>
      <c r="O2158" s="319" t="s">
        <v>1102</v>
      </c>
      <c r="P2158" s="247">
        <v>4</v>
      </c>
      <c r="Q2158" s="248">
        <v>1396.3430708000001</v>
      </c>
      <c r="R2158" s="792">
        <v>3287.9179999999997</v>
      </c>
      <c r="S2158" s="792"/>
      <c r="T2158" s="225"/>
      <c r="U2158" s="225"/>
      <c r="V2158" s="246"/>
    </row>
    <row r="2159" spans="1:22" s="22" customFormat="1" ht="16.5" customHeight="1" thickBot="1">
      <c r="A2159" s="635" t="s">
        <v>2857</v>
      </c>
      <c r="B2159" s="767"/>
      <c r="C2159" s="793" t="s">
        <v>422</v>
      </c>
      <c r="D2159" s="794"/>
      <c r="E2159" s="794"/>
      <c r="F2159" s="502"/>
      <c r="G2159" s="503"/>
      <c r="H2159" s="795" t="s">
        <v>1102</v>
      </c>
      <c r="I2159" s="796"/>
      <c r="J2159" s="416" t="s">
        <v>1102</v>
      </c>
      <c r="K2159" s="249" t="s">
        <v>1102</v>
      </c>
      <c r="L2159" s="492"/>
      <c r="M2159" s="493"/>
      <c r="N2159" s="494"/>
      <c r="O2159" s="797" t="s">
        <v>1418</v>
      </c>
      <c r="P2159" s="797"/>
      <c r="Q2159" s="797"/>
      <c r="R2159" s="797"/>
      <c r="S2159" s="797"/>
      <c r="T2159" s="489"/>
      <c r="U2159" s="490"/>
      <c r="V2159" s="491"/>
    </row>
    <row r="2160" spans="1:22" ht="24.9" customHeight="1"/>
    <row r="2161" spans="1:22" ht="24.9" customHeight="1"/>
    <row r="2162" spans="1:22" s="32" customFormat="1" ht="24" thickBot="1">
      <c r="A2162" s="633">
        <v>80</v>
      </c>
      <c r="B2162" s="761" t="s">
        <v>371</v>
      </c>
      <c r="C2162" s="761"/>
      <c r="D2162" s="761"/>
      <c r="E2162" s="26">
        <v>116</v>
      </c>
      <c r="F2162" s="27" t="s">
        <v>184</v>
      </c>
      <c r="G2162" s="28"/>
      <c r="H2162" s="28"/>
      <c r="I2162" s="27"/>
      <c r="J2162" s="27"/>
      <c r="K2162" s="27"/>
      <c r="L2162" s="27"/>
      <c r="M2162" s="29"/>
      <c r="N2162" s="29"/>
      <c r="O2162" s="28"/>
      <c r="P2162" s="28"/>
      <c r="Q2162" s="30"/>
      <c r="R2162" s="30"/>
      <c r="S2162" s="30"/>
      <c r="T2162" s="30"/>
      <c r="U2162" s="31"/>
    </row>
    <row r="2163" spans="1:22" s="19" customFormat="1" ht="24.75" customHeight="1">
      <c r="A2163" s="630"/>
      <c r="B2163" s="762" t="s">
        <v>372</v>
      </c>
      <c r="C2163" s="466" t="s">
        <v>373</v>
      </c>
      <c r="D2163" s="467" t="s">
        <v>374</v>
      </c>
      <c r="E2163" s="467"/>
      <c r="F2163" s="467" t="s">
        <v>375</v>
      </c>
      <c r="G2163" s="468"/>
      <c r="H2163" s="752" t="s">
        <v>376</v>
      </c>
      <c r="I2163" s="803" t="s">
        <v>377</v>
      </c>
      <c r="J2163" s="752" t="s">
        <v>378</v>
      </c>
      <c r="K2163" s="752" t="s">
        <v>379</v>
      </c>
      <c r="L2163" s="752" t="s">
        <v>380</v>
      </c>
      <c r="M2163" s="752" t="s">
        <v>381</v>
      </c>
      <c r="N2163" s="753" t="s">
        <v>382</v>
      </c>
      <c r="O2163" s="754"/>
      <c r="P2163" s="755" t="s">
        <v>383</v>
      </c>
      <c r="Q2163" s="756"/>
      <c r="R2163" s="746" t="s">
        <v>384</v>
      </c>
      <c r="S2163" s="747"/>
      <c r="T2163" s="798" t="s">
        <v>385</v>
      </c>
      <c r="U2163" s="799"/>
      <c r="V2163" s="800"/>
    </row>
    <row r="2164" spans="1:22" s="19" customFormat="1" ht="73.5" customHeight="1">
      <c r="A2164" s="630"/>
      <c r="B2164" s="763"/>
      <c r="C2164" s="469" t="s">
        <v>386</v>
      </c>
      <c r="D2164" s="470" t="s">
        <v>101</v>
      </c>
      <c r="E2164" s="470" t="s">
        <v>387</v>
      </c>
      <c r="F2164" s="470" t="s">
        <v>388</v>
      </c>
      <c r="G2164" s="471" t="s">
        <v>389</v>
      </c>
      <c r="H2164" s="738"/>
      <c r="I2164" s="804"/>
      <c r="J2164" s="738"/>
      <c r="K2164" s="738"/>
      <c r="L2164" s="738"/>
      <c r="M2164" s="738"/>
      <c r="N2164" s="469" t="s">
        <v>390</v>
      </c>
      <c r="O2164" s="470" t="s">
        <v>391</v>
      </c>
      <c r="P2164" s="801"/>
      <c r="Q2164" s="802"/>
      <c r="R2164" s="748"/>
      <c r="S2164" s="749"/>
      <c r="T2164" s="472" t="s">
        <v>392</v>
      </c>
      <c r="U2164" s="473" t="s">
        <v>393</v>
      </c>
      <c r="V2164" s="474" t="s">
        <v>394</v>
      </c>
    </row>
    <row r="2165" spans="1:22" s="19" customFormat="1" ht="26.25" customHeight="1">
      <c r="A2165" s="630"/>
      <c r="B2165" s="400"/>
      <c r="C2165" s="401">
        <v>3</v>
      </c>
      <c r="D2165" s="401">
        <v>4</v>
      </c>
      <c r="E2165" s="401">
        <v>5</v>
      </c>
      <c r="F2165" s="401">
        <v>6</v>
      </c>
      <c r="G2165" s="401">
        <v>7</v>
      </c>
      <c r="H2165" s="401">
        <v>8</v>
      </c>
      <c r="I2165" s="401">
        <v>9</v>
      </c>
      <c r="J2165" s="401">
        <v>10</v>
      </c>
      <c r="K2165" s="401">
        <v>11</v>
      </c>
      <c r="L2165" s="401">
        <v>12</v>
      </c>
      <c r="M2165" s="401">
        <v>13</v>
      </c>
      <c r="N2165" s="401">
        <v>14</v>
      </c>
      <c r="O2165" s="401">
        <v>15</v>
      </c>
      <c r="P2165" s="402">
        <v>16</v>
      </c>
      <c r="Q2165" s="403">
        <v>17</v>
      </c>
      <c r="R2165" s="402">
        <v>18</v>
      </c>
      <c r="S2165" s="403">
        <v>19</v>
      </c>
      <c r="T2165" s="404">
        <v>20</v>
      </c>
      <c r="U2165" s="210">
        <v>21</v>
      </c>
      <c r="V2165" s="405">
        <v>22</v>
      </c>
    </row>
    <row r="2166" spans="1:22" s="33" customFormat="1" ht="49.95" customHeight="1">
      <c r="A2166" s="634" t="s">
        <v>2858</v>
      </c>
      <c r="B2166" s="406">
        <v>1</v>
      </c>
      <c r="C2166" s="394" t="s">
        <v>470</v>
      </c>
      <c r="D2166" s="394" t="s">
        <v>902</v>
      </c>
      <c r="E2166" s="394" t="s">
        <v>923</v>
      </c>
      <c r="F2166" s="394" t="s">
        <v>48</v>
      </c>
      <c r="G2166" s="386">
        <v>0.4</v>
      </c>
      <c r="H2166" s="543" t="s">
        <v>396</v>
      </c>
      <c r="I2166" s="392">
        <v>2</v>
      </c>
      <c r="J2166" s="393" t="s">
        <v>339</v>
      </c>
      <c r="K2166" s="430">
        <v>39820</v>
      </c>
      <c r="L2166" s="430">
        <v>41121</v>
      </c>
      <c r="M2166" s="387">
        <v>9035.33</v>
      </c>
      <c r="N2166" s="428">
        <v>3614.1320000000001</v>
      </c>
      <c r="O2166" s="212">
        <v>3614.1320000000001</v>
      </c>
      <c r="P2166" s="732"/>
      <c r="Q2166" s="733"/>
      <c r="R2166" s="750"/>
      <c r="S2166" s="751"/>
      <c r="T2166" s="389" t="s">
        <v>396</v>
      </c>
      <c r="U2166" s="390">
        <v>10</v>
      </c>
      <c r="V2166" s="391" t="s">
        <v>396</v>
      </c>
    </row>
    <row r="2167" spans="1:22" s="33" customFormat="1" ht="24.9" customHeight="1">
      <c r="A2167" s="634" t="s">
        <v>2859</v>
      </c>
      <c r="B2167" s="728">
        <v>2</v>
      </c>
      <c r="C2167" s="730" t="s">
        <v>474</v>
      </c>
      <c r="D2167" s="730" t="s">
        <v>924</v>
      </c>
      <c r="E2167" s="730" t="s">
        <v>925</v>
      </c>
      <c r="F2167" s="394" t="s">
        <v>48</v>
      </c>
      <c r="G2167" s="386">
        <v>0.4</v>
      </c>
      <c r="H2167" s="757" t="s">
        <v>396</v>
      </c>
      <c r="I2167" s="392">
        <v>1</v>
      </c>
      <c r="J2167" s="393" t="s">
        <v>338</v>
      </c>
      <c r="K2167" s="759">
        <v>39169</v>
      </c>
      <c r="L2167" s="759">
        <v>39595</v>
      </c>
      <c r="M2167" s="387">
        <v>2275.04</v>
      </c>
      <c r="N2167" s="428">
        <v>910.01600000000008</v>
      </c>
      <c r="O2167" s="212">
        <v>910.01599999999996</v>
      </c>
      <c r="P2167" s="732"/>
      <c r="Q2167" s="733"/>
      <c r="R2167" s="750"/>
      <c r="S2167" s="751"/>
      <c r="T2167" s="389" t="s">
        <v>396</v>
      </c>
      <c r="U2167" s="390">
        <v>2</v>
      </c>
      <c r="V2167" s="391" t="s">
        <v>396</v>
      </c>
    </row>
    <row r="2168" spans="1:22" s="33" customFormat="1" ht="24.9" customHeight="1">
      <c r="A2168" s="634" t="s">
        <v>2860</v>
      </c>
      <c r="B2168" s="729"/>
      <c r="C2168" s="731"/>
      <c r="D2168" s="731"/>
      <c r="E2168" s="731"/>
      <c r="F2168" s="394" t="s">
        <v>48</v>
      </c>
      <c r="G2168" s="386">
        <v>0.6</v>
      </c>
      <c r="H2168" s="758"/>
      <c r="I2168" s="392">
        <v>2</v>
      </c>
      <c r="J2168" s="393" t="s">
        <v>339</v>
      </c>
      <c r="K2168" s="760"/>
      <c r="L2168" s="760"/>
      <c r="M2168" s="387">
        <v>2275.04</v>
      </c>
      <c r="N2168" s="428">
        <v>1365.0239999999999</v>
      </c>
      <c r="O2168" s="212">
        <v>1365.0239999999999</v>
      </c>
      <c r="P2168" s="732"/>
      <c r="Q2168" s="733"/>
      <c r="R2168" s="750"/>
      <c r="S2168" s="751"/>
      <c r="T2168" s="389" t="s">
        <v>396</v>
      </c>
      <c r="U2168" s="390">
        <v>21</v>
      </c>
      <c r="V2168" s="391" t="s">
        <v>396</v>
      </c>
    </row>
    <row r="2169" spans="1:22" s="33" customFormat="1" ht="24.9" customHeight="1">
      <c r="A2169" s="634" t="s">
        <v>2861</v>
      </c>
      <c r="B2169" s="406" t="s">
        <v>1418</v>
      </c>
      <c r="C2169" s="394"/>
      <c r="D2169" s="394"/>
      <c r="E2169" s="394"/>
      <c r="F2169" s="394"/>
      <c r="G2169" s="386"/>
      <c r="H2169" s="543"/>
      <c r="I2169" s="392"/>
      <c r="J2169" s="393" t="s">
        <v>1418</v>
      </c>
      <c r="K2169" s="430"/>
      <c r="L2169" s="430"/>
      <c r="M2169" s="387"/>
      <c r="N2169" s="428" t="s">
        <v>1418</v>
      </c>
      <c r="O2169" s="212" t="s">
        <v>1418</v>
      </c>
      <c r="P2169" s="732"/>
      <c r="Q2169" s="733"/>
      <c r="R2169" s="750"/>
      <c r="S2169" s="751"/>
      <c r="T2169" s="389"/>
      <c r="U2169" s="390"/>
      <c r="V2169" s="391"/>
    </row>
    <row r="2170" spans="1:22" s="33" customFormat="1" ht="24.9" customHeight="1">
      <c r="A2170" s="634" t="s">
        <v>2862</v>
      </c>
      <c r="B2170" s="406" t="s">
        <v>1418</v>
      </c>
      <c r="C2170" s="394"/>
      <c r="D2170" s="394"/>
      <c r="E2170" s="394"/>
      <c r="F2170" s="394"/>
      <c r="G2170" s="386"/>
      <c r="H2170" s="543"/>
      <c r="I2170" s="392"/>
      <c r="J2170" s="393" t="s">
        <v>1418</v>
      </c>
      <c r="K2170" s="430"/>
      <c r="L2170" s="430"/>
      <c r="M2170" s="387"/>
      <c r="N2170" s="428" t="s">
        <v>1418</v>
      </c>
      <c r="O2170" s="212" t="s">
        <v>1418</v>
      </c>
      <c r="P2170" s="732"/>
      <c r="Q2170" s="733"/>
      <c r="R2170" s="750"/>
      <c r="S2170" s="751"/>
      <c r="T2170" s="389"/>
      <c r="U2170" s="390"/>
      <c r="V2170" s="391"/>
    </row>
    <row r="2171" spans="1:22" s="33" customFormat="1" ht="24.9" customHeight="1">
      <c r="A2171" s="634" t="s">
        <v>2863</v>
      </c>
      <c r="B2171" s="406" t="s">
        <v>1418</v>
      </c>
      <c r="C2171" s="394"/>
      <c r="D2171" s="394"/>
      <c r="E2171" s="394"/>
      <c r="F2171" s="394"/>
      <c r="G2171" s="386"/>
      <c r="H2171" s="543"/>
      <c r="I2171" s="392"/>
      <c r="J2171" s="393" t="s">
        <v>1418</v>
      </c>
      <c r="K2171" s="430"/>
      <c r="L2171" s="430"/>
      <c r="M2171" s="388"/>
      <c r="N2171" s="428" t="s">
        <v>1418</v>
      </c>
      <c r="O2171" s="212" t="s">
        <v>1418</v>
      </c>
      <c r="P2171" s="732"/>
      <c r="Q2171" s="733"/>
      <c r="R2171" s="750"/>
      <c r="S2171" s="751"/>
      <c r="T2171" s="389"/>
      <c r="U2171" s="390"/>
      <c r="V2171" s="391"/>
    </row>
    <row r="2172" spans="1:22" s="33" customFormat="1" ht="24.9" customHeight="1">
      <c r="A2172" s="634" t="s">
        <v>2864</v>
      </c>
      <c r="B2172" s="406" t="s">
        <v>1418</v>
      </c>
      <c r="C2172" s="394"/>
      <c r="D2172" s="394"/>
      <c r="E2172" s="394"/>
      <c r="F2172" s="394"/>
      <c r="G2172" s="386"/>
      <c r="H2172" s="543"/>
      <c r="I2172" s="392"/>
      <c r="J2172" s="393" t="s">
        <v>1418</v>
      </c>
      <c r="K2172" s="430"/>
      <c r="L2172" s="430"/>
      <c r="M2172" s="388"/>
      <c r="N2172" s="428" t="s">
        <v>1418</v>
      </c>
      <c r="O2172" s="212" t="s">
        <v>1418</v>
      </c>
      <c r="P2172" s="732"/>
      <c r="Q2172" s="733"/>
      <c r="R2172" s="750"/>
      <c r="S2172" s="751"/>
      <c r="T2172" s="389"/>
      <c r="U2172" s="390"/>
      <c r="V2172" s="391"/>
    </row>
    <row r="2173" spans="1:22" s="33" customFormat="1" ht="24.9" customHeight="1" thickBot="1">
      <c r="A2173" s="634" t="s">
        <v>2865</v>
      </c>
      <c r="B2173" s="410" t="s">
        <v>1418</v>
      </c>
      <c r="C2173" s="395"/>
      <c r="D2173" s="395"/>
      <c r="E2173" s="395"/>
      <c r="F2173" s="395"/>
      <c r="G2173" s="396"/>
      <c r="H2173" s="544"/>
      <c r="I2173" s="397"/>
      <c r="J2173" s="398" t="s">
        <v>1418</v>
      </c>
      <c r="K2173" s="431"/>
      <c r="L2173" s="431"/>
      <c r="M2173" s="399"/>
      <c r="N2173" s="428" t="s">
        <v>1418</v>
      </c>
      <c r="O2173" s="212" t="s">
        <v>1418</v>
      </c>
      <c r="P2173" s="732"/>
      <c r="Q2173" s="733"/>
      <c r="R2173" s="750"/>
      <c r="S2173" s="751"/>
      <c r="T2173" s="389"/>
      <c r="U2173" s="390"/>
      <c r="V2173" s="391"/>
    </row>
    <row r="2174" spans="1:22" s="19" customFormat="1" ht="12" customHeight="1">
      <c r="A2174" s="634"/>
      <c r="B2174" s="34"/>
      <c r="C2174" s="35"/>
      <c r="D2174" s="35"/>
      <c r="E2174" s="35"/>
      <c r="F2174" s="35"/>
      <c r="G2174" s="35"/>
      <c r="H2174" s="407"/>
      <c r="I2174" s="35"/>
      <c r="J2174" s="35"/>
      <c r="K2174" s="35"/>
      <c r="L2174" s="35"/>
      <c r="M2174" s="35"/>
      <c r="N2174" s="35"/>
      <c r="O2174" s="211"/>
      <c r="P2174" s="35"/>
      <c r="Q2174" s="35"/>
      <c r="R2174" s="211"/>
      <c r="S2174" s="35"/>
      <c r="T2174" s="35"/>
      <c r="U2174" s="36"/>
      <c r="V2174" s="37"/>
    </row>
    <row r="2175" spans="1:22" s="19" customFormat="1" ht="17.25" customHeight="1" thickBot="1">
      <c r="A2175" s="634" t="s">
        <v>2866</v>
      </c>
      <c r="B2175" s="475"/>
      <c r="C2175" s="476"/>
      <c r="D2175" s="476"/>
      <c r="E2175" s="476"/>
      <c r="F2175" s="476"/>
      <c r="G2175" s="476"/>
      <c r="H2175" s="476"/>
      <c r="I2175" s="476"/>
      <c r="J2175" s="476"/>
      <c r="K2175" s="476"/>
      <c r="L2175" s="476"/>
      <c r="M2175" s="476"/>
      <c r="N2175" s="414" t="s">
        <v>398</v>
      </c>
      <c r="O2175" s="415">
        <v>2944.5860000000002</v>
      </c>
      <c r="P2175" s="423"/>
      <c r="Q2175" s="423"/>
      <c r="R2175" s="424"/>
      <c r="S2175" s="424"/>
      <c r="T2175" s="425"/>
      <c r="U2175" s="426"/>
      <c r="V2175" s="427"/>
    </row>
    <row r="2176" spans="1:22" ht="17.25" customHeight="1">
      <c r="B2176" s="38"/>
      <c r="C2176" s="38"/>
      <c r="D2176" s="38"/>
      <c r="E2176" s="38"/>
      <c r="F2176" s="38"/>
      <c r="G2176" s="39"/>
      <c r="H2176" s="39"/>
      <c r="I2176" s="39"/>
      <c r="J2176" s="39"/>
      <c r="K2176" s="39"/>
      <c r="L2176" s="39"/>
      <c r="M2176" s="39"/>
      <c r="N2176" s="39"/>
      <c r="O2176" s="39"/>
      <c r="P2176" s="39"/>
      <c r="Q2176" s="39"/>
      <c r="R2176" s="39"/>
      <c r="S2176" s="39"/>
      <c r="T2176" s="39"/>
      <c r="U2176" s="39"/>
      <c r="V2176" s="39"/>
    </row>
    <row r="2177" spans="1:22" s="19" customFormat="1" ht="16.5" customHeight="1" thickBot="1">
      <c r="A2177" s="630"/>
      <c r="B2177" s="764" t="s">
        <v>399</v>
      </c>
      <c r="C2177" s="764"/>
      <c r="D2177" s="764"/>
      <c r="E2177" s="764"/>
      <c r="F2177" s="764"/>
      <c r="G2177" s="764"/>
      <c r="H2177" s="764"/>
      <c r="I2177" s="764"/>
      <c r="J2177" s="764"/>
      <c r="K2177" s="764"/>
      <c r="L2177" s="764"/>
      <c r="M2177" s="764"/>
      <c r="N2177" s="764"/>
      <c r="O2177" s="764"/>
      <c r="P2177" s="764"/>
      <c r="Q2177" s="764"/>
      <c r="R2177" s="764"/>
      <c r="S2177" s="764"/>
      <c r="T2177" s="764"/>
      <c r="U2177" s="764"/>
      <c r="V2177" s="764"/>
    </row>
    <row r="2178" spans="1:22" s="22" customFormat="1" ht="22.5" customHeight="1">
      <c r="A2178" s="635" t="s">
        <v>2867</v>
      </c>
      <c r="B2178" s="765" t="s">
        <v>400</v>
      </c>
      <c r="C2178" s="768" t="s">
        <v>401</v>
      </c>
      <c r="D2178" s="769"/>
      <c r="E2178" s="769"/>
      <c r="F2178" s="769"/>
      <c r="G2178" s="769"/>
      <c r="H2178" s="769"/>
      <c r="I2178" s="769"/>
      <c r="J2178" s="769"/>
      <c r="K2178" s="769"/>
      <c r="L2178" s="769"/>
      <c r="M2178" s="747"/>
      <c r="N2178" s="477"/>
      <c r="O2178" s="478"/>
      <c r="P2178" s="768" t="s">
        <v>402</v>
      </c>
      <c r="Q2178" s="769"/>
      <c r="R2178" s="769"/>
      <c r="S2178" s="747"/>
      <c r="T2178" s="746" t="s">
        <v>403</v>
      </c>
      <c r="U2178" s="747"/>
      <c r="V2178" s="775" t="s">
        <v>1102</v>
      </c>
    </row>
    <row r="2179" spans="1:22" s="22" customFormat="1" ht="22.5" customHeight="1">
      <c r="A2179" s="635" t="s">
        <v>2868</v>
      </c>
      <c r="B2179" s="766"/>
      <c r="C2179" s="734" t="s">
        <v>404</v>
      </c>
      <c r="D2179" s="735"/>
      <c r="E2179" s="736"/>
      <c r="F2179" s="481">
        <v>2</v>
      </c>
      <c r="G2179" s="737" t="s">
        <v>405</v>
      </c>
      <c r="H2179" s="738" t="s">
        <v>406</v>
      </c>
      <c r="I2179" s="738"/>
      <c r="J2179" s="734" t="s">
        <v>407</v>
      </c>
      <c r="K2179" s="739"/>
      <c r="L2179" s="482"/>
      <c r="M2179" s="482"/>
      <c r="N2179" s="483"/>
      <c r="O2179" s="484"/>
      <c r="P2179" s="770"/>
      <c r="Q2179" s="771"/>
      <c r="R2179" s="771"/>
      <c r="S2179" s="772"/>
      <c r="T2179" s="748"/>
      <c r="U2179" s="749"/>
      <c r="V2179" s="776"/>
    </row>
    <row r="2180" spans="1:22" s="22" customFormat="1" ht="51.75" customHeight="1" thickBot="1">
      <c r="A2180" s="635" t="s">
        <v>2869</v>
      </c>
      <c r="B2180" s="766"/>
      <c r="C2180" s="735" t="s">
        <v>408</v>
      </c>
      <c r="D2180" s="736"/>
      <c r="E2180" s="485" t="s">
        <v>409</v>
      </c>
      <c r="F2180" s="479" t="s">
        <v>410</v>
      </c>
      <c r="G2180" s="737"/>
      <c r="H2180" s="738"/>
      <c r="I2180" s="738"/>
      <c r="J2180" s="469" t="s">
        <v>411</v>
      </c>
      <c r="K2180" s="480" t="s">
        <v>412</v>
      </c>
      <c r="L2180" s="486" t="s">
        <v>413</v>
      </c>
      <c r="M2180" s="486"/>
      <c r="N2180" s="487" t="s">
        <v>414</v>
      </c>
      <c r="O2180" s="488"/>
      <c r="P2180" s="421" t="s">
        <v>1436</v>
      </c>
      <c r="Q2180" s="312" t="s">
        <v>415</v>
      </c>
      <c r="R2180" s="313"/>
      <c r="S2180" s="94">
        <v>2</v>
      </c>
      <c r="T2180" s="773"/>
      <c r="U2180" s="774"/>
      <c r="V2180" s="777"/>
    </row>
    <row r="2181" spans="1:22" s="22" customFormat="1" ht="15.75" customHeight="1">
      <c r="A2181" s="635" t="s">
        <v>2870</v>
      </c>
      <c r="B2181" s="766"/>
      <c r="C2181" s="41">
        <v>1</v>
      </c>
      <c r="D2181" s="83" t="s">
        <v>338</v>
      </c>
      <c r="E2181" s="89">
        <v>0.5</v>
      </c>
      <c r="F2181" s="306">
        <v>910.01599999999996</v>
      </c>
      <c r="G2181" s="306">
        <v>698.17</v>
      </c>
      <c r="H2181" s="742" t="s">
        <v>1102</v>
      </c>
      <c r="I2181" s="743"/>
      <c r="J2181" s="90" t="s">
        <v>1102</v>
      </c>
      <c r="K2181" s="88" t="s">
        <v>1418</v>
      </c>
      <c r="L2181" s="453" t="s">
        <v>34</v>
      </c>
      <c r="M2181" s="454" t="s">
        <v>1439</v>
      </c>
      <c r="N2181" s="369" t="s">
        <v>396</v>
      </c>
      <c r="O2181" s="778" t="s">
        <v>205</v>
      </c>
      <c r="P2181" s="779"/>
      <c r="Q2181" s="782">
        <v>116</v>
      </c>
      <c r="R2181" s="785" t="s">
        <v>1361</v>
      </c>
      <c r="S2181" s="786"/>
      <c r="T2181" s="746" t="s">
        <v>416</v>
      </c>
      <c r="U2181" s="769"/>
      <c r="V2181" s="747"/>
    </row>
    <row r="2182" spans="1:22" s="22" customFormat="1" ht="15.75" customHeight="1" thickBot="1">
      <c r="A2182" s="635" t="s">
        <v>2871</v>
      </c>
      <c r="B2182" s="766"/>
      <c r="C2182" s="41">
        <v>2</v>
      </c>
      <c r="D2182" s="83" t="s">
        <v>339</v>
      </c>
      <c r="E2182" s="89">
        <v>0.5</v>
      </c>
      <c r="F2182" s="306">
        <v>4979.1559999999999</v>
      </c>
      <c r="G2182" s="306">
        <v>698.17</v>
      </c>
      <c r="H2182" s="742" t="s">
        <v>1102</v>
      </c>
      <c r="I2182" s="743"/>
      <c r="J2182" s="90" t="s">
        <v>1102</v>
      </c>
      <c r="K2182" s="88" t="s">
        <v>1418</v>
      </c>
      <c r="L2182" s="453" t="s">
        <v>1361</v>
      </c>
      <c r="M2182" s="454" t="s">
        <v>1459</v>
      </c>
      <c r="N2182" s="369" t="s">
        <v>396</v>
      </c>
      <c r="O2182" s="778"/>
      <c r="P2182" s="779"/>
      <c r="Q2182" s="783"/>
      <c r="R2182" s="787"/>
      <c r="S2182" s="788"/>
      <c r="T2182" s="773"/>
      <c r="U2182" s="791"/>
      <c r="V2182" s="774"/>
    </row>
    <row r="2183" spans="1:22" s="22" customFormat="1" ht="15.75" customHeight="1">
      <c r="A2183" s="635" t="s">
        <v>2872</v>
      </c>
      <c r="B2183" s="766"/>
      <c r="C2183" s="41">
        <v>3</v>
      </c>
      <c r="D2183" s="83" t="s">
        <v>1418</v>
      </c>
      <c r="E2183" s="89" t="s">
        <v>1418</v>
      </c>
      <c r="F2183" s="306" t="s">
        <v>1418</v>
      </c>
      <c r="G2183" s="306" t="s">
        <v>1418</v>
      </c>
      <c r="H2183" s="742" t="s">
        <v>1418</v>
      </c>
      <c r="I2183" s="743"/>
      <c r="J2183" s="90" t="s">
        <v>1418</v>
      </c>
      <c r="K2183" s="88" t="s">
        <v>1418</v>
      </c>
      <c r="L2183" s="453"/>
      <c r="M2183" s="454" t="s">
        <v>1418</v>
      </c>
      <c r="N2183" s="369"/>
      <c r="O2183" s="780"/>
      <c r="P2183" s="781"/>
      <c r="Q2183" s="784"/>
      <c r="R2183" s="789"/>
      <c r="S2183" s="790"/>
      <c r="T2183" s="244"/>
      <c r="U2183" s="244"/>
      <c r="V2183" s="245"/>
    </row>
    <row r="2184" spans="1:22" s="22" customFormat="1" ht="15.75" customHeight="1">
      <c r="A2184" s="635" t="s">
        <v>2873</v>
      </c>
      <c r="B2184" s="766"/>
      <c r="C2184" s="41">
        <v>4</v>
      </c>
      <c r="D2184" s="83" t="s">
        <v>1418</v>
      </c>
      <c r="E2184" s="89" t="s">
        <v>1418</v>
      </c>
      <c r="F2184" s="306" t="s">
        <v>1418</v>
      </c>
      <c r="G2184" s="306" t="s">
        <v>1418</v>
      </c>
      <c r="H2184" s="742" t="s">
        <v>1418</v>
      </c>
      <c r="I2184" s="743"/>
      <c r="J2184" s="90" t="s">
        <v>1418</v>
      </c>
      <c r="K2184" s="88" t="s">
        <v>1418</v>
      </c>
      <c r="L2184" s="453"/>
      <c r="M2184" s="454" t="s">
        <v>1418</v>
      </c>
      <c r="N2184" s="369"/>
      <c r="O2184" s="744" t="s">
        <v>417</v>
      </c>
      <c r="P2184" s="734" t="s">
        <v>418</v>
      </c>
      <c r="Q2184" s="735"/>
      <c r="R2184" s="735"/>
      <c r="S2184" s="736"/>
      <c r="T2184" s="225"/>
      <c r="U2184" s="225"/>
      <c r="V2184" s="246"/>
    </row>
    <row r="2185" spans="1:22" s="22" customFormat="1" ht="17.25" customHeight="1">
      <c r="A2185" s="635" t="s">
        <v>2874</v>
      </c>
      <c r="B2185" s="766"/>
      <c r="C2185" s="41">
        <v>5</v>
      </c>
      <c r="D2185" s="83" t="s">
        <v>1418</v>
      </c>
      <c r="E2185" s="89" t="s">
        <v>1418</v>
      </c>
      <c r="F2185" s="306" t="s">
        <v>1418</v>
      </c>
      <c r="G2185" s="306" t="s">
        <v>1418</v>
      </c>
      <c r="H2185" s="742" t="s">
        <v>1418</v>
      </c>
      <c r="I2185" s="743"/>
      <c r="J2185" s="90" t="s">
        <v>1418</v>
      </c>
      <c r="K2185" s="88" t="s">
        <v>1418</v>
      </c>
      <c r="L2185" s="453"/>
      <c r="M2185" s="454" t="s">
        <v>1418</v>
      </c>
      <c r="N2185" s="369"/>
      <c r="O2185" s="745"/>
      <c r="P2185" s="469" t="s">
        <v>419</v>
      </c>
      <c r="Q2185" s="469" t="s">
        <v>420</v>
      </c>
      <c r="R2185" s="738" t="s">
        <v>421</v>
      </c>
      <c r="S2185" s="738"/>
      <c r="T2185" s="225"/>
      <c r="U2185" s="225"/>
      <c r="V2185" s="246"/>
    </row>
    <row r="2186" spans="1:22" s="22" customFormat="1" ht="16.5" customHeight="1" thickBot="1">
      <c r="A2186" s="635" t="s">
        <v>2875</v>
      </c>
      <c r="B2186" s="766"/>
      <c r="C2186" s="91">
        <v>6</v>
      </c>
      <c r="D2186" s="92" t="s">
        <v>1418</v>
      </c>
      <c r="E2186" s="93" t="s">
        <v>1418</v>
      </c>
      <c r="F2186" s="306" t="s">
        <v>1418</v>
      </c>
      <c r="G2186" s="306" t="s">
        <v>1418</v>
      </c>
      <c r="H2186" s="742" t="s">
        <v>1418</v>
      </c>
      <c r="I2186" s="743"/>
      <c r="J2186" s="90" t="s">
        <v>1418</v>
      </c>
      <c r="K2186" s="88" t="s">
        <v>1418</v>
      </c>
      <c r="L2186" s="453"/>
      <c r="M2186" s="454" t="s">
        <v>1418</v>
      </c>
      <c r="N2186" s="451"/>
      <c r="O2186" s="319" t="s">
        <v>1102</v>
      </c>
      <c r="P2186" s="247">
        <v>4</v>
      </c>
      <c r="Q2186" s="248">
        <v>1396.3430708000001</v>
      </c>
      <c r="R2186" s="792">
        <v>4524.1480000000001</v>
      </c>
      <c r="S2186" s="792"/>
      <c r="T2186" s="225"/>
      <c r="U2186" s="225"/>
      <c r="V2186" s="246"/>
    </row>
    <row r="2187" spans="1:22" s="22" customFormat="1" ht="16.5" customHeight="1" thickBot="1">
      <c r="A2187" s="635" t="s">
        <v>2876</v>
      </c>
      <c r="B2187" s="767"/>
      <c r="C2187" s="793" t="s">
        <v>422</v>
      </c>
      <c r="D2187" s="794"/>
      <c r="E2187" s="794"/>
      <c r="F2187" s="502"/>
      <c r="G2187" s="503"/>
      <c r="H2187" s="795" t="s">
        <v>1102</v>
      </c>
      <c r="I2187" s="796"/>
      <c r="J2187" s="416" t="s">
        <v>1102</v>
      </c>
      <c r="K2187" s="249" t="s">
        <v>1102</v>
      </c>
      <c r="L2187" s="492"/>
      <c r="M2187" s="493"/>
      <c r="N2187" s="494"/>
      <c r="O2187" s="797" t="s">
        <v>1418</v>
      </c>
      <c r="P2187" s="797"/>
      <c r="Q2187" s="797"/>
      <c r="R2187" s="797"/>
      <c r="S2187" s="797"/>
      <c r="T2187" s="489"/>
      <c r="U2187" s="490"/>
      <c r="V2187" s="491"/>
    </row>
    <row r="2188" spans="1:22" ht="24.9" customHeight="1"/>
    <row r="2189" spans="1:22" ht="24.9" customHeight="1"/>
    <row r="2190" spans="1:22" s="32" customFormat="1" ht="24" thickBot="1">
      <c r="A2190" s="633">
        <v>81</v>
      </c>
      <c r="B2190" s="761" t="s">
        <v>371</v>
      </c>
      <c r="C2190" s="761"/>
      <c r="D2190" s="761"/>
      <c r="E2190" s="26">
        <v>117</v>
      </c>
      <c r="F2190" s="27" t="s">
        <v>185</v>
      </c>
      <c r="G2190" s="28"/>
      <c r="H2190" s="28"/>
      <c r="I2190" s="27"/>
      <c r="J2190" s="27"/>
      <c r="K2190" s="27"/>
      <c r="L2190" s="27"/>
      <c r="M2190" s="29"/>
      <c r="N2190" s="29"/>
      <c r="O2190" s="28"/>
      <c r="P2190" s="28"/>
      <c r="Q2190" s="30"/>
      <c r="R2190" s="30"/>
      <c r="S2190" s="30"/>
      <c r="T2190" s="30"/>
      <c r="U2190" s="31"/>
    </row>
    <row r="2191" spans="1:22" s="19" customFormat="1" ht="24.75" customHeight="1">
      <c r="A2191" s="630"/>
      <c r="B2191" s="762" t="s">
        <v>372</v>
      </c>
      <c r="C2191" s="466" t="s">
        <v>373</v>
      </c>
      <c r="D2191" s="467" t="s">
        <v>374</v>
      </c>
      <c r="E2191" s="467"/>
      <c r="F2191" s="467" t="s">
        <v>375</v>
      </c>
      <c r="G2191" s="468"/>
      <c r="H2191" s="752" t="s">
        <v>376</v>
      </c>
      <c r="I2191" s="803" t="s">
        <v>377</v>
      </c>
      <c r="J2191" s="752" t="s">
        <v>378</v>
      </c>
      <c r="K2191" s="752" t="s">
        <v>379</v>
      </c>
      <c r="L2191" s="752" t="s">
        <v>380</v>
      </c>
      <c r="M2191" s="752" t="s">
        <v>381</v>
      </c>
      <c r="N2191" s="753" t="s">
        <v>382</v>
      </c>
      <c r="O2191" s="754"/>
      <c r="P2191" s="755" t="s">
        <v>383</v>
      </c>
      <c r="Q2191" s="756"/>
      <c r="R2191" s="746" t="s">
        <v>384</v>
      </c>
      <c r="S2191" s="747"/>
      <c r="T2191" s="798" t="s">
        <v>385</v>
      </c>
      <c r="U2191" s="799"/>
      <c r="V2191" s="800"/>
    </row>
    <row r="2192" spans="1:22" s="19" customFormat="1" ht="73.5" customHeight="1">
      <c r="A2192" s="630"/>
      <c r="B2192" s="763"/>
      <c r="C2192" s="469" t="s">
        <v>386</v>
      </c>
      <c r="D2192" s="470" t="s">
        <v>101</v>
      </c>
      <c r="E2192" s="470" t="s">
        <v>387</v>
      </c>
      <c r="F2192" s="470" t="s">
        <v>388</v>
      </c>
      <c r="G2192" s="471" t="s">
        <v>389</v>
      </c>
      <c r="H2192" s="738"/>
      <c r="I2192" s="804"/>
      <c r="J2192" s="738"/>
      <c r="K2192" s="738"/>
      <c r="L2192" s="738"/>
      <c r="M2192" s="738"/>
      <c r="N2192" s="469" t="s">
        <v>390</v>
      </c>
      <c r="O2192" s="470" t="s">
        <v>391</v>
      </c>
      <c r="P2192" s="801"/>
      <c r="Q2192" s="802"/>
      <c r="R2192" s="748"/>
      <c r="S2192" s="749"/>
      <c r="T2192" s="472" t="s">
        <v>392</v>
      </c>
      <c r="U2192" s="473" t="s">
        <v>393</v>
      </c>
      <c r="V2192" s="474" t="s">
        <v>394</v>
      </c>
    </row>
    <row r="2193" spans="1:22" s="19" customFormat="1" ht="26.25" customHeight="1">
      <c r="A2193" s="630"/>
      <c r="B2193" s="400"/>
      <c r="C2193" s="401">
        <v>3</v>
      </c>
      <c r="D2193" s="401">
        <v>4</v>
      </c>
      <c r="E2193" s="401">
        <v>5</v>
      </c>
      <c r="F2193" s="401">
        <v>6</v>
      </c>
      <c r="G2193" s="401">
        <v>7</v>
      </c>
      <c r="H2193" s="401">
        <v>8</v>
      </c>
      <c r="I2193" s="401">
        <v>9</v>
      </c>
      <c r="J2193" s="401">
        <v>10</v>
      </c>
      <c r="K2193" s="401">
        <v>11</v>
      </c>
      <c r="L2193" s="401">
        <v>12</v>
      </c>
      <c r="M2193" s="401">
        <v>13</v>
      </c>
      <c r="N2193" s="401">
        <v>14</v>
      </c>
      <c r="O2193" s="401">
        <v>15</v>
      </c>
      <c r="P2193" s="402">
        <v>16</v>
      </c>
      <c r="Q2193" s="403">
        <v>17</v>
      </c>
      <c r="R2193" s="402">
        <v>18</v>
      </c>
      <c r="S2193" s="403">
        <v>19</v>
      </c>
      <c r="T2193" s="404">
        <v>20</v>
      </c>
      <c r="U2193" s="210">
        <v>21</v>
      </c>
      <c r="V2193" s="405">
        <v>22</v>
      </c>
    </row>
    <row r="2194" spans="1:22" s="33" customFormat="1" ht="49.95" customHeight="1">
      <c r="A2194" s="634" t="s">
        <v>2877</v>
      </c>
      <c r="B2194" s="406">
        <v>1</v>
      </c>
      <c r="C2194" s="394" t="s">
        <v>470</v>
      </c>
      <c r="D2194" s="394" t="s">
        <v>926</v>
      </c>
      <c r="E2194" s="394" t="s">
        <v>927</v>
      </c>
      <c r="F2194" s="394" t="s">
        <v>48</v>
      </c>
      <c r="G2194" s="386">
        <v>1</v>
      </c>
      <c r="H2194" s="543" t="s">
        <v>396</v>
      </c>
      <c r="I2194" s="392">
        <v>2</v>
      </c>
      <c r="J2194" s="393" t="s">
        <v>341</v>
      </c>
      <c r="K2194" s="430">
        <v>38680</v>
      </c>
      <c r="L2194" s="430">
        <v>39832</v>
      </c>
      <c r="M2194" s="387">
        <v>3703.02</v>
      </c>
      <c r="N2194" s="428">
        <v>3703.02</v>
      </c>
      <c r="O2194" s="212">
        <v>3703.02</v>
      </c>
      <c r="P2194" s="732"/>
      <c r="Q2194" s="733"/>
      <c r="R2194" s="750"/>
      <c r="S2194" s="751"/>
      <c r="T2194" s="389" t="s">
        <v>396</v>
      </c>
      <c r="U2194" s="390">
        <v>35</v>
      </c>
      <c r="V2194" s="391" t="s">
        <v>396</v>
      </c>
    </row>
    <row r="2195" spans="1:22" s="33" customFormat="1" ht="49.95" customHeight="1">
      <c r="A2195" s="634" t="s">
        <v>2878</v>
      </c>
      <c r="B2195" s="406">
        <v>2</v>
      </c>
      <c r="C2195" s="394" t="s">
        <v>928</v>
      </c>
      <c r="D2195" s="394" t="s">
        <v>929</v>
      </c>
      <c r="E2195" s="394" t="s">
        <v>930</v>
      </c>
      <c r="F2195" s="394" t="s">
        <v>48</v>
      </c>
      <c r="G2195" s="386">
        <v>0.85</v>
      </c>
      <c r="H2195" s="543" t="s">
        <v>396</v>
      </c>
      <c r="I2195" s="392">
        <v>1</v>
      </c>
      <c r="J2195" s="393" t="s">
        <v>340</v>
      </c>
      <c r="K2195" s="430">
        <v>38992</v>
      </c>
      <c r="L2195" s="430">
        <v>39417</v>
      </c>
      <c r="M2195" s="387">
        <v>1521.75</v>
      </c>
      <c r="N2195" s="428">
        <v>1293.4875</v>
      </c>
      <c r="O2195" s="212">
        <v>1293.4875</v>
      </c>
      <c r="P2195" s="732"/>
      <c r="Q2195" s="733"/>
      <c r="R2195" s="750"/>
      <c r="S2195" s="751"/>
      <c r="T2195" s="389" t="s">
        <v>396</v>
      </c>
      <c r="U2195" s="390">
        <v>8</v>
      </c>
      <c r="V2195" s="391" t="s">
        <v>396</v>
      </c>
    </row>
    <row r="2196" spans="1:22" s="33" customFormat="1" ht="49.95" customHeight="1">
      <c r="A2196" s="634" t="s">
        <v>2879</v>
      </c>
      <c r="B2196" s="406">
        <v>3</v>
      </c>
      <c r="C2196" s="394" t="s">
        <v>931</v>
      </c>
      <c r="D2196" s="394" t="s">
        <v>932</v>
      </c>
      <c r="E2196" s="394" t="s">
        <v>933</v>
      </c>
      <c r="F2196" s="394" t="s">
        <v>57</v>
      </c>
      <c r="G2196" s="386">
        <v>1</v>
      </c>
      <c r="H2196" s="543" t="s">
        <v>396</v>
      </c>
      <c r="I2196" s="392">
        <v>1</v>
      </c>
      <c r="J2196" s="393" t="s">
        <v>340</v>
      </c>
      <c r="K2196" s="430">
        <v>39342</v>
      </c>
      <c r="L2196" s="430">
        <v>40029</v>
      </c>
      <c r="M2196" s="387">
        <v>1142.6400000000001</v>
      </c>
      <c r="N2196" s="428">
        <v>1142.6400000000001</v>
      </c>
      <c r="O2196" s="212">
        <v>1142.6400000000001</v>
      </c>
      <c r="P2196" s="732"/>
      <c r="Q2196" s="733"/>
      <c r="R2196" s="750"/>
      <c r="S2196" s="751"/>
      <c r="T2196" s="389" t="s">
        <v>396</v>
      </c>
      <c r="U2196" s="390">
        <v>145</v>
      </c>
      <c r="V2196" s="391" t="s">
        <v>396</v>
      </c>
    </row>
    <row r="2197" spans="1:22" s="33" customFormat="1" ht="49.95" customHeight="1">
      <c r="A2197" s="634" t="s">
        <v>2880</v>
      </c>
      <c r="B2197" s="406">
        <v>4</v>
      </c>
      <c r="C2197" s="394" t="s">
        <v>934</v>
      </c>
      <c r="D2197" s="394" t="s">
        <v>935</v>
      </c>
      <c r="E2197" s="394" t="s">
        <v>936</v>
      </c>
      <c r="F2197" s="394" t="s">
        <v>48</v>
      </c>
      <c r="G2197" s="386">
        <v>0.5</v>
      </c>
      <c r="H2197" s="543" t="s">
        <v>396</v>
      </c>
      <c r="I2197" s="392">
        <v>1</v>
      </c>
      <c r="J2197" s="393" t="s">
        <v>340</v>
      </c>
      <c r="K2197" s="430">
        <v>40000</v>
      </c>
      <c r="L2197" s="430">
        <v>40444</v>
      </c>
      <c r="M2197" s="387">
        <v>1577.3</v>
      </c>
      <c r="N2197" s="428">
        <v>788.65</v>
      </c>
      <c r="O2197" s="212">
        <v>788.65</v>
      </c>
      <c r="P2197" s="732"/>
      <c r="Q2197" s="733"/>
      <c r="R2197" s="750"/>
      <c r="S2197" s="751"/>
      <c r="T2197" s="389" t="s">
        <v>396</v>
      </c>
      <c r="U2197" s="390">
        <v>11</v>
      </c>
      <c r="V2197" s="391" t="s">
        <v>396</v>
      </c>
    </row>
    <row r="2198" spans="1:22" s="33" customFormat="1" ht="49.95" customHeight="1">
      <c r="A2198" s="634" t="s">
        <v>2881</v>
      </c>
      <c r="B2198" s="406">
        <v>5</v>
      </c>
      <c r="C2198" s="394" t="s">
        <v>937</v>
      </c>
      <c r="D2198" s="394" t="s">
        <v>938</v>
      </c>
      <c r="E2198" s="394" t="s">
        <v>939</v>
      </c>
      <c r="F2198" s="394" t="s">
        <v>48</v>
      </c>
      <c r="G2198" s="386">
        <v>0.5</v>
      </c>
      <c r="H2198" s="543" t="s">
        <v>396</v>
      </c>
      <c r="I2198" s="392">
        <v>1</v>
      </c>
      <c r="J2198" s="393" t="s">
        <v>340</v>
      </c>
      <c r="K2198" s="430">
        <v>43707</v>
      </c>
      <c r="L2198" s="430">
        <v>44241</v>
      </c>
      <c r="M2198" s="387">
        <v>2045.63</v>
      </c>
      <c r="N2198" s="428">
        <v>1022.8150000000001</v>
      </c>
      <c r="O2198" s="212">
        <v>1022.8150000000001</v>
      </c>
      <c r="P2198" s="732"/>
      <c r="Q2198" s="733"/>
      <c r="R2198" s="750"/>
      <c r="S2198" s="751"/>
      <c r="T2198" s="389" t="s">
        <v>396</v>
      </c>
      <c r="U2198" s="390">
        <v>166</v>
      </c>
      <c r="V2198" s="391" t="s">
        <v>396</v>
      </c>
    </row>
    <row r="2199" spans="1:22" s="33" customFormat="1" ht="24.9" customHeight="1">
      <c r="A2199" s="634" t="s">
        <v>2882</v>
      </c>
      <c r="B2199" s="406" t="s">
        <v>1418</v>
      </c>
      <c r="C2199" s="394"/>
      <c r="D2199" s="394"/>
      <c r="E2199" s="394"/>
      <c r="F2199" s="394"/>
      <c r="G2199" s="386"/>
      <c r="H2199" s="543"/>
      <c r="I2199" s="392"/>
      <c r="J2199" s="393" t="s">
        <v>1418</v>
      </c>
      <c r="K2199" s="430"/>
      <c r="L2199" s="430"/>
      <c r="M2199" s="387"/>
      <c r="N2199" s="428" t="s">
        <v>1418</v>
      </c>
      <c r="O2199" s="212" t="s">
        <v>1418</v>
      </c>
      <c r="P2199" s="732"/>
      <c r="Q2199" s="733"/>
      <c r="R2199" s="750"/>
      <c r="S2199" s="751"/>
      <c r="T2199" s="389"/>
      <c r="U2199" s="390"/>
      <c r="V2199" s="391"/>
    </row>
    <row r="2200" spans="1:22" s="33" customFormat="1" ht="24.9" customHeight="1">
      <c r="A2200" s="634" t="s">
        <v>2883</v>
      </c>
      <c r="B2200" s="406" t="s">
        <v>1418</v>
      </c>
      <c r="C2200" s="394"/>
      <c r="D2200" s="394"/>
      <c r="E2200" s="394"/>
      <c r="F2200" s="394"/>
      <c r="G2200" s="386"/>
      <c r="H2200" s="543"/>
      <c r="I2200" s="392"/>
      <c r="J2200" s="393" t="s">
        <v>1418</v>
      </c>
      <c r="K2200" s="430"/>
      <c r="L2200" s="430"/>
      <c r="M2200" s="387"/>
      <c r="N2200" s="428" t="s">
        <v>1418</v>
      </c>
      <c r="O2200" s="212" t="s">
        <v>1418</v>
      </c>
      <c r="P2200" s="732"/>
      <c r="Q2200" s="733"/>
      <c r="R2200" s="750"/>
      <c r="S2200" s="751"/>
      <c r="T2200" s="389"/>
      <c r="U2200" s="390"/>
      <c r="V2200" s="391"/>
    </row>
    <row r="2201" spans="1:22" s="33" customFormat="1" ht="24.9" customHeight="1">
      <c r="A2201" s="634" t="s">
        <v>2884</v>
      </c>
      <c r="B2201" s="406" t="s">
        <v>1418</v>
      </c>
      <c r="C2201" s="394"/>
      <c r="D2201" s="394"/>
      <c r="E2201" s="394"/>
      <c r="F2201" s="394"/>
      <c r="G2201" s="386"/>
      <c r="H2201" s="543"/>
      <c r="I2201" s="392"/>
      <c r="J2201" s="393" t="s">
        <v>1418</v>
      </c>
      <c r="K2201" s="430"/>
      <c r="L2201" s="430"/>
      <c r="M2201" s="388"/>
      <c r="N2201" s="428" t="s">
        <v>1418</v>
      </c>
      <c r="O2201" s="212" t="s">
        <v>1418</v>
      </c>
      <c r="P2201" s="732"/>
      <c r="Q2201" s="733"/>
      <c r="R2201" s="750"/>
      <c r="S2201" s="751"/>
      <c r="T2201" s="389"/>
      <c r="U2201" s="390"/>
      <c r="V2201" s="391"/>
    </row>
    <row r="2202" spans="1:22" s="33" customFormat="1" ht="24.9" customHeight="1">
      <c r="A2202" s="634" t="s">
        <v>2885</v>
      </c>
      <c r="B2202" s="406" t="s">
        <v>1418</v>
      </c>
      <c r="C2202" s="394"/>
      <c r="D2202" s="394"/>
      <c r="E2202" s="394"/>
      <c r="F2202" s="394"/>
      <c r="G2202" s="386"/>
      <c r="H2202" s="543"/>
      <c r="I2202" s="392"/>
      <c r="J2202" s="393" t="s">
        <v>1418</v>
      </c>
      <c r="K2202" s="430"/>
      <c r="L2202" s="430"/>
      <c r="M2202" s="388"/>
      <c r="N2202" s="428" t="s">
        <v>1418</v>
      </c>
      <c r="O2202" s="212" t="s">
        <v>1418</v>
      </c>
      <c r="P2202" s="732"/>
      <c r="Q2202" s="733"/>
      <c r="R2202" s="750"/>
      <c r="S2202" s="751"/>
      <c r="T2202" s="389"/>
      <c r="U2202" s="390"/>
      <c r="V2202" s="391"/>
    </row>
    <row r="2203" spans="1:22" s="33" customFormat="1" ht="24.9" customHeight="1" thickBot="1">
      <c r="A2203" s="634" t="s">
        <v>2886</v>
      </c>
      <c r="B2203" s="410" t="s">
        <v>1418</v>
      </c>
      <c r="C2203" s="395"/>
      <c r="D2203" s="395"/>
      <c r="E2203" s="395"/>
      <c r="F2203" s="395"/>
      <c r="G2203" s="396"/>
      <c r="H2203" s="544"/>
      <c r="I2203" s="397"/>
      <c r="J2203" s="398" t="s">
        <v>1418</v>
      </c>
      <c r="K2203" s="431"/>
      <c r="L2203" s="431"/>
      <c r="M2203" s="399"/>
      <c r="N2203" s="428" t="s">
        <v>1418</v>
      </c>
      <c r="O2203" s="212" t="s">
        <v>1418</v>
      </c>
      <c r="P2203" s="732"/>
      <c r="Q2203" s="733"/>
      <c r="R2203" s="750"/>
      <c r="S2203" s="751"/>
      <c r="T2203" s="389"/>
      <c r="U2203" s="390"/>
      <c r="V2203" s="391"/>
    </row>
    <row r="2204" spans="1:22" s="19" customFormat="1" ht="12" customHeight="1">
      <c r="A2204" s="634"/>
      <c r="B2204" s="34"/>
      <c r="C2204" s="35"/>
      <c r="D2204" s="35"/>
      <c r="E2204" s="35"/>
      <c r="F2204" s="35"/>
      <c r="G2204" s="35"/>
      <c r="H2204" s="407"/>
      <c r="I2204" s="35"/>
      <c r="J2204" s="35"/>
      <c r="K2204" s="35"/>
      <c r="L2204" s="35"/>
      <c r="M2204" s="35"/>
      <c r="N2204" s="35"/>
      <c r="O2204" s="211"/>
      <c r="P2204" s="35"/>
      <c r="Q2204" s="35"/>
      <c r="R2204" s="211"/>
      <c r="S2204" s="35"/>
      <c r="T2204" s="35"/>
      <c r="U2204" s="36"/>
      <c r="V2204" s="37"/>
    </row>
    <row r="2205" spans="1:22" s="19" customFormat="1" ht="17.25" customHeight="1" thickBot="1">
      <c r="A2205" s="634" t="s">
        <v>2887</v>
      </c>
      <c r="B2205" s="475"/>
      <c r="C2205" s="476"/>
      <c r="D2205" s="476"/>
      <c r="E2205" s="476"/>
      <c r="F2205" s="476"/>
      <c r="G2205" s="476"/>
      <c r="H2205" s="476"/>
      <c r="I2205" s="476"/>
      <c r="J2205" s="476"/>
      <c r="K2205" s="476"/>
      <c r="L2205" s="476"/>
      <c r="M2205" s="476"/>
      <c r="N2205" s="414" t="s">
        <v>398</v>
      </c>
      <c r="O2205" s="415">
        <v>1590.1224999999999</v>
      </c>
      <c r="P2205" s="423"/>
      <c r="Q2205" s="423"/>
      <c r="R2205" s="424"/>
      <c r="S2205" s="424"/>
      <c r="T2205" s="425"/>
      <c r="U2205" s="426"/>
      <c r="V2205" s="427"/>
    </row>
    <row r="2206" spans="1:22" ht="17.25" customHeight="1">
      <c r="B2206" s="38"/>
      <c r="C2206" s="38"/>
      <c r="D2206" s="38"/>
      <c r="E2206" s="38"/>
      <c r="F2206" s="38"/>
      <c r="G2206" s="39"/>
      <c r="H2206" s="39"/>
      <c r="I2206" s="39"/>
      <c r="J2206" s="39"/>
      <c r="K2206" s="39"/>
      <c r="L2206" s="39"/>
      <c r="M2206" s="39"/>
      <c r="N2206" s="39"/>
      <c r="O2206" s="39"/>
      <c r="P2206" s="39"/>
      <c r="Q2206" s="39"/>
      <c r="R2206" s="39"/>
      <c r="S2206" s="39"/>
      <c r="T2206" s="39"/>
      <c r="U2206" s="39"/>
      <c r="V2206" s="39"/>
    </row>
    <row r="2207" spans="1:22" s="19" customFormat="1" ht="16.5" customHeight="1" thickBot="1">
      <c r="A2207" s="630"/>
      <c r="B2207" s="764" t="s">
        <v>399</v>
      </c>
      <c r="C2207" s="764"/>
      <c r="D2207" s="764"/>
      <c r="E2207" s="764"/>
      <c r="F2207" s="764"/>
      <c r="G2207" s="764"/>
      <c r="H2207" s="764"/>
      <c r="I2207" s="764"/>
      <c r="J2207" s="764"/>
      <c r="K2207" s="764"/>
      <c r="L2207" s="764"/>
      <c r="M2207" s="764"/>
      <c r="N2207" s="764"/>
      <c r="O2207" s="764"/>
      <c r="P2207" s="764"/>
      <c r="Q2207" s="764"/>
      <c r="R2207" s="764"/>
      <c r="S2207" s="764"/>
      <c r="T2207" s="764"/>
      <c r="U2207" s="764"/>
      <c r="V2207" s="764"/>
    </row>
    <row r="2208" spans="1:22" s="22" customFormat="1" ht="22.5" customHeight="1">
      <c r="A2208" s="635" t="s">
        <v>2888</v>
      </c>
      <c r="B2208" s="765" t="s">
        <v>400</v>
      </c>
      <c r="C2208" s="768" t="s">
        <v>401</v>
      </c>
      <c r="D2208" s="769"/>
      <c r="E2208" s="769"/>
      <c r="F2208" s="769"/>
      <c r="G2208" s="769"/>
      <c r="H2208" s="769"/>
      <c r="I2208" s="769"/>
      <c r="J2208" s="769"/>
      <c r="K2208" s="769"/>
      <c r="L2208" s="769"/>
      <c r="M2208" s="747"/>
      <c r="N2208" s="477"/>
      <c r="O2208" s="478"/>
      <c r="P2208" s="768" t="s">
        <v>402</v>
      </c>
      <c r="Q2208" s="769"/>
      <c r="R2208" s="769"/>
      <c r="S2208" s="747"/>
      <c r="T2208" s="746" t="s">
        <v>403</v>
      </c>
      <c r="U2208" s="747"/>
      <c r="V2208" s="775" t="s">
        <v>1102</v>
      </c>
    </row>
    <row r="2209" spans="1:22" s="22" customFormat="1" ht="22.5" customHeight="1">
      <c r="A2209" s="635" t="s">
        <v>2889</v>
      </c>
      <c r="B2209" s="766"/>
      <c r="C2209" s="734" t="s">
        <v>404</v>
      </c>
      <c r="D2209" s="735"/>
      <c r="E2209" s="736"/>
      <c r="F2209" s="481">
        <v>2</v>
      </c>
      <c r="G2209" s="737" t="s">
        <v>405</v>
      </c>
      <c r="H2209" s="738" t="s">
        <v>406</v>
      </c>
      <c r="I2209" s="738"/>
      <c r="J2209" s="734" t="s">
        <v>407</v>
      </c>
      <c r="K2209" s="739"/>
      <c r="L2209" s="482"/>
      <c r="M2209" s="482"/>
      <c r="N2209" s="483"/>
      <c r="O2209" s="484"/>
      <c r="P2209" s="770"/>
      <c r="Q2209" s="771"/>
      <c r="R2209" s="771"/>
      <c r="S2209" s="772"/>
      <c r="T2209" s="748"/>
      <c r="U2209" s="749"/>
      <c r="V2209" s="776"/>
    </row>
    <row r="2210" spans="1:22" s="22" customFormat="1" ht="51.75" customHeight="1" thickBot="1">
      <c r="A2210" s="635" t="s">
        <v>2890</v>
      </c>
      <c r="B2210" s="766"/>
      <c r="C2210" s="735" t="s">
        <v>408</v>
      </c>
      <c r="D2210" s="736"/>
      <c r="E2210" s="485" t="s">
        <v>409</v>
      </c>
      <c r="F2210" s="479" t="s">
        <v>410</v>
      </c>
      <c r="G2210" s="737"/>
      <c r="H2210" s="738"/>
      <c r="I2210" s="738"/>
      <c r="J2210" s="469" t="s">
        <v>411</v>
      </c>
      <c r="K2210" s="480" t="s">
        <v>412</v>
      </c>
      <c r="L2210" s="486" t="s">
        <v>413</v>
      </c>
      <c r="M2210" s="486"/>
      <c r="N2210" s="487" t="s">
        <v>414</v>
      </c>
      <c r="O2210" s="488"/>
      <c r="P2210" s="421" t="s">
        <v>1436</v>
      </c>
      <c r="Q2210" s="312" t="s">
        <v>415</v>
      </c>
      <c r="R2210" s="313"/>
      <c r="S2210" s="94">
        <v>5</v>
      </c>
      <c r="T2210" s="773"/>
      <c r="U2210" s="774"/>
      <c r="V2210" s="777"/>
    </row>
    <row r="2211" spans="1:22" s="22" customFormat="1" ht="15.75" customHeight="1">
      <c r="A2211" s="635" t="s">
        <v>2891</v>
      </c>
      <c r="B2211" s="766"/>
      <c r="C2211" s="41">
        <v>1</v>
      </c>
      <c r="D2211" s="83" t="s">
        <v>340</v>
      </c>
      <c r="E2211" s="89">
        <v>0.9</v>
      </c>
      <c r="F2211" s="306">
        <v>4247.5925000000007</v>
      </c>
      <c r="G2211" s="306">
        <v>698.17</v>
      </c>
      <c r="H2211" s="742" t="s">
        <v>1102</v>
      </c>
      <c r="I2211" s="743"/>
      <c r="J2211" s="90" t="s">
        <v>1102</v>
      </c>
      <c r="K2211" s="88" t="s">
        <v>1418</v>
      </c>
      <c r="L2211" s="453" t="s">
        <v>1361</v>
      </c>
      <c r="M2211" s="454" t="s">
        <v>1459</v>
      </c>
      <c r="N2211" s="369" t="s">
        <v>396</v>
      </c>
      <c r="O2211" s="778" t="s">
        <v>205</v>
      </c>
      <c r="P2211" s="779"/>
      <c r="Q2211" s="782">
        <v>117</v>
      </c>
      <c r="R2211" s="785" t="s">
        <v>1361</v>
      </c>
      <c r="S2211" s="786"/>
      <c r="T2211" s="746" t="s">
        <v>416</v>
      </c>
      <c r="U2211" s="769"/>
      <c r="V2211" s="747"/>
    </row>
    <row r="2212" spans="1:22" s="22" customFormat="1" ht="15.75" customHeight="1" thickBot="1">
      <c r="A2212" s="635" t="s">
        <v>2892</v>
      </c>
      <c r="B2212" s="766"/>
      <c r="C2212" s="41">
        <v>2</v>
      </c>
      <c r="D2212" s="83" t="s">
        <v>341</v>
      </c>
      <c r="E2212" s="89">
        <v>0.1</v>
      </c>
      <c r="F2212" s="306">
        <v>3703.02</v>
      </c>
      <c r="G2212" s="306">
        <v>698.17</v>
      </c>
      <c r="H2212" s="742" t="s">
        <v>1102</v>
      </c>
      <c r="I2212" s="743"/>
      <c r="J2212" s="90" t="s">
        <v>1102</v>
      </c>
      <c r="K2212" s="88" t="s">
        <v>1418</v>
      </c>
      <c r="L2212" s="453" t="s">
        <v>34</v>
      </c>
      <c r="M2212" s="454" t="s">
        <v>1439</v>
      </c>
      <c r="N2212" s="369" t="s">
        <v>396</v>
      </c>
      <c r="O2212" s="778"/>
      <c r="P2212" s="779"/>
      <c r="Q2212" s="783"/>
      <c r="R2212" s="787"/>
      <c r="S2212" s="788"/>
      <c r="T2212" s="773"/>
      <c r="U2212" s="791"/>
      <c r="V2212" s="774"/>
    </row>
    <row r="2213" spans="1:22" s="22" customFormat="1" ht="15.75" customHeight="1">
      <c r="A2213" s="635" t="s">
        <v>2893</v>
      </c>
      <c r="B2213" s="766"/>
      <c r="C2213" s="41">
        <v>3</v>
      </c>
      <c r="D2213" s="83" t="s">
        <v>1418</v>
      </c>
      <c r="E2213" s="89" t="s">
        <v>1418</v>
      </c>
      <c r="F2213" s="306" t="s">
        <v>1418</v>
      </c>
      <c r="G2213" s="306" t="s">
        <v>1418</v>
      </c>
      <c r="H2213" s="742" t="s">
        <v>1418</v>
      </c>
      <c r="I2213" s="743"/>
      <c r="J2213" s="90" t="s">
        <v>1418</v>
      </c>
      <c r="K2213" s="88" t="s">
        <v>1418</v>
      </c>
      <c r="L2213" s="453"/>
      <c r="M2213" s="454" t="s">
        <v>1418</v>
      </c>
      <c r="N2213" s="369"/>
      <c r="O2213" s="780"/>
      <c r="P2213" s="781"/>
      <c r="Q2213" s="784"/>
      <c r="R2213" s="789"/>
      <c r="S2213" s="790"/>
      <c r="T2213" s="244"/>
      <c r="U2213" s="244"/>
      <c r="V2213" s="245"/>
    </row>
    <row r="2214" spans="1:22" s="22" customFormat="1" ht="15.75" customHeight="1">
      <c r="A2214" s="635" t="s">
        <v>2894</v>
      </c>
      <c r="B2214" s="766"/>
      <c r="C2214" s="41">
        <v>4</v>
      </c>
      <c r="D2214" s="83" t="s">
        <v>1418</v>
      </c>
      <c r="E2214" s="89" t="s">
        <v>1418</v>
      </c>
      <c r="F2214" s="306" t="s">
        <v>1418</v>
      </c>
      <c r="G2214" s="306" t="s">
        <v>1418</v>
      </c>
      <c r="H2214" s="742" t="s">
        <v>1418</v>
      </c>
      <c r="I2214" s="743"/>
      <c r="J2214" s="90" t="s">
        <v>1418</v>
      </c>
      <c r="K2214" s="88" t="s">
        <v>1418</v>
      </c>
      <c r="L2214" s="453"/>
      <c r="M2214" s="454" t="s">
        <v>1418</v>
      </c>
      <c r="N2214" s="369"/>
      <c r="O2214" s="744" t="s">
        <v>417</v>
      </c>
      <c r="P2214" s="734" t="s">
        <v>418</v>
      </c>
      <c r="Q2214" s="735"/>
      <c r="R2214" s="735"/>
      <c r="S2214" s="736"/>
      <c r="T2214" s="225"/>
      <c r="U2214" s="225"/>
      <c r="V2214" s="246"/>
    </row>
    <row r="2215" spans="1:22" s="22" customFormat="1" ht="17.25" customHeight="1">
      <c r="A2215" s="635" t="s">
        <v>2895</v>
      </c>
      <c r="B2215" s="766"/>
      <c r="C2215" s="41">
        <v>5</v>
      </c>
      <c r="D2215" s="83" t="s">
        <v>1418</v>
      </c>
      <c r="E2215" s="89" t="s">
        <v>1418</v>
      </c>
      <c r="F2215" s="306" t="s">
        <v>1418</v>
      </c>
      <c r="G2215" s="306" t="s">
        <v>1418</v>
      </c>
      <c r="H2215" s="742" t="s">
        <v>1418</v>
      </c>
      <c r="I2215" s="743"/>
      <c r="J2215" s="90" t="s">
        <v>1418</v>
      </c>
      <c r="K2215" s="88" t="s">
        <v>1418</v>
      </c>
      <c r="L2215" s="453"/>
      <c r="M2215" s="454" t="s">
        <v>1418</v>
      </c>
      <c r="N2215" s="369"/>
      <c r="O2215" s="745"/>
      <c r="P2215" s="469" t="s">
        <v>419</v>
      </c>
      <c r="Q2215" s="469" t="s">
        <v>420</v>
      </c>
      <c r="R2215" s="738" t="s">
        <v>421</v>
      </c>
      <c r="S2215" s="738"/>
      <c r="T2215" s="225"/>
      <c r="U2215" s="225"/>
      <c r="V2215" s="246"/>
    </row>
    <row r="2216" spans="1:22" s="22" customFormat="1" ht="16.5" customHeight="1" thickBot="1">
      <c r="A2216" s="635" t="s">
        <v>2896</v>
      </c>
      <c r="B2216" s="766"/>
      <c r="C2216" s="91">
        <v>6</v>
      </c>
      <c r="D2216" s="92" t="s">
        <v>1418</v>
      </c>
      <c r="E2216" s="93" t="s">
        <v>1418</v>
      </c>
      <c r="F2216" s="306" t="s">
        <v>1418</v>
      </c>
      <c r="G2216" s="306" t="s">
        <v>1418</v>
      </c>
      <c r="H2216" s="742" t="s">
        <v>1418</v>
      </c>
      <c r="I2216" s="743"/>
      <c r="J2216" s="90" t="s">
        <v>1418</v>
      </c>
      <c r="K2216" s="88" t="s">
        <v>1418</v>
      </c>
      <c r="L2216" s="453"/>
      <c r="M2216" s="454" t="s">
        <v>1418</v>
      </c>
      <c r="N2216" s="451"/>
      <c r="O2216" s="319" t="s">
        <v>1102</v>
      </c>
      <c r="P2216" s="247">
        <v>4</v>
      </c>
      <c r="Q2216" s="248">
        <v>1396.3430708000001</v>
      </c>
      <c r="R2216" s="792">
        <v>7950.6124999999993</v>
      </c>
      <c r="S2216" s="792"/>
      <c r="T2216" s="225"/>
      <c r="U2216" s="225"/>
      <c r="V2216" s="246"/>
    </row>
    <row r="2217" spans="1:22" s="22" customFormat="1" ht="16.5" customHeight="1" thickBot="1">
      <c r="A2217" s="635" t="s">
        <v>2897</v>
      </c>
      <c r="B2217" s="767"/>
      <c r="C2217" s="793" t="s">
        <v>422</v>
      </c>
      <c r="D2217" s="794"/>
      <c r="E2217" s="794"/>
      <c r="F2217" s="502"/>
      <c r="G2217" s="503"/>
      <c r="H2217" s="795" t="s">
        <v>1102</v>
      </c>
      <c r="I2217" s="796"/>
      <c r="J2217" s="416" t="s">
        <v>1102</v>
      </c>
      <c r="K2217" s="249" t="s">
        <v>1102</v>
      </c>
      <c r="L2217" s="492"/>
      <c r="M2217" s="493"/>
      <c r="N2217" s="494"/>
      <c r="O2217" s="797" t="s">
        <v>1418</v>
      </c>
      <c r="P2217" s="797"/>
      <c r="Q2217" s="797"/>
      <c r="R2217" s="797"/>
      <c r="S2217" s="797"/>
      <c r="T2217" s="489"/>
      <c r="U2217" s="490"/>
      <c r="V2217" s="491"/>
    </row>
    <row r="2218" spans="1:22" ht="24.9" customHeight="1"/>
    <row r="2219" spans="1:22" ht="24.9" customHeight="1"/>
    <row r="2220" spans="1:22" s="32" customFormat="1" ht="24" thickBot="1">
      <c r="A2220" s="633">
        <v>82</v>
      </c>
      <c r="B2220" s="761" t="s">
        <v>371</v>
      </c>
      <c r="C2220" s="761"/>
      <c r="D2220" s="761"/>
      <c r="E2220" s="26">
        <v>118</v>
      </c>
      <c r="F2220" s="27" t="s">
        <v>186</v>
      </c>
      <c r="G2220" s="28"/>
      <c r="H2220" s="28"/>
      <c r="I2220" s="27"/>
      <c r="J2220" s="27"/>
      <c r="K2220" s="27"/>
      <c r="L2220" s="27"/>
      <c r="M2220" s="29"/>
      <c r="N2220" s="29"/>
      <c r="O2220" s="28"/>
      <c r="P2220" s="28"/>
      <c r="Q2220" s="30"/>
      <c r="R2220" s="30"/>
      <c r="S2220" s="30"/>
      <c r="T2220" s="30"/>
      <c r="U2220" s="31"/>
    </row>
    <row r="2221" spans="1:22" s="19" customFormat="1" ht="24.75" customHeight="1">
      <c r="A2221" s="630"/>
      <c r="B2221" s="762" t="s">
        <v>372</v>
      </c>
      <c r="C2221" s="466" t="s">
        <v>373</v>
      </c>
      <c r="D2221" s="467" t="s">
        <v>374</v>
      </c>
      <c r="E2221" s="467"/>
      <c r="F2221" s="467" t="s">
        <v>375</v>
      </c>
      <c r="G2221" s="468"/>
      <c r="H2221" s="752" t="s">
        <v>376</v>
      </c>
      <c r="I2221" s="803" t="s">
        <v>377</v>
      </c>
      <c r="J2221" s="752" t="s">
        <v>378</v>
      </c>
      <c r="K2221" s="752" t="s">
        <v>379</v>
      </c>
      <c r="L2221" s="752" t="s">
        <v>380</v>
      </c>
      <c r="M2221" s="752" t="s">
        <v>381</v>
      </c>
      <c r="N2221" s="753" t="s">
        <v>382</v>
      </c>
      <c r="O2221" s="754"/>
      <c r="P2221" s="755" t="s">
        <v>383</v>
      </c>
      <c r="Q2221" s="756"/>
      <c r="R2221" s="746" t="s">
        <v>384</v>
      </c>
      <c r="S2221" s="747"/>
      <c r="T2221" s="798" t="s">
        <v>385</v>
      </c>
      <c r="U2221" s="799"/>
      <c r="V2221" s="800"/>
    </row>
    <row r="2222" spans="1:22" s="19" customFormat="1" ht="73.5" customHeight="1">
      <c r="A2222" s="630"/>
      <c r="B2222" s="763"/>
      <c r="C2222" s="469" t="s">
        <v>386</v>
      </c>
      <c r="D2222" s="470" t="s">
        <v>101</v>
      </c>
      <c r="E2222" s="470" t="s">
        <v>387</v>
      </c>
      <c r="F2222" s="470" t="s">
        <v>388</v>
      </c>
      <c r="G2222" s="471" t="s">
        <v>389</v>
      </c>
      <c r="H2222" s="738"/>
      <c r="I2222" s="804"/>
      <c r="J2222" s="738"/>
      <c r="K2222" s="738"/>
      <c r="L2222" s="738"/>
      <c r="M2222" s="738"/>
      <c r="N2222" s="469" t="s">
        <v>390</v>
      </c>
      <c r="O2222" s="470" t="s">
        <v>391</v>
      </c>
      <c r="P2222" s="801"/>
      <c r="Q2222" s="802"/>
      <c r="R2222" s="748"/>
      <c r="S2222" s="749"/>
      <c r="T2222" s="472" t="s">
        <v>392</v>
      </c>
      <c r="U2222" s="473" t="s">
        <v>393</v>
      </c>
      <c r="V2222" s="474" t="s">
        <v>394</v>
      </c>
    </row>
    <row r="2223" spans="1:22" s="19" customFormat="1" ht="26.25" customHeight="1">
      <c r="A2223" s="630"/>
      <c r="B2223" s="400"/>
      <c r="C2223" s="401">
        <v>3</v>
      </c>
      <c r="D2223" s="401">
        <v>4</v>
      </c>
      <c r="E2223" s="401">
        <v>5</v>
      </c>
      <c r="F2223" s="401">
        <v>6</v>
      </c>
      <c r="G2223" s="401">
        <v>7</v>
      </c>
      <c r="H2223" s="401">
        <v>8</v>
      </c>
      <c r="I2223" s="401">
        <v>9</v>
      </c>
      <c r="J2223" s="401">
        <v>10</v>
      </c>
      <c r="K2223" s="401">
        <v>11</v>
      </c>
      <c r="L2223" s="401">
        <v>12</v>
      </c>
      <c r="M2223" s="401">
        <v>13</v>
      </c>
      <c r="N2223" s="401">
        <v>14</v>
      </c>
      <c r="O2223" s="401">
        <v>15</v>
      </c>
      <c r="P2223" s="402">
        <v>16</v>
      </c>
      <c r="Q2223" s="403">
        <v>17</v>
      </c>
      <c r="R2223" s="402">
        <v>18</v>
      </c>
      <c r="S2223" s="403">
        <v>19</v>
      </c>
      <c r="T2223" s="404">
        <v>20</v>
      </c>
      <c r="U2223" s="210">
        <v>21</v>
      </c>
      <c r="V2223" s="405">
        <v>22</v>
      </c>
    </row>
    <row r="2224" spans="1:22" s="33" customFormat="1" ht="49.95" customHeight="1">
      <c r="A2224" s="634" t="s">
        <v>2898</v>
      </c>
      <c r="B2224" s="406">
        <v>1</v>
      </c>
      <c r="C2224" s="394" t="s">
        <v>1398</v>
      </c>
      <c r="D2224" s="394" t="s">
        <v>940</v>
      </c>
      <c r="E2224" s="394" t="s">
        <v>941</v>
      </c>
      <c r="F2224" s="394" t="s">
        <v>48</v>
      </c>
      <c r="G2224" s="386">
        <v>0.5</v>
      </c>
      <c r="H2224" s="543" t="s">
        <v>396</v>
      </c>
      <c r="I2224" s="392">
        <v>1</v>
      </c>
      <c r="J2224" s="393" t="s">
        <v>342</v>
      </c>
      <c r="K2224" s="430">
        <v>43271</v>
      </c>
      <c r="L2224" s="430">
        <v>43902</v>
      </c>
      <c r="M2224" s="387">
        <v>4014.6</v>
      </c>
      <c r="N2224" s="428">
        <v>2007.3</v>
      </c>
      <c r="O2224" s="212">
        <v>2007.3</v>
      </c>
      <c r="P2224" s="732"/>
      <c r="Q2224" s="733"/>
      <c r="R2224" s="750"/>
      <c r="S2224" s="751"/>
      <c r="T2224" s="389" t="s">
        <v>396</v>
      </c>
      <c r="U2224" s="390">
        <v>46</v>
      </c>
      <c r="V2224" s="391" t="s">
        <v>396</v>
      </c>
    </row>
    <row r="2225" spans="1:22" s="33" customFormat="1" ht="49.95" customHeight="1">
      <c r="A2225" s="634" t="s">
        <v>2899</v>
      </c>
      <c r="B2225" s="406">
        <v>2</v>
      </c>
      <c r="C2225" s="394" t="s">
        <v>1399</v>
      </c>
      <c r="D2225" s="394" t="s">
        <v>942</v>
      </c>
      <c r="E2225" s="394" t="s">
        <v>943</v>
      </c>
      <c r="F2225" s="394" t="s">
        <v>48</v>
      </c>
      <c r="G2225" s="386">
        <v>0.5</v>
      </c>
      <c r="H2225" s="543" t="s">
        <v>396</v>
      </c>
      <c r="I2225" s="392">
        <v>1</v>
      </c>
      <c r="J2225" s="393" t="s">
        <v>342</v>
      </c>
      <c r="K2225" s="430">
        <v>43962</v>
      </c>
      <c r="L2225" s="430">
        <v>44796</v>
      </c>
      <c r="M2225" s="387">
        <v>2685.97</v>
      </c>
      <c r="N2225" s="428">
        <v>1342.9849999999999</v>
      </c>
      <c r="O2225" s="212">
        <v>1342.9849999999999</v>
      </c>
      <c r="P2225" s="732"/>
      <c r="Q2225" s="733"/>
      <c r="R2225" s="750"/>
      <c r="S2225" s="751"/>
      <c r="T2225" s="389" t="s">
        <v>396</v>
      </c>
      <c r="U2225" s="390">
        <v>68</v>
      </c>
      <c r="V2225" s="391" t="s">
        <v>396</v>
      </c>
    </row>
    <row r="2226" spans="1:22" s="33" customFormat="1" ht="24.9" customHeight="1">
      <c r="A2226" s="634" t="s">
        <v>2900</v>
      </c>
      <c r="B2226" s="406" t="s">
        <v>1418</v>
      </c>
      <c r="C2226" s="394"/>
      <c r="D2226" s="394"/>
      <c r="E2226" s="394"/>
      <c r="F2226" s="394"/>
      <c r="G2226" s="386"/>
      <c r="H2226" s="543"/>
      <c r="I2226" s="392"/>
      <c r="J2226" s="393" t="s">
        <v>1418</v>
      </c>
      <c r="K2226" s="430"/>
      <c r="L2226" s="430"/>
      <c r="M2226" s="387"/>
      <c r="N2226" s="428" t="s">
        <v>1418</v>
      </c>
      <c r="O2226" s="212" t="s">
        <v>1418</v>
      </c>
      <c r="P2226" s="732"/>
      <c r="Q2226" s="733"/>
      <c r="R2226" s="750"/>
      <c r="S2226" s="751"/>
      <c r="T2226" s="389"/>
      <c r="U2226" s="390"/>
      <c r="V2226" s="391"/>
    </row>
    <row r="2227" spans="1:22" s="33" customFormat="1" ht="24.9" customHeight="1">
      <c r="A2227" s="634" t="s">
        <v>2901</v>
      </c>
      <c r="B2227" s="406" t="s">
        <v>1418</v>
      </c>
      <c r="C2227" s="394"/>
      <c r="D2227" s="394"/>
      <c r="E2227" s="394"/>
      <c r="F2227" s="394"/>
      <c r="G2227" s="386"/>
      <c r="H2227" s="543"/>
      <c r="I2227" s="392"/>
      <c r="J2227" s="393" t="s">
        <v>1418</v>
      </c>
      <c r="K2227" s="430"/>
      <c r="L2227" s="430"/>
      <c r="M2227" s="387"/>
      <c r="N2227" s="428" t="s">
        <v>1418</v>
      </c>
      <c r="O2227" s="212" t="s">
        <v>1418</v>
      </c>
      <c r="P2227" s="732"/>
      <c r="Q2227" s="733"/>
      <c r="R2227" s="750"/>
      <c r="S2227" s="751"/>
      <c r="T2227" s="389"/>
      <c r="U2227" s="390"/>
      <c r="V2227" s="391"/>
    </row>
    <row r="2228" spans="1:22" s="33" customFormat="1" ht="24.9" customHeight="1">
      <c r="A2228" s="634" t="s">
        <v>2902</v>
      </c>
      <c r="B2228" s="406" t="s">
        <v>1418</v>
      </c>
      <c r="C2228" s="394"/>
      <c r="D2228" s="394"/>
      <c r="E2228" s="394"/>
      <c r="F2228" s="394"/>
      <c r="G2228" s="386"/>
      <c r="H2228" s="543"/>
      <c r="I2228" s="392"/>
      <c r="J2228" s="393" t="s">
        <v>1418</v>
      </c>
      <c r="K2228" s="430"/>
      <c r="L2228" s="430"/>
      <c r="M2228" s="387"/>
      <c r="N2228" s="428" t="s">
        <v>1418</v>
      </c>
      <c r="O2228" s="212" t="s">
        <v>1418</v>
      </c>
      <c r="P2228" s="732"/>
      <c r="Q2228" s="733"/>
      <c r="R2228" s="750"/>
      <c r="S2228" s="751"/>
      <c r="T2228" s="389"/>
      <c r="U2228" s="390"/>
      <c r="V2228" s="391"/>
    </row>
    <row r="2229" spans="1:22" s="33" customFormat="1" ht="24.9" customHeight="1">
      <c r="A2229" s="634" t="s">
        <v>2903</v>
      </c>
      <c r="B2229" s="406" t="s">
        <v>1418</v>
      </c>
      <c r="C2229" s="394"/>
      <c r="D2229" s="394"/>
      <c r="E2229" s="394"/>
      <c r="F2229" s="394"/>
      <c r="G2229" s="386"/>
      <c r="H2229" s="543"/>
      <c r="I2229" s="392"/>
      <c r="J2229" s="393" t="s">
        <v>1418</v>
      </c>
      <c r="K2229" s="430"/>
      <c r="L2229" s="430"/>
      <c r="M2229" s="387"/>
      <c r="N2229" s="428" t="s">
        <v>1418</v>
      </c>
      <c r="O2229" s="212" t="s">
        <v>1418</v>
      </c>
      <c r="P2229" s="732"/>
      <c r="Q2229" s="733"/>
      <c r="R2229" s="750"/>
      <c r="S2229" s="751"/>
      <c r="T2229" s="389"/>
      <c r="U2229" s="390"/>
      <c r="V2229" s="391"/>
    </row>
    <row r="2230" spans="1:22" s="33" customFormat="1" ht="24.9" customHeight="1">
      <c r="A2230" s="634" t="s">
        <v>2904</v>
      </c>
      <c r="B2230" s="406" t="s">
        <v>1418</v>
      </c>
      <c r="C2230" s="394"/>
      <c r="D2230" s="394"/>
      <c r="E2230" s="394"/>
      <c r="F2230" s="394"/>
      <c r="G2230" s="386"/>
      <c r="H2230" s="543"/>
      <c r="I2230" s="392"/>
      <c r="J2230" s="393" t="s">
        <v>1418</v>
      </c>
      <c r="K2230" s="430"/>
      <c r="L2230" s="430"/>
      <c r="M2230" s="387"/>
      <c r="N2230" s="428" t="s">
        <v>1418</v>
      </c>
      <c r="O2230" s="212" t="s">
        <v>1418</v>
      </c>
      <c r="P2230" s="732"/>
      <c r="Q2230" s="733"/>
      <c r="R2230" s="750"/>
      <c r="S2230" s="751"/>
      <c r="T2230" s="389"/>
      <c r="U2230" s="390"/>
      <c r="V2230" s="391"/>
    </row>
    <row r="2231" spans="1:22" s="33" customFormat="1" ht="24.9" customHeight="1">
      <c r="A2231" s="634" t="s">
        <v>2905</v>
      </c>
      <c r="B2231" s="406" t="s">
        <v>1418</v>
      </c>
      <c r="C2231" s="394"/>
      <c r="D2231" s="394"/>
      <c r="E2231" s="394"/>
      <c r="F2231" s="394"/>
      <c r="G2231" s="386"/>
      <c r="H2231" s="543"/>
      <c r="I2231" s="392"/>
      <c r="J2231" s="393" t="s">
        <v>1418</v>
      </c>
      <c r="K2231" s="430"/>
      <c r="L2231" s="430"/>
      <c r="M2231" s="388"/>
      <c r="N2231" s="428" t="s">
        <v>1418</v>
      </c>
      <c r="O2231" s="212" t="s">
        <v>1418</v>
      </c>
      <c r="P2231" s="732"/>
      <c r="Q2231" s="733"/>
      <c r="R2231" s="750"/>
      <c r="S2231" s="751"/>
      <c r="T2231" s="389"/>
      <c r="U2231" s="390"/>
      <c r="V2231" s="391"/>
    </row>
    <row r="2232" spans="1:22" s="33" customFormat="1" ht="24.9" customHeight="1">
      <c r="A2232" s="634" t="s">
        <v>2906</v>
      </c>
      <c r="B2232" s="406" t="s">
        <v>1418</v>
      </c>
      <c r="C2232" s="394"/>
      <c r="D2232" s="394"/>
      <c r="E2232" s="394"/>
      <c r="F2232" s="394"/>
      <c r="G2232" s="386"/>
      <c r="H2232" s="543"/>
      <c r="I2232" s="392"/>
      <c r="J2232" s="393" t="s">
        <v>1418</v>
      </c>
      <c r="K2232" s="430"/>
      <c r="L2232" s="430"/>
      <c r="M2232" s="388"/>
      <c r="N2232" s="428" t="s">
        <v>1418</v>
      </c>
      <c r="O2232" s="212" t="s">
        <v>1418</v>
      </c>
      <c r="P2232" s="732"/>
      <c r="Q2232" s="733"/>
      <c r="R2232" s="750"/>
      <c r="S2232" s="751"/>
      <c r="T2232" s="389"/>
      <c r="U2232" s="390"/>
      <c r="V2232" s="391"/>
    </row>
    <row r="2233" spans="1:22" s="33" customFormat="1" ht="24.9" customHeight="1" thickBot="1">
      <c r="A2233" s="634" t="s">
        <v>2907</v>
      </c>
      <c r="B2233" s="410" t="s">
        <v>1418</v>
      </c>
      <c r="C2233" s="395"/>
      <c r="D2233" s="395"/>
      <c r="E2233" s="395"/>
      <c r="F2233" s="395"/>
      <c r="G2233" s="396"/>
      <c r="H2233" s="544"/>
      <c r="I2233" s="397"/>
      <c r="J2233" s="398" t="s">
        <v>1418</v>
      </c>
      <c r="K2233" s="431"/>
      <c r="L2233" s="431"/>
      <c r="M2233" s="399"/>
      <c r="N2233" s="428" t="s">
        <v>1418</v>
      </c>
      <c r="O2233" s="212" t="s">
        <v>1418</v>
      </c>
      <c r="P2233" s="732"/>
      <c r="Q2233" s="733"/>
      <c r="R2233" s="750"/>
      <c r="S2233" s="751"/>
      <c r="T2233" s="389"/>
      <c r="U2233" s="390"/>
      <c r="V2233" s="391"/>
    </row>
    <row r="2234" spans="1:22" s="19" customFormat="1" ht="12" customHeight="1">
      <c r="A2234" s="634"/>
      <c r="B2234" s="34"/>
      <c r="C2234" s="35"/>
      <c r="D2234" s="35"/>
      <c r="E2234" s="35"/>
      <c r="F2234" s="35"/>
      <c r="G2234" s="35"/>
      <c r="H2234" s="407"/>
      <c r="I2234" s="35"/>
      <c r="J2234" s="35"/>
      <c r="K2234" s="35"/>
      <c r="L2234" s="35"/>
      <c r="M2234" s="35"/>
      <c r="N2234" s="35"/>
      <c r="O2234" s="211"/>
      <c r="P2234" s="35"/>
      <c r="Q2234" s="35"/>
      <c r="R2234" s="211"/>
      <c r="S2234" s="35"/>
      <c r="T2234" s="35"/>
      <c r="U2234" s="36"/>
      <c r="V2234" s="37"/>
    </row>
    <row r="2235" spans="1:22" s="19" customFormat="1" ht="17.25" customHeight="1" thickBot="1">
      <c r="A2235" s="634" t="s">
        <v>2908</v>
      </c>
      <c r="B2235" s="475"/>
      <c r="C2235" s="476"/>
      <c r="D2235" s="476"/>
      <c r="E2235" s="476"/>
      <c r="F2235" s="476"/>
      <c r="G2235" s="476"/>
      <c r="H2235" s="476"/>
      <c r="I2235" s="476"/>
      <c r="J2235" s="476"/>
      <c r="K2235" s="476"/>
      <c r="L2235" s="476"/>
      <c r="M2235" s="476"/>
      <c r="N2235" s="414" t="s">
        <v>398</v>
      </c>
      <c r="O2235" s="415">
        <v>1675.1424999999999</v>
      </c>
      <c r="P2235" s="423"/>
      <c r="Q2235" s="423"/>
      <c r="R2235" s="424"/>
      <c r="S2235" s="424"/>
      <c r="T2235" s="425"/>
      <c r="U2235" s="426"/>
      <c r="V2235" s="427"/>
    </row>
    <row r="2236" spans="1:22" ht="17.25" customHeight="1">
      <c r="B2236" s="38"/>
      <c r="C2236" s="38"/>
      <c r="D2236" s="38"/>
      <c r="E2236" s="38"/>
      <c r="F2236" s="38"/>
      <c r="G2236" s="39"/>
      <c r="H2236" s="39"/>
      <c r="I2236" s="39"/>
      <c r="J2236" s="39"/>
      <c r="K2236" s="39"/>
      <c r="L2236" s="39"/>
      <c r="M2236" s="39"/>
      <c r="N2236" s="39"/>
      <c r="O2236" s="39"/>
      <c r="P2236" s="39"/>
      <c r="Q2236" s="39"/>
      <c r="R2236" s="39"/>
      <c r="S2236" s="39"/>
      <c r="T2236" s="39"/>
      <c r="U2236" s="39"/>
      <c r="V2236" s="39"/>
    </row>
    <row r="2237" spans="1:22" s="19" customFormat="1" ht="16.5" customHeight="1" thickBot="1">
      <c r="A2237" s="630"/>
      <c r="B2237" s="764" t="s">
        <v>399</v>
      </c>
      <c r="C2237" s="764"/>
      <c r="D2237" s="764"/>
      <c r="E2237" s="764"/>
      <c r="F2237" s="764"/>
      <c r="G2237" s="764"/>
      <c r="H2237" s="764"/>
      <c r="I2237" s="764"/>
      <c r="J2237" s="764"/>
      <c r="K2237" s="764"/>
      <c r="L2237" s="764"/>
      <c r="M2237" s="764"/>
      <c r="N2237" s="764"/>
      <c r="O2237" s="764"/>
      <c r="P2237" s="764"/>
      <c r="Q2237" s="764"/>
      <c r="R2237" s="764"/>
      <c r="S2237" s="764"/>
      <c r="T2237" s="764"/>
      <c r="U2237" s="764"/>
      <c r="V2237" s="764"/>
    </row>
    <row r="2238" spans="1:22" s="22" customFormat="1" ht="22.5" customHeight="1">
      <c r="A2238" s="635" t="s">
        <v>2909</v>
      </c>
      <c r="B2238" s="765" t="s">
        <v>400</v>
      </c>
      <c r="C2238" s="768" t="s">
        <v>401</v>
      </c>
      <c r="D2238" s="769"/>
      <c r="E2238" s="769"/>
      <c r="F2238" s="769"/>
      <c r="G2238" s="769"/>
      <c r="H2238" s="769"/>
      <c r="I2238" s="769"/>
      <c r="J2238" s="769"/>
      <c r="K2238" s="769"/>
      <c r="L2238" s="769"/>
      <c r="M2238" s="747"/>
      <c r="N2238" s="477"/>
      <c r="O2238" s="478"/>
      <c r="P2238" s="768" t="s">
        <v>402</v>
      </c>
      <c r="Q2238" s="769"/>
      <c r="R2238" s="769"/>
      <c r="S2238" s="747"/>
      <c r="T2238" s="746" t="s">
        <v>403</v>
      </c>
      <c r="U2238" s="747"/>
      <c r="V2238" s="775" t="s">
        <v>1102</v>
      </c>
    </row>
    <row r="2239" spans="1:22" s="22" customFormat="1" ht="22.5" customHeight="1">
      <c r="A2239" s="635" t="s">
        <v>2910</v>
      </c>
      <c r="B2239" s="766"/>
      <c r="C2239" s="734" t="s">
        <v>404</v>
      </c>
      <c r="D2239" s="735"/>
      <c r="E2239" s="736"/>
      <c r="F2239" s="481">
        <v>2</v>
      </c>
      <c r="G2239" s="737" t="s">
        <v>405</v>
      </c>
      <c r="H2239" s="738" t="s">
        <v>406</v>
      </c>
      <c r="I2239" s="738"/>
      <c r="J2239" s="734" t="s">
        <v>407</v>
      </c>
      <c r="K2239" s="739"/>
      <c r="L2239" s="482"/>
      <c r="M2239" s="482"/>
      <c r="N2239" s="483"/>
      <c r="O2239" s="484"/>
      <c r="P2239" s="770"/>
      <c r="Q2239" s="771"/>
      <c r="R2239" s="771"/>
      <c r="S2239" s="772"/>
      <c r="T2239" s="748"/>
      <c r="U2239" s="749"/>
      <c r="V2239" s="776"/>
    </row>
    <row r="2240" spans="1:22" s="22" customFormat="1" ht="51.75" customHeight="1" thickBot="1">
      <c r="A2240" s="635" t="s">
        <v>2911</v>
      </c>
      <c r="B2240" s="766"/>
      <c r="C2240" s="735" t="s">
        <v>408</v>
      </c>
      <c r="D2240" s="736"/>
      <c r="E2240" s="485" t="s">
        <v>409</v>
      </c>
      <c r="F2240" s="479" t="s">
        <v>410</v>
      </c>
      <c r="G2240" s="737"/>
      <c r="H2240" s="738"/>
      <c r="I2240" s="738"/>
      <c r="J2240" s="469" t="s">
        <v>411</v>
      </c>
      <c r="K2240" s="480" t="s">
        <v>412</v>
      </c>
      <c r="L2240" s="486" t="s">
        <v>413</v>
      </c>
      <c r="M2240" s="486"/>
      <c r="N2240" s="487" t="s">
        <v>414</v>
      </c>
      <c r="O2240" s="488"/>
      <c r="P2240" s="421" t="s">
        <v>1436</v>
      </c>
      <c r="Q2240" s="312" t="s">
        <v>415</v>
      </c>
      <c r="R2240" s="313"/>
      <c r="S2240" s="94">
        <v>2</v>
      </c>
      <c r="T2240" s="773"/>
      <c r="U2240" s="774"/>
      <c r="V2240" s="777"/>
    </row>
    <row r="2241" spans="1:22" s="22" customFormat="1" ht="15.75" customHeight="1">
      <c r="A2241" s="635" t="s">
        <v>2912</v>
      </c>
      <c r="B2241" s="766"/>
      <c r="C2241" s="41">
        <v>1</v>
      </c>
      <c r="D2241" s="83" t="s">
        <v>342</v>
      </c>
      <c r="E2241" s="89">
        <v>0.9</v>
      </c>
      <c r="F2241" s="306">
        <v>3350.2849999999999</v>
      </c>
      <c r="G2241" s="306">
        <v>698.17</v>
      </c>
      <c r="H2241" s="742" t="s">
        <v>1102</v>
      </c>
      <c r="I2241" s="743"/>
      <c r="J2241" s="90" t="s">
        <v>1102</v>
      </c>
      <c r="K2241" s="88" t="s">
        <v>1418</v>
      </c>
      <c r="L2241" s="453" t="s">
        <v>1361</v>
      </c>
      <c r="M2241" s="454" t="s">
        <v>1459</v>
      </c>
      <c r="N2241" s="369" t="s">
        <v>396</v>
      </c>
      <c r="O2241" s="778" t="s">
        <v>205</v>
      </c>
      <c r="P2241" s="779"/>
      <c r="Q2241" s="782">
        <v>118</v>
      </c>
      <c r="R2241" s="785" t="s">
        <v>1361</v>
      </c>
      <c r="S2241" s="786"/>
      <c r="T2241" s="746" t="s">
        <v>416</v>
      </c>
      <c r="U2241" s="769"/>
      <c r="V2241" s="747"/>
    </row>
    <row r="2242" spans="1:22" s="22" customFormat="1" ht="15.75" customHeight="1" thickBot="1">
      <c r="A2242" s="635" t="s">
        <v>2913</v>
      </c>
      <c r="B2242" s="766"/>
      <c r="C2242" s="41">
        <v>2</v>
      </c>
      <c r="D2242" s="83" t="s">
        <v>343</v>
      </c>
      <c r="E2242" s="89">
        <v>0.1</v>
      </c>
      <c r="F2242" s="306" t="s">
        <v>1438</v>
      </c>
      <c r="G2242" s="306">
        <v>698.17</v>
      </c>
      <c r="H2242" s="742" t="s">
        <v>1143</v>
      </c>
      <c r="I2242" s="743"/>
      <c r="J2242" s="90" t="s">
        <v>1102</v>
      </c>
      <c r="K2242" s="88" t="s">
        <v>1418</v>
      </c>
      <c r="L2242" s="453" t="s">
        <v>1361</v>
      </c>
      <c r="M2242" s="454" t="s">
        <v>1459</v>
      </c>
      <c r="N2242" s="369" t="s">
        <v>396</v>
      </c>
      <c r="O2242" s="778"/>
      <c r="P2242" s="779"/>
      <c r="Q2242" s="783"/>
      <c r="R2242" s="787"/>
      <c r="S2242" s="788"/>
      <c r="T2242" s="773"/>
      <c r="U2242" s="791"/>
      <c r="V2242" s="774"/>
    </row>
    <row r="2243" spans="1:22" s="22" customFormat="1" ht="15.75" customHeight="1">
      <c r="A2243" s="635" t="s">
        <v>2914</v>
      </c>
      <c r="B2243" s="766"/>
      <c r="C2243" s="41">
        <v>3</v>
      </c>
      <c r="D2243" s="83" t="s">
        <v>1418</v>
      </c>
      <c r="E2243" s="89" t="s">
        <v>1418</v>
      </c>
      <c r="F2243" s="306" t="s">
        <v>1418</v>
      </c>
      <c r="G2243" s="306" t="s">
        <v>1418</v>
      </c>
      <c r="H2243" s="742" t="s">
        <v>1418</v>
      </c>
      <c r="I2243" s="743"/>
      <c r="J2243" s="90" t="s">
        <v>1418</v>
      </c>
      <c r="K2243" s="88" t="s">
        <v>1418</v>
      </c>
      <c r="L2243" s="453"/>
      <c r="M2243" s="454" t="s">
        <v>1418</v>
      </c>
      <c r="N2243" s="369"/>
      <c r="O2243" s="780"/>
      <c r="P2243" s="781"/>
      <c r="Q2243" s="784"/>
      <c r="R2243" s="789"/>
      <c r="S2243" s="790"/>
      <c r="T2243" s="244"/>
      <c r="U2243" s="244"/>
      <c r="V2243" s="245"/>
    </row>
    <row r="2244" spans="1:22" s="22" customFormat="1" ht="15.75" customHeight="1">
      <c r="A2244" s="635" t="s">
        <v>2915</v>
      </c>
      <c r="B2244" s="766"/>
      <c r="C2244" s="41">
        <v>4</v>
      </c>
      <c r="D2244" s="83" t="s">
        <v>1418</v>
      </c>
      <c r="E2244" s="89" t="s">
        <v>1418</v>
      </c>
      <c r="F2244" s="306" t="s">
        <v>1418</v>
      </c>
      <c r="G2244" s="306" t="s">
        <v>1418</v>
      </c>
      <c r="H2244" s="742" t="s">
        <v>1418</v>
      </c>
      <c r="I2244" s="743"/>
      <c r="J2244" s="90" t="s">
        <v>1418</v>
      </c>
      <c r="K2244" s="88" t="s">
        <v>1418</v>
      </c>
      <c r="L2244" s="453"/>
      <c r="M2244" s="454" t="s">
        <v>1418</v>
      </c>
      <c r="N2244" s="369"/>
      <c r="O2244" s="744" t="s">
        <v>417</v>
      </c>
      <c r="P2244" s="734" t="s">
        <v>418</v>
      </c>
      <c r="Q2244" s="735"/>
      <c r="R2244" s="735"/>
      <c r="S2244" s="736"/>
      <c r="T2244" s="225"/>
      <c r="U2244" s="225"/>
      <c r="V2244" s="246"/>
    </row>
    <row r="2245" spans="1:22" s="22" customFormat="1" ht="17.25" customHeight="1">
      <c r="A2245" s="635" t="s">
        <v>2916</v>
      </c>
      <c r="B2245" s="766"/>
      <c r="C2245" s="41">
        <v>5</v>
      </c>
      <c r="D2245" s="83" t="s">
        <v>1418</v>
      </c>
      <c r="E2245" s="89" t="s">
        <v>1418</v>
      </c>
      <c r="F2245" s="306" t="s">
        <v>1418</v>
      </c>
      <c r="G2245" s="306" t="s">
        <v>1418</v>
      </c>
      <c r="H2245" s="742" t="s">
        <v>1418</v>
      </c>
      <c r="I2245" s="743"/>
      <c r="J2245" s="90" t="s">
        <v>1418</v>
      </c>
      <c r="K2245" s="88" t="s">
        <v>1418</v>
      </c>
      <c r="L2245" s="453"/>
      <c r="M2245" s="454" t="s">
        <v>1418</v>
      </c>
      <c r="N2245" s="369"/>
      <c r="O2245" s="745"/>
      <c r="P2245" s="469" t="s">
        <v>419</v>
      </c>
      <c r="Q2245" s="469" t="s">
        <v>420</v>
      </c>
      <c r="R2245" s="738" t="s">
        <v>421</v>
      </c>
      <c r="S2245" s="738"/>
      <c r="T2245" s="225"/>
      <c r="U2245" s="225"/>
      <c r="V2245" s="246"/>
    </row>
    <row r="2246" spans="1:22" s="22" customFormat="1" ht="16.5" customHeight="1" thickBot="1">
      <c r="A2246" s="635" t="s">
        <v>2917</v>
      </c>
      <c r="B2246" s="766"/>
      <c r="C2246" s="91">
        <v>6</v>
      </c>
      <c r="D2246" s="92" t="s">
        <v>1418</v>
      </c>
      <c r="E2246" s="93" t="s">
        <v>1418</v>
      </c>
      <c r="F2246" s="306" t="s">
        <v>1418</v>
      </c>
      <c r="G2246" s="306" t="s">
        <v>1418</v>
      </c>
      <c r="H2246" s="742" t="s">
        <v>1418</v>
      </c>
      <c r="I2246" s="743"/>
      <c r="J2246" s="90" t="s">
        <v>1418</v>
      </c>
      <c r="K2246" s="88" t="s">
        <v>1418</v>
      </c>
      <c r="L2246" s="453"/>
      <c r="M2246" s="454" t="s">
        <v>1418</v>
      </c>
      <c r="N2246" s="451"/>
      <c r="O2246" s="319" t="s">
        <v>1102</v>
      </c>
      <c r="P2246" s="247">
        <v>4</v>
      </c>
      <c r="Q2246" s="248">
        <v>1396.3430708000001</v>
      </c>
      <c r="R2246" s="792">
        <v>3350.2849999999999</v>
      </c>
      <c r="S2246" s="792"/>
      <c r="T2246" s="225"/>
      <c r="U2246" s="225"/>
      <c r="V2246" s="246"/>
    </row>
    <row r="2247" spans="1:22" s="22" customFormat="1" ht="16.5" customHeight="1" thickBot="1">
      <c r="A2247" s="635" t="s">
        <v>2918</v>
      </c>
      <c r="B2247" s="767"/>
      <c r="C2247" s="793" t="s">
        <v>422</v>
      </c>
      <c r="D2247" s="794"/>
      <c r="E2247" s="794"/>
      <c r="F2247" s="502"/>
      <c r="G2247" s="503"/>
      <c r="H2247" s="795" t="s">
        <v>1102</v>
      </c>
      <c r="I2247" s="796"/>
      <c r="J2247" s="416" t="s">
        <v>1102</v>
      </c>
      <c r="K2247" s="249" t="s">
        <v>1102</v>
      </c>
      <c r="L2247" s="492"/>
      <c r="M2247" s="493"/>
      <c r="N2247" s="494"/>
      <c r="O2247" s="797" t="s">
        <v>1418</v>
      </c>
      <c r="P2247" s="797"/>
      <c r="Q2247" s="797"/>
      <c r="R2247" s="797"/>
      <c r="S2247" s="797"/>
      <c r="T2247" s="489"/>
      <c r="U2247" s="490"/>
      <c r="V2247" s="491"/>
    </row>
    <row r="2248" spans="1:22" ht="24.9" customHeight="1"/>
    <row r="2249" spans="1:22" ht="24.9" customHeight="1"/>
    <row r="2250" spans="1:22" s="32" customFormat="1" ht="24" thickBot="1">
      <c r="A2250" s="633">
        <v>83</v>
      </c>
      <c r="B2250" s="761" t="s">
        <v>371</v>
      </c>
      <c r="C2250" s="761"/>
      <c r="D2250" s="761"/>
      <c r="E2250" s="26">
        <v>119</v>
      </c>
      <c r="F2250" s="27" t="s">
        <v>187</v>
      </c>
      <c r="G2250" s="28"/>
      <c r="H2250" s="28"/>
      <c r="I2250" s="27"/>
      <c r="J2250" s="27"/>
      <c r="K2250" s="27"/>
      <c r="L2250" s="27"/>
      <c r="M2250" s="29"/>
      <c r="N2250" s="29"/>
      <c r="O2250" s="28"/>
      <c r="P2250" s="28"/>
      <c r="Q2250" s="30"/>
      <c r="R2250" s="30"/>
      <c r="S2250" s="30"/>
      <c r="T2250" s="30"/>
      <c r="U2250" s="31"/>
    </row>
    <row r="2251" spans="1:22" s="19" customFormat="1" ht="24.75" customHeight="1">
      <c r="A2251" s="630"/>
      <c r="B2251" s="762" t="s">
        <v>372</v>
      </c>
      <c r="C2251" s="466" t="s">
        <v>373</v>
      </c>
      <c r="D2251" s="467" t="s">
        <v>374</v>
      </c>
      <c r="E2251" s="467"/>
      <c r="F2251" s="467" t="s">
        <v>375</v>
      </c>
      <c r="G2251" s="468"/>
      <c r="H2251" s="752" t="s">
        <v>376</v>
      </c>
      <c r="I2251" s="803" t="s">
        <v>377</v>
      </c>
      <c r="J2251" s="752" t="s">
        <v>378</v>
      </c>
      <c r="K2251" s="752" t="s">
        <v>379</v>
      </c>
      <c r="L2251" s="752" t="s">
        <v>380</v>
      </c>
      <c r="M2251" s="752" t="s">
        <v>381</v>
      </c>
      <c r="N2251" s="753" t="s">
        <v>382</v>
      </c>
      <c r="O2251" s="754"/>
      <c r="P2251" s="755" t="s">
        <v>383</v>
      </c>
      <c r="Q2251" s="756"/>
      <c r="R2251" s="746" t="s">
        <v>384</v>
      </c>
      <c r="S2251" s="747"/>
      <c r="T2251" s="798" t="s">
        <v>385</v>
      </c>
      <c r="U2251" s="799"/>
      <c r="V2251" s="800"/>
    </row>
    <row r="2252" spans="1:22" s="19" customFormat="1" ht="73.5" customHeight="1">
      <c r="A2252" s="630"/>
      <c r="B2252" s="763"/>
      <c r="C2252" s="469" t="s">
        <v>386</v>
      </c>
      <c r="D2252" s="470" t="s">
        <v>101</v>
      </c>
      <c r="E2252" s="470" t="s">
        <v>387</v>
      </c>
      <c r="F2252" s="470" t="s">
        <v>388</v>
      </c>
      <c r="G2252" s="471" t="s">
        <v>389</v>
      </c>
      <c r="H2252" s="738"/>
      <c r="I2252" s="804"/>
      <c r="J2252" s="738"/>
      <c r="K2252" s="738"/>
      <c r="L2252" s="738"/>
      <c r="M2252" s="738"/>
      <c r="N2252" s="469" t="s">
        <v>390</v>
      </c>
      <c r="O2252" s="470" t="s">
        <v>391</v>
      </c>
      <c r="P2252" s="801"/>
      <c r="Q2252" s="802"/>
      <c r="R2252" s="748"/>
      <c r="S2252" s="749"/>
      <c r="T2252" s="472" t="s">
        <v>392</v>
      </c>
      <c r="U2252" s="473" t="s">
        <v>393</v>
      </c>
      <c r="V2252" s="474" t="s">
        <v>394</v>
      </c>
    </row>
    <row r="2253" spans="1:22" s="19" customFormat="1" ht="26.25" customHeight="1">
      <c r="A2253" s="630"/>
      <c r="B2253" s="400"/>
      <c r="C2253" s="401">
        <v>3</v>
      </c>
      <c r="D2253" s="401">
        <v>4</v>
      </c>
      <c r="E2253" s="401">
        <v>5</v>
      </c>
      <c r="F2253" s="401">
        <v>6</v>
      </c>
      <c r="G2253" s="401">
        <v>7</v>
      </c>
      <c r="H2253" s="401">
        <v>8</v>
      </c>
      <c r="I2253" s="401">
        <v>9</v>
      </c>
      <c r="J2253" s="401">
        <v>10</v>
      </c>
      <c r="K2253" s="401">
        <v>11</v>
      </c>
      <c r="L2253" s="401">
        <v>12</v>
      </c>
      <c r="M2253" s="401">
        <v>13</v>
      </c>
      <c r="N2253" s="401">
        <v>14</v>
      </c>
      <c r="O2253" s="401">
        <v>15</v>
      </c>
      <c r="P2253" s="402">
        <v>16</v>
      </c>
      <c r="Q2253" s="403">
        <v>17</v>
      </c>
      <c r="R2253" s="402">
        <v>18</v>
      </c>
      <c r="S2253" s="403">
        <v>19</v>
      </c>
      <c r="T2253" s="404">
        <v>20</v>
      </c>
      <c r="U2253" s="210">
        <v>21</v>
      </c>
      <c r="V2253" s="405">
        <v>22</v>
      </c>
    </row>
    <row r="2254" spans="1:22" s="33" customFormat="1" ht="49.95" customHeight="1">
      <c r="A2254" s="634" t="s">
        <v>2919</v>
      </c>
      <c r="B2254" s="406">
        <v>1</v>
      </c>
      <c r="C2254" s="394" t="s">
        <v>944</v>
      </c>
      <c r="D2254" s="394" t="s">
        <v>945</v>
      </c>
      <c r="E2254" s="394" t="s">
        <v>946</v>
      </c>
      <c r="F2254" s="394" t="s">
        <v>57</v>
      </c>
      <c r="G2254" s="386">
        <v>1</v>
      </c>
      <c r="H2254" s="543" t="s">
        <v>396</v>
      </c>
      <c r="I2254" s="392" t="s">
        <v>57</v>
      </c>
      <c r="J2254" s="393" t="s">
        <v>187</v>
      </c>
      <c r="K2254" s="430">
        <v>39485</v>
      </c>
      <c r="L2254" s="430">
        <v>40000</v>
      </c>
      <c r="M2254" s="387">
        <v>1668.38</v>
      </c>
      <c r="N2254" s="428">
        <v>1668.38</v>
      </c>
      <c r="O2254" s="212">
        <v>1668.38</v>
      </c>
      <c r="P2254" s="732"/>
      <c r="Q2254" s="733"/>
      <c r="R2254" s="750"/>
      <c r="S2254" s="751"/>
      <c r="T2254" s="389" t="s">
        <v>396</v>
      </c>
      <c r="U2254" s="390">
        <v>10</v>
      </c>
      <c r="V2254" s="391" t="s">
        <v>396</v>
      </c>
    </row>
    <row r="2255" spans="1:22" s="33" customFormat="1" ht="49.95" customHeight="1">
      <c r="A2255" s="634" t="s">
        <v>2920</v>
      </c>
      <c r="B2255" s="406">
        <v>2</v>
      </c>
      <c r="C2255" s="394" t="s">
        <v>947</v>
      </c>
      <c r="D2255" s="394" t="s">
        <v>948</v>
      </c>
      <c r="E2255" s="394" t="s">
        <v>949</v>
      </c>
      <c r="F2255" s="394" t="s">
        <v>48</v>
      </c>
      <c r="G2255" s="386">
        <v>0.5</v>
      </c>
      <c r="H2255" s="543" t="s">
        <v>396</v>
      </c>
      <c r="I2255" s="392" t="s">
        <v>57</v>
      </c>
      <c r="J2255" s="393" t="s">
        <v>187</v>
      </c>
      <c r="K2255" s="430">
        <v>43213</v>
      </c>
      <c r="L2255" s="430">
        <v>44271</v>
      </c>
      <c r="M2255" s="387">
        <v>3759.28</v>
      </c>
      <c r="N2255" s="428">
        <v>1879.64</v>
      </c>
      <c r="O2255" s="212">
        <v>1879.64</v>
      </c>
      <c r="P2255" s="732"/>
      <c r="Q2255" s="733"/>
      <c r="R2255" s="750"/>
      <c r="S2255" s="751"/>
      <c r="T2255" s="389" t="s">
        <v>396</v>
      </c>
      <c r="U2255" s="390">
        <v>55</v>
      </c>
      <c r="V2255" s="391" t="s">
        <v>396</v>
      </c>
    </row>
    <row r="2256" spans="1:22" s="33" customFormat="1" ht="49.95" customHeight="1">
      <c r="A2256" s="634" t="s">
        <v>2921</v>
      </c>
      <c r="B2256" s="406">
        <v>3</v>
      </c>
      <c r="C2256" s="394" t="s">
        <v>470</v>
      </c>
      <c r="D2256" s="394" t="s">
        <v>950</v>
      </c>
      <c r="E2256" s="394" t="s">
        <v>951</v>
      </c>
      <c r="F2256" s="394" t="s">
        <v>57</v>
      </c>
      <c r="G2256" s="386">
        <v>1</v>
      </c>
      <c r="H2256" s="543" t="s">
        <v>396</v>
      </c>
      <c r="I2256" s="392" t="s">
        <v>57</v>
      </c>
      <c r="J2256" s="393" t="s">
        <v>187</v>
      </c>
      <c r="K2256" s="430">
        <v>44491</v>
      </c>
      <c r="L2256" s="430">
        <v>45260</v>
      </c>
      <c r="M2256" s="387">
        <v>5641.38</v>
      </c>
      <c r="N2256" s="428">
        <v>5641.38</v>
      </c>
      <c r="O2256" s="212">
        <v>5641.38</v>
      </c>
      <c r="P2256" s="732"/>
      <c r="Q2256" s="733"/>
      <c r="R2256" s="750"/>
      <c r="S2256" s="751"/>
      <c r="T2256" s="389" t="s">
        <v>396</v>
      </c>
      <c r="U2256" s="390">
        <v>59</v>
      </c>
      <c r="V2256" s="391" t="s">
        <v>396</v>
      </c>
    </row>
    <row r="2257" spans="1:22" s="33" customFormat="1" ht="24.9" customHeight="1">
      <c r="A2257" s="634" t="s">
        <v>2922</v>
      </c>
      <c r="B2257" s="406" t="s">
        <v>1418</v>
      </c>
      <c r="C2257" s="394"/>
      <c r="D2257" s="394"/>
      <c r="E2257" s="394"/>
      <c r="F2257" s="394"/>
      <c r="G2257" s="386"/>
      <c r="H2257" s="543"/>
      <c r="I2257" s="392"/>
      <c r="J2257" s="393" t="s">
        <v>1418</v>
      </c>
      <c r="K2257" s="430"/>
      <c r="L2257" s="430"/>
      <c r="M2257" s="387"/>
      <c r="N2257" s="428" t="s">
        <v>1418</v>
      </c>
      <c r="O2257" s="212" t="s">
        <v>1418</v>
      </c>
      <c r="P2257" s="732"/>
      <c r="Q2257" s="733"/>
      <c r="R2257" s="750"/>
      <c r="S2257" s="751"/>
      <c r="T2257" s="389"/>
      <c r="U2257" s="390"/>
      <c r="V2257" s="391"/>
    </row>
    <row r="2258" spans="1:22" s="33" customFormat="1" ht="24.9" customHeight="1">
      <c r="A2258" s="634" t="s">
        <v>2923</v>
      </c>
      <c r="B2258" s="406" t="s">
        <v>1418</v>
      </c>
      <c r="C2258" s="394"/>
      <c r="D2258" s="394"/>
      <c r="E2258" s="394"/>
      <c r="F2258" s="394"/>
      <c r="G2258" s="386"/>
      <c r="H2258" s="543"/>
      <c r="I2258" s="392"/>
      <c r="J2258" s="393" t="s">
        <v>1418</v>
      </c>
      <c r="K2258" s="430"/>
      <c r="L2258" s="430"/>
      <c r="M2258" s="388"/>
      <c r="N2258" s="428" t="s">
        <v>1418</v>
      </c>
      <c r="O2258" s="212" t="s">
        <v>1418</v>
      </c>
      <c r="P2258" s="732"/>
      <c r="Q2258" s="733"/>
      <c r="R2258" s="750"/>
      <c r="S2258" s="751"/>
      <c r="T2258" s="389"/>
      <c r="U2258" s="390"/>
      <c r="V2258" s="391"/>
    </row>
    <row r="2259" spans="1:22" s="33" customFormat="1" ht="24.9" customHeight="1">
      <c r="A2259" s="634" t="s">
        <v>2924</v>
      </c>
      <c r="B2259" s="406" t="s">
        <v>1418</v>
      </c>
      <c r="C2259" s="394"/>
      <c r="D2259" s="394"/>
      <c r="E2259" s="394"/>
      <c r="F2259" s="394"/>
      <c r="G2259" s="386"/>
      <c r="H2259" s="543"/>
      <c r="I2259" s="392"/>
      <c r="J2259" s="393" t="s">
        <v>1418</v>
      </c>
      <c r="K2259" s="430"/>
      <c r="L2259" s="430"/>
      <c r="M2259" s="388"/>
      <c r="N2259" s="428" t="s">
        <v>1418</v>
      </c>
      <c r="O2259" s="212" t="s">
        <v>1418</v>
      </c>
      <c r="P2259" s="732"/>
      <c r="Q2259" s="733"/>
      <c r="R2259" s="750"/>
      <c r="S2259" s="751"/>
      <c r="T2259" s="389"/>
      <c r="U2259" s="390"/>
      <c r="V2259" s="391"/>
    </row>
    <row r="2260" spans="1:22" s="33" customFormat="1" ht="24.9" customHeight="1" thickBot="1">
      <c r="A2260" s="634" t="s">
        <v>2925</v>
      </c>
      <c r="B2260" s="410" t="s">
        <v>1418</v>
      </c>
      <c r="C2260" s="395"/>
      <c r="D2260" s="395"/>
      <c r="E2260" s="395"/>
      <c r="F2260" s="395"/>
      <c r="G2260" s="396"/>
      <c r="H2260" s="544"/>
      <c r="I2260" s="397"/>
      <c r="J2260" s="398" t="s">
        <v>1418</v>
      </c>
      <c r="K2260" s="431"/>
      <c r="L2260" s="431"/>
      <c r="M2260" s="399"/>
      <c r="N2260" s="428" t="s">
        <v>1418</v>
      </c>
      <c r="O2260" s="212" t="s">
        <v>1418</v>
      </c>
      <c r="P2260" s="732"/>
      <c r="Q2260" s="733"/>
      <c r="R2260" s="750"/>
      <c r="S2260" s="751"/>
      <c r="T2260" s="389"/>
      <c r="U2260" s="390"/>
      <c r="V2260" s="391"/>
    </row>
    <row r="2261" spans="1:22" s="19" customFormat="1" ht="12" customHeight="1">
      <c r="A2261" s="634"/>
      <c r="B2261" s="34"/>
      <c r="C2261" s="35"/>
      <c r="D2261" s="35"/>
      <c r="E2261" s="35"/>
      <c r="F2261" s="35"/>
      <c r="G2261" s="35"/>
      <c r="H2261" s="407"/>
      <c r="I2261" s="35"/>
      <c r="J2261" s="35"/>
      <c r="K2261" s="35"/>
      <c r="L2261" s="35"/>
      <c r="M2261" s="35"/>
      <c r="N2261" s="35"/>
      <c r="O2261" s="211"/>
      <c r="P2261" s="35"/>
      <c r="Q2261" s="35"/>
      <c r="R2261" s="211"/>
      <c r="S2261" s="35"/>
      <c r="T2261" s="35"/>
      <c r="U2261" s="36"/>
      <c r="V2261" s="37"/>
    </row>
    <row r="2262" spans="1:22" s="19" customFormat="1" ht="17.25" customHeight="1" thickBot="1">
      <c r="A2262" s="634" t="s">
        <v>2926</v>
      </c>
      <c r="B2262" s="475"/>
      <c r="C2262" s="476"/>
      <c r="D2262" s="476"/>
      <c r="E2262" s="476"/>
      <c r="F2262" s="476"/>
      <c r="G2262" s="476"/>
      <c r="H2262" s="476"/>
      <c r="I2262" s="476"/>
      <c r="J2262" s="476"/>
      <c r="K2262" s="476"/>
      <c r="L2262" s="476"/>
      <c r="M2262" s="476"/>
      <c r="N2262" s="414" t="s">
        <v>398</v>
      </c>
      <c r="O2262" s="415">
        <v>3063.1333333333337</v>
      </c>
      <c r="P2262" s="423"/>
      <c r="Q2262" s="423"/>
      <c r="R2262" s="424"/>
      <c r="S2262" s="424"/>
      <c r="T2262" s="425"/>
      <c r="U2262" s="426"/>
      <c r="V2262" s="427"/>
    </row>
    <row r="2263" spans="1:22" ht="17.25" customHeight="1">
      <c r="B2263" s="38"/>
      <c r="C2263" s="38"/>
      <c r="D2263" s="38"/>
      <c r="E2263" s="38"/>
      <c r="F2263" s="38"/>
      <c r="G2263" s="39"/>
      <c r="H2263" s="39"/>
      <c r="I2263" s="39"/>
      <c r="J2263" s="39"/>
      <c r="K2263" s="39"/>
      <c r="L2263" s="39"/>
      <c r="M2263" s="39"/>
      <c r="N2263" s="39"/>
      <c r="O2263" s="39"/>
      <c r="P2263" s="39"/>
      <c r="Q2263" s="39"/>
      <c r="R2263" s="39"/>
      <c r="S2263" s="39"/>
      <c r="T2263" s="39"/>
      <c r="U2263" s="39"/>
      <c r="V2263" s="39"/>
    </row>
    <row r="2264" spans="1:22" s="19" customFormat="1" ht="16.5" customHeight="1" thickBot="1">
      <c r="A2264" s="630"/>
      <c r="B2264" s="764" t="s">
        <v>399</v>
      </c>
      <c r="C2264" s="764"/>
      <c r="D2264" s="764"/>
      <c r="E2264" s="764"/>
      <c r="F2264" s="764"/>
      <c r="G2264" s="764"/>
      <c r="H2264" s="764"/>
      <c r="I2264" s="764"/>
      <c r="J2264" s="764"/>
      <c r="K2264" s="764"/>
      <c r="L2264" s="764"/>
      <c r="M2264" s="764"/>
      <c r="N2264" s="764"/>
      <c r="O2264" s="764"/>
      <c r="P2264" s="764"/>
      <c r="Q2264" s="764"/>
      <c r="R2264" s="764"/>
      <c r="S2264" s="764"/>
      <c r="T2264" s="764"/>
      <c r="U2264" s="764"/>
      <c r="V2264" s="764"/>
    </row>
    <row r="2265" spans="1:22" s="22" customFormat="1" ht="22.5" customHeight="1">
      <c r="A2265" s="635" t="s">
        <v>2927</v>
      </c>
      <c r="B2265" s="765" t="s">
        <v>400</v>
      </c>
      <c r="C2265" s="768" t="s">
        <v>401</v>
      </c>
      <c r="D2265" s="769"/>
      <c r="E2265" s="769"/>
      <c r="F2265" s="769"/>
      <c r="G2265" s="769"/>
      <c r="H2265" s="769"/>
      <c r="I2265" s="769"/>
      <c r="J2265" s="769"/>
      <c r="K2265" s="769"/>
      <c r="L2265" s="769"/>
      <c r="M2265" s="747"/>
      <c r="N2265" s="477"/>
      <c r="O2265" s="478"/>
      <c r="P2265" s="768" t="s">
        <v>402</v>
      </c>
      <c r="Q2265" s="769"/>
      <c r="R2265" s="769"/>
      <c r="S2265" s="747"/>
      <c r="T2265" s="746" t="s">
        <v>403</v>
      </c>
      <c r="U2265" s="747"/>
      <c r="V2265" s="775" t="s">
        <v>1102</v>
      </c>
    </row>
    <row r="2266" spans="1:22" s="22" customFormat="1" ht="22.5" customHeight="1">
      <c r="A2266" s="635" t="s">
        <v>2928</v>
      </c>
      <c r="B2266" s="766"/>
      <c r="C2266" s="734" t="s">
        <v>404</v>
      </c>
      <c r="D2266" s="735"/>
      <c r="E2266" s="736"/>
      <c r="F2266" s="481">
        <v>1</v>
      </c>
      <c r="G2266" s="737" t="s">
        <v>405</v>
      </c>
      <c r="H2266" s="738" t="s">
        <v>406</v>
      </c>
      <c r="I2266" s="738"/>
      <c r="J2266" s="734" t="s">
        <v>407</v>
      </c>
      <c r="K2266" s="739"/>
      <c r="L2266" s="482"/>
      <c r="M2266" s="482"/>
      <c r="N2266" s="483"/>
      <c r="O2266" s="484"/>
      <c r="P2266" s="770"/>
      <c r="Q2266" s="771"/>
      <c r="R2266" s="771"/>
      <c r="S2266" s="772"/>
      <c r="T2266" s="748"/>
      <c r="U2266" s="749"/>
      <c r="V2266" s="776"/>
    </row>
    <row r="2267" spans="1:22" s="22" customFormat="1" ht="51.75" customHeight="1" thickBot="1">
      <c r="A2267" s="635" t="s">
        <v>2929</v>
      </c>
      <c r="B2267" s="766"/>
      <c r="C2267" s="735" t="s">
        <v>408</v>
      </c>
      <c r="D2267" s="736"/>
      <c r="E2267" s="485" t="s">
        <v>409</v>
      </c>
      <c r="F2267" s="479" t="s">
        <v>410</v>
      </c>
      <c r="G2267" s="737"/>
      <c r="H2267" s="738"/>
      <c r="I2267" s="738"/>
      <c r="J2267" s="469" t="s">
        <v>411</v>
      </c>
      <c r="K2267" s="480" t="s">
        <v>412</v>
      </c>
      <c r="L2267" s="486" t="s">
        <v>413</v>
      </c>
      <c r="M2267" s="486"/>
      <c r="N2267" s="487" t="s">
        <v>414</v>
      </c>
      <c r="O2267" s="488"/>
      <c r="P2267" s="421" t="s">
        <v>1436</v>
      </c>
      <c r="Q2267" s="312" t="s">
        <v>415</v>
      </c>
      <c r="R2267" s="313"/>
      <c r="S2267" s="94">
        <v>3</v>
      </c>
      <c r="T2267" s="773"/>
      <c r="U2267" s="774"/>
      <c r="V2267" s="777"/>
    </row>
    <row r="2268" spans="1:22" s="22" customFormat="1" ht="15.75" customHeight="1">
      <c r="A2268" s="635" t="s">
        <v>2930</v>
      </c>
      <c r="B2268" s="766"/>
      <c r="C2268" s="41">
        <v>1</v>
      </c>
      <c r="D2268" s="83" t="s">
        <v>1418</v>
      </c>
      <c r="E2268" s="89" t="s">
        <v>1418</v>
      </c>
      <c r="F2268" s="306" t="s">
        <v>1418</v>
      </c>
      <c r="G2268" s="306" t="s">
        <v>1418</v>
      </c>
      <c r="H2268" s="742" t="s">
        <v>1418</v>
      </c>
      <c r="I2268" s="743"/>
      <c r="J2268" s="90" t="s">
        <v>1418</v>
      </c>
      <c r="K2268" s="88" t="s">
        <v>1418</v>
      </c>
      <c r="L2268" s="453" t="s">
        <v>34</v>
      </c>
      <c r="M2268" s="454" t="s">
        <v>1439</v>
      </c>
      <c r="N2268" s="369" t="s">
        <v>396</v>
      </c>
      <c r="O2268" s="778" t="s">
        <v>205</v>
      </c>
      <c r="P2268" s="779"/>
      <c r="Q2268" s="782">
        <v>119</v>
      </c>
      <c r="R2268" s="785" t="s">
        <v>34</v>
      </c>
      <c r="S2268" s="786"/>
      <c r="T2268" s="746" t="s">
        <v>416</v>
      </c>
      <c r="U2268" s="769"/>
      <c r="V2268" s="747"/>
    </row>
    <row r="2269" spans="1:22" s="22" customFormat="1" ht="15.75" customHeight="1" thickBot="1">
      <c r="A2269" s="635" t="s">
        <v>2931</v>
      </c>
      <c r="B2269" s="766"/>
      <c r="C2269" s="41">
        <v>2</v>
      </c>
      <c r="D2269" s="83" t="s">
        <v>1418</v>
      </c>
      <c r="E2269" s="89" t="s">
        <v>1418</v>
      </c>
      <c r="F2269" s="306" t="s">
        <v>1418</v>
      </c>
      <c r="G2269" s="306" t="s">
        <v>1418</v>
      </c>
      <c r="H2269" s="742" t="s">
        <v>1418</v>
      </c>
      <c r="I2269" s="743"/>
      <c r="J2269" s="90" t="s">
        <v>1418</v>
      </c>
      <c r="K2269" s="88" t="s">
        <v>1418</v>
      </c>
      <c r="L2269" s="453"/>
      <c r="M2269" s="454" t="s">
        <v>1418</v>
      </c>
      <c r="N2269" s="369" t="s">
        <v>396</v>
      </c>
      <c r="O2269" s="778"/>
      <c r="P2269" s="779"/>
      <c r="Q2269" s="783"/>
      <c r="R2269" s="787"/>
      <c r="S2269" s="788"/>
      <c r="T2269" s="773"/>
      <c r="U2269" s="791"/>
      <c r="V2269" s="774"/>
    </row>
    <row r="2270" spans="1:22" s="22" customFormat="1" ht="15.75" customHeight="1">
      <c r="A2270" s="635" t="s">
        <v>2932</v>
      </c>
      <c r="B2270" s="766"/>
      <c r="C2270" s="41">
        <v>3</v>
      </c>
      <c r="D2270" s="83" t="s">
        <v>1418</v>
      </c>
      <c r="E2270" s="89" t="s">
        <v>1418</v>
      </c>
      <c r="F2270" s="306" t="s">
        <v>1418</v>
      </c>
      <c r="G2270" s="306" t="s">
        <v>1418</v>
      </c>
      <c r="H2270" s="742" t="s">
        <v>1418</v>
      </c>
      <c r="I2270" s="743"/>
      <c r="J2270" s="90" t="s">
        <v>1418</v>
      </c>
      <c r="K2270" s="88" t="s">
        <v>1418</v>
      </c>
      <c r="L2270" s="453"/>
      <c r="M2270" s="454" t="s">
        <v>1418</v>
      </c>
      <c r="N2270" s="369"/>
      <c r="O2270" s="780"/>
      <c r="P2270" s="781"/>
      <c r="Q2270" s="784"/>
      <c r="R2270" s="789"/>
      <c r="S2270" s="790"/>
      <c r="T2270" s="244"/>
      <c r="U2270" s="244"/>
      <c r="V2270" s="245"/>
    </row>
    <row r="2271" spans="1:22" s="22" customFormat="1" ht="15.75" customHeight="1">
      <c r="A2271" s="635" t="s">
        <v>2933</v>
      </c>
      <c r="B2271" s="766"/>
      <c r="C2271" s="41">
        <v>4</v>
      </c>
      <c r="D2271" s="83" t="s">
        <v>1418</v>
      </c>
      <c r="E2271" s="89" t="s">
        <v>1418</v>
      </c>
      <c r="F2271" s="306" t="s">
        <v>1418</v>
      </c>
      <c r="G2271" s="306" t="s">
        <v>1418</v>
      </c>
      <c r="H2271" s="742" t="s">
        <v>1418</v>
      </c>
      <c r="I2271" s="743"/>
      <c r="J2271" s="90" t="s">
        <v>1418</v>
      </c>
      <c r="K2271" s="88" t="s">
        <v>1418</v>
      </c>
      <c r="L2271" s="453"/>
      <c r="M2271" s="454" t="s">
        <v>1418</v>
      </c>
      <c r="N2271" s="369"/>
      <c r="O2271" s="744" t="s">
        <v>417</v>
      </c>
      <c r="P2271" s="734" t="s">
        <v>418</v>
      </c>
      <c r="Q2271" s="735"/>
      <c r="R2271" s="735"/>
      <c r="S2271" s="736"/>
      <c r="T2271" s="225"/>
      <c r="U2271" s="225"/>
      <c r="V2271" s="246"/>
    </row>
    <row r="2272" spans="1:22" s="22" customFormat="1" ht="17.25" customHeight="1">
      <c r="A2272" s="635" t="s">
        <v>2934</v>
      </c>
      <c r="B2272" s="766"/>
      <c r="C2272" s="41">
        <v>5</v>
      </c>
      <c r="D2272" s="83" t="s">
        <v>1418</v>
      </c>
      <c r="E2272" s="89" t="s">
        <v>1418</v>
      </c>
      <c r="F2272" s="306" t="s">
        <v>1418</v>
      </c>
      <c r="G2272" s="306" t="s">
        <v>1418</v>
      </c>
      <c r="H2272" s="742" t="s">
        <v>1418</v>
      </c>
      <c r="I2272" s="743"/>
      <c r="J2272" s="90" t="s">
        <v>1418</v>
      </c>
      <c r="K2272" s="88" t="s">
        <v>1418</v>
      </c>
      <c r="L2272" s="453"/>
      <c r="M2272" s="454" t="s">
        <v>1418</v>
      </c>
      <c r="N2272" s="369"/>
      <c r="O2272" s="745"/>
      <c r="P2272" s="469" t="s">
        <v>419</v>
      </c>
      <c r="Q2272" s="469" t="s">
        <v>420</v>
      </c>
      <c r="R2272" s="738" t="s">
        <v>421</v>
      </c>
      <c r="S2272" s="738"/>
      <c r="T2272" s="225"/>
      <c r="U2272" s="225"/>
      <c r="V2272" s="246"/>
    </row>
    <row r="2273" spans="1:22" s="22" customFormat="1" ht="16.5" customHeight="1" thickBot="1">
      <c r="A2273" s="635" t="s">
        <v>2935</v>
      </c>
      <c r="B2273" s="766"/>
      <c r="C2273" s="91">
        <v>6</v>
      </c>
      <c r="D2273" s="92" t="s">
        <v>1418</v>
      </c>
      <c r="E2273" s="93" t="s">
        <v>1418</v>
      </c>
      <c r="F2273" s="306" t="s">
        <v>1418</v>
      </c>
      <c r="G2273" s="306" t="s">
        <v>1418</v>
      </c>
      <c r="H2273" s="742" t="s">
        <v>1418</v>
      </c>
      <c r="I2273" s="743"/>
      <c r="J2273" s="90" t="s">
        <v>1418</v>
      </c>
      <c r="K2273" s="88" t="s">
        <v>1418</v>
      </c>
      <c r="L2273" s="453"/>
      <c r="M2273" s="454" t="s">
        <v>1418</v>
      </c>
      <c r="N2273" s="451"/>
      <c r="O2273" s="319" t="s">
        <v>1102</v>
      </c>
      <c r="P2273" s="247">
        <v>4</v>
      </c>
      <c r="Q2273" s="248">
        <v>1396.3430708000001</v>
      </c>
      <c r="R2273" s="792">
        <v>9189.4000000000015</v>
      </c>
      <c r="S2273" s="792"/>
      <c r="T2273" s="225"/>
      <c r="U2273" s="225"/>
      <c r="V2273" s="246"/>
    </row>
    <row r="2274" spans="1:22" s="22" customFormat="1" ht="16.5" customHeight="1" thickBot="1">
      <c r="A2274" s="635" t="s">
        <v>2936</v>
      </c>
      <c r="B2274" s="767"/>
      <c r="C2274" s="793" t="s">
        <v>422</v>
      </c>
      <c r="D2274" s="794"/>
      <c r="E2274" s="794"/>
      <c r="F2274" s="502"/>
      <c r="G2274" s="503"/>
      <c r="H2274" s="795" t="s">
        <v>1418</v>
      </c>
      <c r="I2274" s="796"/>
      <c r="J2274" s="416" t="s">
        <v>1418</v>
      </c>
      <c r="K2274" s="249" t="s">
        <v>1102</v>
      </c>
      <c r="L2274" s="492"/>
      <c r="M2274" s="493"/>
      <c r="N2274" s="494"/>
      <c r="O2274" s="797" t="s">
        <v>1418</v>
      </c>
      <c r="P2274" s="797"/>
      <c r="Q2274" s="797"/>
      <c r="R2274" s="797"/>
      <c r="S2274" s="797"/>
      <c r="T2274" s="489"/>
      <c r="U2274" s="490"/>
      <c r="V2274" s="491"/>
    </row>
    <row r="2275" spans="1:22" ht="24.9" customHeight="1"/>
    <row r="2276" spans="1:22" ht="24.9" customHeight="1"/>
    <row r="2277" spans="1:22" s="32" customFormat="1" ht="24" thickBot="1">
      <c r="A2277" s="633">
        <v>84</v>
      </c>
      <c r="B2277" s="761" t="s">
        <v>371</v>
      </c>
      <c r="C2277" s="761"/>
      <c r="D2277" s="761"/>
      <c r="E2277" s="26">
        <v>120</v>
      </c>
      <c r="F2277" s="27" t="s">
        <v>188</v>
      </c>
      <c r="G2277" s="28"/>
      <c r="H2277" s="28"/>
      <c r="I2277" s="27"/>
      <c r="J2277" s="27"/>
      <c r="K2277" s="27"/>
      <c r="L2277" s="27"/>
      <c r="M2277" s="29"/>
      <c r="N2277" s="29"/>
      <c r="O2277" s="28"/>
      <c r="P2277" s="28"/>
      <c r="Q2277" s="30"/>
      <c r="R2277" s="30"/>
      <c r="S2277" s="30"/>
      <c r="T2277" s="30"/>
      <c r="U2277" s="31"/>
    </row>
    <row r="2278" spans="1:22" s="19" customFormat="1" ht="24.75" customHeight="1">
      <c r="A2278" s="630"/>
      <c r="B2278" s="762" t="s">
        <v>372</v>
      </c>
      <c r="C2278" s="466" t="s">
        <v>373</v>
      </c>
      <c r="D2278" s="467" t="s">
        <v>374</v>
      </c>
      <c r="E2278" s="467"/>
      <c r="F2278" s="467" t="s">
        <v>375</v>
      </c>
      <c r="G2278" s="468"/>
      <c r="H2278" s="752" t="s">
        <v>376</v>
      </c>
      <c r="I2278" s="803" t="s">
        <v>377</v>
      </c>
      <c r="J2278" s="752" t="s">
        <v>378</v>
      </c>
      <c r="K2278" s="752" t="s">
        <v>379</v>
      </c>
      <c r="L2278" s="752" t="s">
        <v>380</v>
      </c>
      <c r="M2278" s="752" t="s">
        <v>381</v>
      </c>
      <c r="N2278" s="753" t="s">
        <v>382</v>
      </c>
      <c r="O2278" s="754"/>
      <c r="P2278" s="755" t="s">
        <v>383</v>
      </c>
      <c r="Q2278" s="756"/>
      <c r="R2278" s="746" t="s">
        <v>384</v>
      </c>
      <c r="S2278" s="747"/>
      <c r="T2278" s="798" t="s">
        <v>385</v>
      </c>
      <c r="U2278" s="799"/>
      <c r="V2278" s="800"/>
    </row>
    <row r="2279" spans="1:22" s="19" customFormat="1" ht="73.5" customHeight="1">
      <c r="A2279" s="630"/>
      <c r="B2279" s="763"/>
      <c r="C2279" s="469" t="s">
        <v>386</v>
      </c>
      <c r="D2279" s="470" t="s">
        <v>101</v>
      </c>
      <c r="E2279" s="470" t="s">
        <v>387</v>
      </c>
      <c r="F2279" s="470" t="s">
        <v>388</v>
      </c>
      <c r="G2279" s="471" t="s">
        <v>389</v>
      </c>
      <c r="H2279" s="738"/>
      <c r="I2279" s="804"/>
      <c r="J2279" s="738"/>
      <c r="K2279" s="738"/>
      <c r="L2279" s="738"/>
      <c r="M2279" s="738"/>
      <c r="N2279" s="469" t="s">
        <v>390</v>
      </c>
      <c r="O2279" s="470" t="s">
        <v>391</v>
      </c>
      <c r="P2279" s="801"/>
      <c r="Q2279" s="802"/>
      <c r="R2279" s="748"/>
      <c r="S2279" s="749"/>
      <c r="T2279" s="472" t="s">
        <v>392</v>
      </c>
      <c r="U2279" s="473" t="s">
        <v>393</v>
      </c>
      <c r="V2279" s="474" t="s">
        <v>394</v>
      </c>
    </row>
    <row r="2280" spans="1:22" s="19" customFormat="1" ht="26.25" customHeight="1">
      <c r="A2280" s="630"/>
      <c r="B2280" s="400"/>
      <c r="C2280" s="401">
        <v>3</v>
      </c>
      <c r="D2280" s="401">
        <v>4</v>
      </c>
      <c r="E2280" s="401">
        <v>5</v>
      </c>
      <c r="F2280" s="401">
        <v>6</v>
      </c>
      <c r="G2280" s="401">
        <v>7</v>
      </c>
      <c r="H2280" s="401">
        <v>8</v>
      </c>
      <c r="I2280" s="401">
        <v>9</v>
      </c>
      <c r="J2280" s="401">
        <v>10</v>
      </c>
      <c r="K2280" s="401">
        <v>11</v>
      </c>
      <c r="L2280" s="401">
        <v>12</v>
      </c>
      <c r="M2280" s="401">
        <v>13</v>
      </c>
      <c r="N2280" s="401">
        <v>14</v>
      </c>
      <c r="O2280" s="401">
        <v>15</v>
      </c>
      <c r="P2280" s="402">
        <v>16</v>
      </c>
      <c r="Q2280" s="403">
        <v>17</v>
      </c>
      <c r="R2280" s="402">
        <v>18</v>
      </c>
      <c r="S2280" s="403">
        <v>19</v>
      </c>
      <c r="T2280" s="404">
        <v>20</v>
      </c>
      <c r="U2280" s="210">
        <v>21</v>
      </c>
      <c r="V2280" s="405">
        <v>22</v>
      </c>
    </row>
    <row r="2281" spans="1:22" s="33" customFormat="1" ht="49.95" customHeight="1">
      <c r="A2281" s="634" t="s">
        <v>2937</v>
      </c>
      <c r="B2281" s="406">
        <v>1</v>
      </c>
      <c r="C2281" s="394" t="s">
        <v>952</v>
      </c>
      <c r="D2281" s="394" t="s">
        <v>898</v>
      </c>
      <c r="E2281" s="394" t="s">
        <v>953</v>
      </c>
      <c r="F2281" s="394" t="s">
        <v>48</v>
      </c>
      <c r="G2281" s="386">
        <v>0.6</v>
      </c>
      <c r="H2281" s="543" t="s">
        <v>396</v>
      </c>
      <c r="I2281" s="392">
        <v>1</v>
      </c>
      <c r="J2281" s="393" t="s">
        <v>344</v>
      </c>
      <c r="K2281" s="430">
        <v>41674</v>
      </c>
      <c r="L2281" s="430">
        <v>42281</v>
      </c>
      <c r="M2281" s="387">
        <v>3106.87</v>
      </c>
      <c r="N2281" s="428">
        <v>1864.1219999999998</v>
      </c>
      <c r="O2281" s="212">
        <v>1864.1220000000001</v>
      </c>
      <c r="P2281" s="732"/>
      <c r="Q2281" s="733"/>
      <c r="R2281" s="750"/>
      <c r="S2281" s="751"/>
      <c r="T2281" s="389" t="s">
        <v>396</v>
      </c>
      <c r="U2281" s="390">
        <v>17</v>
      </c>
      <c r="V2281" s="391" t="s">
        <v>396</v>
      </c>
    </row>
    <row r="2282" spans="1:22" s="33" customFormat="1" ht="49.95" customHeight="1">
      <c r="A2282" s="634" t="s">
        <v>2938</v>
      </c>
      <c r="B2282" s="406">
        <v>2</v>
      </c>
      <c r="C2282" s="394" t="s">
        <v>952</v>
      </c>
      <c r="D2282" s="394" t="s">
        <v>954</v>
      </c>
      <c r="E2282" s="394" t="s">
        <v>955</v>
      </c>
      <c r="F2282" s="394" t="s">
        <v>48</v>
      </c>
      <c r="G2282" s="386">
        <v>0.9</v>
      </c>
      <c r="H2282" s="543" t="s">
        <v>396</v>
      </c>
      <c r="I2282" s="392">
        <v>1</v>
      </c>
      <c r="J2282" s="393" t="s">
        <v>344</v>
      </c>
      <c r="K2282" s="430">
        <v>43027</v>
      </c>
      <c r="L2282" s="430">
        <v>43800</v>
      </c>
      <c r="M2282" s="387">
        <v>2418.44</v>
      </c>
      <c r="N2282" s="428">
        <v>2176.596</v>
      </c>
      <c r="O2282" s="212">
        <v>2176.596</v>
      </c>
      <c r="P2282" s="732"/>
      <c r="Q2282" s="733"/>
      <c r="R2282" s="750"/>
      <c r="S2282" s="751"/>
      <c r="T2282" s="389" t="s">
        <v>396</v>
      </c>
      <c r="U2282" s="390">
        <v>47</v>
      </c>
      <c r="V2282" s="391" t="s">
        <v>396</v>
      </c>
    </row>
    <row r="2283" spans="1:22" s="33" customFormat="1" ht="24.9" customHeight="1">
      <c r="A2283" s="634" t="s">
        <v>2939</v>
      </c>
      <c r="B2283" s="406" t="s">
        <v>1418</v>
      </c>
      <c r="C2283" s="394"/>
      <c r="D2283" s="394"/>
      <c r="E2283" s="394"/>
      <c r="F2283" s="394"/>
      <c r="G2283" s="386"/>
      <c r="H2283" s="543"/>
      <c r="I2283" s="392"/>
      <c r="J2283" s="393" t="s">
        <v>1418</v>
      </c>
      <c r="K2283" s="430"/>
      <c r="L2283" s="430"/>
      <c r="M2283" s="387"/>
      <c r="N2283" s="428" t="s">
        <v>1418</v>
      </c>
      <c r="O2283" s="212" t="s">
        <v>1418</v>
      </c>
      <c r="P2283" s="732"/>
      <c r="Q2283" s="733"/>
      <c r="R2283" s="750"/>
      <c r="S2283" s="751"/>
      <c r="T2283" s="389"/>
      <c r="U2283" s="390"/>
      <c r="V2283" s="391"/>
    </row>
    <row r="2284" spans="1:22" s="33" customFormat="1" ht="24.9" customHeight="1">
      <c r="A2284" s="634" t="s">
        <v>2940</v>
      </c>
      <c r="B2284" s="406" t="s">
        <v>1418</v>
      </c>
      <c r="C2284" s="394"/>
      <c r="D2284" s="394"/>
      <c r="E2284" s="394"/>
      <c r="F2284" s="394"/>
      <c r="G2284" s="386"/>
      <c r="H2284" s="543"/>
      <c r="I2284" s="392"/>
      <c r="J2284" s="393" t="s">
        <v>1418</v>
      </c>
      <c r="K2284" s="430"/>
      <c r="L2284" s="430"/>
      <c r="M2284" s="388"/>
      <c r="N2284" s="428" t="s">
        <v>1418</v>
      </c>
      <c r="O2284" s="212" t="s">
        <v>1418</v>
      </c>
      <c r="P2284" s="732"/>
      <c r="Q2284" s="733"/>
      <c r="R2284" s="750"/>
      <c r="S2284" s="751"/>
      <c r="T2284" s="389"/>
      <c r="U2284" s="390"/>
      <c r="V2284" s="391"/>
    </row>
    <row r="2285" spans="1:22" s="33" customFormat="1" ht="24.9" customHeight="1">
      <c r="A2285" s="634" t="s">
        <v>2941</v>
      </c>
      <c r="B2285" s="406" t="s">
        <v>1418</v>
      </c>
      <c r="C2285" s="394"/>
      <c r="D2285" s="394"/>
      <c r="E2285" s="394"/>
      <c r="F2285" s="394"/>
      <c r="G2285" s="386"/>
      <c r="H2285" s="543"/>
      <c r="I2285" s="392"/>
      <c r="J2285" s="393" t="s">
        <v>1418</v>
      </c>
      <c r="K2285" s="430"/>
      <c r="L2285" s="430"/>
      <c r="M2285" s="388"/>
      <c r="N2285" s="428" t="s">
        <v>1418</v>
      </c>
      <c r="O2285" s="212" t="s">
        <v>1418</v>
      </c>
      <c r="P2285" s="732"/>
      <c r="Q2285" s="733"/>
      <c r="R2285" s="750"/>
      <c r="S2285" s="751"/>
      <c r="T2285" s="389"/>
      <c r="U2285" s="390"/>
      <c r="V2285" s="391"/>
    </row>
    <row r="2286" spans="1:22" s="33" customFormat="1" ht="24.9" customHeight="1" thickBot="1">
      <c r="A2286" s="634" t="s">
        <v>2942</v>
      </c>
      <c r="B2286" s="410" t="s">
        <v>1418</v>
      </c>
      <c r="C2286" s="395"/>
      <c r="D2286" s="395"/>
      <c r="E2286" s="395"/>
      <c r="F2286" s="395"/>
      <c r="G2286" s="396"/>
      <c r="H2286" s="544"/>
      <c r="I2286" s="397"/>
      <c r="J2286" s="398" t="s">
        <v>1418</v>
      </c>
      <c r="K2286" s="431"/>
      <c r="L2286" s="431"/>
      <c r="M2286" s="399"/>
      <c r="N2286" s="428" t="s">
        <v>1418</v>
      </c>
      <c r="O2286" s="212" t="s">
        <v>1418</v>
      </c>
      <c r="P2286" s="732"/>
      <c r="Q2286" s="733"/>
      <c r="R2286" s="750"/>
      <c r="S2286" s="751"/>
      <c r="T2286" s="389"/>
      <c r="U2286" s="390"/>
      <c r="V2286" s="391"/>
    </row>
    <row r="2287" spans="1:22" s="19" customFormat="1" ht="12" customHeight="1">
      <c r="A2287" s="634"/>
      <c r="B2287" s="34"/>
      <c r="C2287" s="35"/>
      <c r="D2287" s="35"/>
      <c r="E2287" s="35"/>
      <c r="F2287" s="35"/>
      <c r="G2287" s="35"/>
      <c r="H2287" s="407"/>
      <c r="I2287" s="35"/>
      <c r="J2287" s="35"/>
      <c r="K2287" s="35"/>
      <c r="L2287" s="35"/>
      <c r="M2287" s="35"/>
      <c r="N2287" s="35"/>
      <c r="O2287" s="211"/>
      <c r="P2287" s="35"/>
      <c r="Q2287" s="35"/>
      <c r="R2287" s="211"/>
      <c r="S2287" s="35"/>
      <c r="T2287" s="35"/>
      <c r="U2287" s="36"/>
      <c r="V2287" s="37"/>
    </row>
    <row r="2288" spans="1:22" s="19" customFormat="1" ht="17.25" customHeight="1" thickBot="1">
      <c r="A2288" s="634" t="s">
        <v>2943</v>
      </c>
      <c r="B2288" s="475"/>
      <c r="C2288" s="476"/>
      <c r="D2288" s="476"/>
      <c r="E2288" s="476"/>
      <c r="F2288" s="476"/>
      <c r="G2288" s="476"/>
      <c r="H2288" s="476"/>
      <c r="I2288" s="476"/>
      <c r="J2288" s="476"/>
      <c r="K2288" s="476"/>
      <c r="L2288" s="476"/>
      <c r="M2288" s="476"/>
      <c r="N2288" s="414" t="s">
        <v>398</v>
      </c>
      <c r="O2288" s="415">
        <v>2020.3589999999999</v>
      </c>
      <c r="P2288" s="423"/>
      <c r="Q2288" s="423"/>
      <c r="R2288" s="424"/>
      <c r="S2288" s="424"/>
      <c r="T2288" s="425"/>
      <c r="U2288" s="426"/>
      <c r="V2288" s="427"/>
    </row>
    <row r="2289" spans="1:22" ht="17.25" customHeight="1">
      <c r="B2289" s="38"/>
      <c r="C2289" s="38"/>
      <c r="D2289" s="38"/>
      <c r="E2289" s="38"/>
      <c r="F2289" s="38"/>
      <c r="G2289" s="39"/>
      <c r="H2289" s="39"/>
      <c r="I2289" s="39"/>
      <c r="J2289" s="39"/>
      <c r="K2289" s="39"/>
      <c r="L2289" s="39"/>
      <c r="M2289" s="39"/>
      <c r="N2289" s="39"/>
      <c r="O2289" s="39"/>
      <c r="P2289" s="39"/>
      <c r="Q2289" s="39"/>
      <c r="R2289" s="39"/>
      <c r="S2289" s="39"/>
      <c r="T2289" s="39"/>
      <c r="U2289" s="39"/>
      <c r="V2289" s="39"/>
    </row>
    <row r="2290" spans="1:22" s="19" customFormat="1" ht="16.5" customHeight="1" thickBot="1">
      <c r="A2290" s="630"/>
      <c r="B2290" s="764" t="s">
        <v>399</v>
      </c>
      <c r="C2290" s="764"/>
      <c r="D2290" s="764"/>
      <c r="E2290" s="764"/>
      <c r="F2290" s="764"/>
      <c r="G2290" s="764"/>
      <c r="H2290" s="764"/>
      <c r="I2290" s="764"/>
      <c r="J2290" s="764"/>
      <c r="K2290" s="764"/>
      <c r="L2290" s="764"/>
      <c r="M2290" s="764"/>
      <c r="N2290" s="764"/>
      <c r="O2290" s="764"/>
      <c r="P2290" s="764"/>
      <c r="Q2290" s="764"/>
      <c r="R2290" s="764"/>
      <c r="S2290" s="764"/>
      <c r="T2290" s="764"/>
      <c r="U2290" s="764"/>
      <c r="V2290" s="764"/>
    </row>
    <row r="2291" spans="1:22" s="22" customFormat="1" ht="22.5" customHeight="1">
      <c r="A2291" s="635" t="s">
        <v>2944</v>
      </c>
      <c r="B2291" s="765" t="s">
        <v>400</v>
      </c>
      <c r="C2291" s="768" t="s">
        <v>401</v>
      </c>
      <c r="D2291" s="769"/>
      <c r="E2291" s="769"/>
      <c r="F2291" s="769"/>
      <c r="G2291" s="769"/>
      <c r="H2291" s="769"/>
      <c r="I2291" s="769"/>
      <c r="J2291" s="769"/>
      <c r="K2291" s="769"/>
      <c r="L2291" s="769"/>
      <c r="M2291" s="747"/>
      <c r="N2291" s="477"/>
      <c r="O2291" s="478"/>
      <c r="P2291" s="768" t="s">
        <v>402</v>
      </c>
      <c r="Q2291" s="769"/>
      <c r="R2291" s="769"/>
      <c r="S2291" s="747"/>
      <c r="T2291" s="746" t="s">
        <v>403</v>
      </c>
      <c r="U2291" s="747"/>
      <c r="V2291" s="775" t="s">
        <v>1102</v>
      </c>
    </row>
    <row r="2292" spans="1:22" s="22" customFormat="1" ht="22.5" customHeight="1">
      <c r="A2292" s="635" t="s">
        <v>2945</v>
      </c>
      <c r="B2292" s="766"/>
      <c r="C2292" s="734" t="s">
        <v>404</v>
      </c>
      <c r="D2292" s="735"/>
      <c r="E2292" s="736"/>
      <c r="F2292" s="481">
        <v>2</v>
      </c>
      <c r="G2292" s="737" t="s">
        <v>405</v>
      </c>
      <c r="H2292" s="738" t="s">
        <v>406</v>
      </c>
      <c r="I2292" s="738"/>
      <c r="J2292" s="734" t="s">
        <v>407</v>
      </c>
      <c r="K2292" s="739"/>
      <c r="L2292" s="482"/>
      <c r="M2292" s="482"/>
      <c r="N2292" s="483"/>
      <c r="O2292" s="484"/>
      <c r="P2292" s="770"/>
      <c r="Q2292" s="771"/>
      <c r="R2292" s="771"/>
      <c r="S2292" s="772"/>
      <c r="T2292" s="748"/>
      <c r="U2292" s="749"/>
      <c r="V2292" s="776"/>
    </row>
    <row r="2293" spans="1:22" s="22" customFormat="1" ht="51.75" customHeight="1" thickBot="1">
      <c r="A2293" s="635" t="s">
        <v>2946</v>
      </c>
      <c r="B2293" s="766"/>
      <c r="C2293" s="735" t="s">
        <v>408</v>
      </c>
      <c r="D2293" s="736"/>
      <c r="E2293" s="485" t="s">
        <v>409</v>
      </c>
      <c r="F2293" s="479" t="s">
        <v>410</v>
      </c>
      <c r="G2293" s="737"/>
      <c r="H2293" s="738"/>
      <c r="I2293" s="738"/>
      <c r="J2293" s="469" t="s">
        <v>411</v>
      </c>
      <c r="K2293" s="480" t="s">
        <v>412</v>
      </c>
      <c r="L2293" s="486" t="s">
        <v>413</v>
      </c>
      <c r="M2293" s="486"/>
      <c r="N2293" s="487" t="s">
        <v>414</v>
      </c>
      <c r="O2293" s="488"/>
      <c r="P2293" s="421" t="s">
        <v>1436</v>
      </c>
      <c r="Q2293" s="312" t="s">
        <v>415</v>
      </c>
      <c r="R2293" s="313"/>
      <c r="S2293" s="94">
        <v>2</v>
      </c>
      <c r="T2293" s="773"/>
      <c r="U2293" s="774"/>
      <c r="V2293" s="777"/>
    </row>
    <row r="2294" spans="1:22" s="22" customFormat="1" ht="15.75" customHeight="1">
      <c r="A2294" s="635" t="s">
        <v>2947</v>
      </c>
      <c r="B2294" s="766"/>
      <c r="C2294" s="41">
        <v>1</v>
      </c>
      <c r="D2294" s="83" t="s">
        <v>344</v>
      </c>
      <c r="E2294" s="89">
        <v>0.9</v>
      </c>
      <c r="F2294" s="306">
        <v>4040.7179999999998</v>
      </c>
      <c r="G2294" s="306">
        <v>698.17</v>
      </c>
      <c r="H2294" s="742" t="s">
        <v>1102</v>
      </c>
      <c r="I2294" s="743"/>
      <c r="J2294" s="90" t="s">
        <v>1102</v>
      </c>
      <c r="K2294" s="88" t="s">
        <v>1418</v>
      </c>
      <c r="L2294" s="453" t="s">
        <v>34</v>
      </c>
      <c r="M2294" s="454" t="s">
        <v>1439</v>
      </c>
      <c r="N2294" s="369" t="s">
        <v>396</v>
      </c>
      <c r="O2294" s="778" t="s">
        <v>205</v>
      </c>
      <c r="P2294" s="779"/>
      <c r="Q2294" s="782">
        <v>120</v>
      </c>
      <c r="R2294" s="785" t="s">
        <v>34</v>
      </c>
      <c r="S2294" s="786"/>
      <c r="T2294" s="746" t="s">
        <v>416</v>
      </c>
      <c r="U2294" s="769"/>
      <c r="V2294" s="747"/>
    </row>
    <row r="2295" spans="1:22" s="22" customFormat="1" ht="15.75" customHeight="1" thickBot="1">
      <c r="A2295" s="635" t="s">
        <v>2948</v>
      </c>
      <c r="B2295" s="766"/>
      <c r="C2295" s="41">
        <v>2</v>
      </c>
      <c r="D2295" s="83" t="s">
        <v>345</v>
      </c>
      <c r="E2295" s="89">
        <v>0.1</v>
      </c>
      <c r="F2295" s="306" t="s">
        <v>1438</v>
      </c>
      <c r="G2295" s="306">
        <v>698.17</v>
      </c>
      <c r="H2295" s="742" t="s">
        <v>1143</v>
      </c>
      <c r="I2295" s="743"/>
      <c r="J2295" s="90" t="s">
        <v>1102</v>
      </c>
      <c r="K2295" s="88" t="s">
        <v>1418</v>
      </c>
      <c r="L2295" s="453" t="s">
        <v>34</v>
      </c>
      <c r="M2295" s="454" t="s">
        <v>1439</v>
      </c>
      <c r="N2295" s="369" t="s">
        <v>396</v>
      </c>
      <c r="O2295" s="778"/>
      <c r="P2295" s="779"/>
      <c r="Q2295" s="783"/>
      <c r="R2295" s="787"/>
      <c r="S2295" s="788"/>
      <c r="T2295" s="773"/>
      <c r="U2295" s="791"/>
      <c r="V2295" s="774"/>
    </row>
    <row r="2296" spans="1:22" s="22" customFormat="1" ht="15.75" customHeight="1">
      <c r="A2296" s="635" t="s">
        <v>2949</v>
      </c>
      <c r="B2296" s="766"/>
      <c r="C2296" s="41">
        <v>3</v>
      </c>
      <c r="D2296" s="83" t="s">
        <v>1418</v>
      </c>
      <c r="E2296" s="89" t="s">
        <v>1418</v>
      </c>
      <c r="F2296" s="306" t="s">
        <v>1418</v>
      </c>
      <c r="G2296" s="306" t="s">
        <v>1418</v>
      </c>
      <c r="H2296" s="742" t="s">
        <v>1418</v>
      </c>
      <c r="I2296" s="743"/>
      <c r="J2296" s="90" t="s">
        <v>1418</v>
      </c>
      <c r="K2296" s="88" t="s">
        <v>1418</v>
      </c>
      <c r="L2296" s="453"/>
      <c r="M2296" s="454" t="s">
        <v>1418</v>
      </c>
      <c r="N2296" s="369"/>
      <c r="O2296" s="780"/>
      <c r="P2296" s="781"/>
      <c r="Q2296" s="784"/>
      <c r="R2296" s="789"/>
      <c r="S2296" s="790"/>
      <c r="T2296" s="244"/>
      <c r="U2296" s="244"/>
      <c r="V2296" s="245"/>
    </row>
    <row r="2297" spans="1:22" s="22" customFormat="1" ht="15.75" customHeight="1">
      <c r="A2297" s="635" t="s">
        <v>2950</v>
      </c>
      <c r="B2297" s="766"/>
      <c r="C2297" s="41">
        <v>4</v>
      </c>
      <c r="D2297" s="83" t="s">
        <v>1418</v>
      </c>
      <c r="E2297" s="89" t="s">
        <v>1418</v>
      </c>
      <c r="F2297" s="306" t="s">
        <v>1418</v>
      </c>
      <c r="G2297" s="306" t="s">
        <v>1418</v>
      </c>
      <c r="H2297" s="742" t="s">
        <v>1418</v>
      </c>
      <c r="I2297" s="743"/>
      <c r="J2297" s="90" t="s">
        <v>1418</v>
      </c>
      <c r="K2297" s="88" t="s">
        <v>1418</v>
      </c>
      <c r="L2297" s="453"/>
      <c r="M2297" s="454" t="s">
        <v>1418</v>
      </c>
      <c r="N2297" s="369"/>
      <c r="O2297" s="744" t="s">
        <v>417</v>
      </c>
      <c r="P2297" s="734" t="s">
        <v>418</v>
      </c>
      <c r="Q2297" s="735"/>
      <c r="R2297" s="735"/>
      <c r="S2297" s="736"/>
      <c r="T2297" s="225"/>
      <c r="U2297" s="225"/>
      <c r="V2297" s="246"/>
    </row>
    <row r="2298" spans="1:22" s="22" customFormat="1" ht="17.25" customHeight="1">
      <c r="A2298" s="635" t="s">
        <v>2951</v>
      </c>
      <c r="B2298" s="766"/>
      <c r="C2298" s="41">
        <v>5</v>
      </c>
      <c r="D2298" s="83" t="s">
        <v>1418</v>
      </c>
      <c r="E2298" s="89" t="s">
        <v>1418</v>
      </c>
      <c r="F2298" s="306" t="s">
        <v>1418</v>
      </c>
      <c r="G2298" s="306" t="s">
        <v>1418</v>
      </c>
      <c r="H2298" s="742" t="s">
        <v>1418</v>
      </c>
      <c r="I2298" s="743"/>
      <c r="J2298" s="90" t="s">
        <v>1418</v>
      </c>
      <c r="K2298" s="88" t="s">
        <v>1418</v>
      </c>
      <c r="L2298" s="453"/>
      <c r="M2298" s="454" t="s">
        <v>1418</v>
      </c>
      <c r="N2298" s="369"/>
      <c r="O2298" s="745"/>
      <c r="P2298" s="469" t="s">
        <v>419</v>
      </c>
      <c r="Q2298" s="469" t="s">
        <v>420</v>
      </c>
      <c r="R2298" s="738" t="s">
        <v>421</v>
      </c>
      <c r="S2298" s="738"/>
      <c r="T2298" s="225"/>
      <c r="U2298" s="225"/>
      <c r="V2298" s="246"/>
    </row>
    <row r="2299" spans="1:22" s="22" customFormat="1" ht="16.5" customHeight="1" thickBot="1">
      <c r="A2299" s="635" t="s">
        <v>2952</v>
      </c>
      <c r="B2299" s="766"/>
      <c r="C2299" s="91">
        <v>6</v>
      </c>
      <c r="D2299" s="92" t="s">
        <v>1418</v>
      </c>
      <c r="E2299" s="93" t="s">
        <v>1418</v>
      </c>
      <c r="F2299" s="306" t="s">
        <v>1418</v>
      </c>
      <c r="G2299" s="306" t="s">
        <v>1418</v>
      </c>
      <c r="H2299" s="742" t="s">
        <v>1418</v>
      </c>
      <c r="I2299" s="743"/>
      <c r="J2299" s="90" t="s">
        <v>1418</v>
      </c>
      <c r="K2299" s="88" t="s">
        <v>1418</v>
      </c>
      <c r="L2299" s="453"/>
      <c r="M2299" s="454" t="s">
        <v>1418</v>
      </c>
      <c r="N2299" s="451"/>
      <c r="O2299" s="319" t="s">
        <v>1102</v>
      </c>
      <c r="P2299" s="247">
        <v>4</v>
      </c>
      <c r="Q2299" s="248">
        <v>1396.3430708000001</v>
      </c>
      <c r="R2299" s="792">
        <v>4040.7179999999998</v>
      </c>
      <c r="S2299" s="792"/>
      <c r="T2299" s="225"/>
      <c r="U2299" s="225"/>
      <c r="V2299" s="246"/>
    </row>
    <row r="2300" spans="1:22" s="22" customFormat="1" ht="16.5" customHeight="1" thickBot="1">
      <c r="A2300" s="635" t="s">
        <v>2953</v>
      </c>
      <c r="B2300" s="767"/>
      <c r="C2300" s="793" t="s">
        <v>422</v>
      </c>
      <c r="D2300" s="794"/>
      <c r="E2300" s="794"/>
      <c r="F2300" s="502"/>
      <c r="G2300" s="503"/>
      <c r="H2300" s="795" t="s">
        <v>1102</v>
      </c>
      <c r="I2300" s="796"/>
      <c r="J2300" s="416" t="s">
        <v>1102</v>
      </c>
      <c r="K2300" s="249" t="s">
        <v>1102</v>
      </c>
      <c r="L2300" s="492"/>
      <c r="M2300" s="493"/>
      <c r="N2300" s="494"/>
      <c r="O2300" s="797" t="s">
        <v>1418</v>
      </c>
      <c r="P2300" s="797"/>
      <c r="Q2300" s="797"/>
      <c r="R2300" s="797"/>
      <c r="S2300" s="797"/>
      <c r="T2300" s="489"/>
      <c r="U2300" s="490"/>
      <c r="V2300" s="491"/>
    </row>
    <row r="2301" spans="1:22" ht="24.9" customHeight="1"/>
    <row r="2302" spans="1:22" ht="24.9" customHeight="1"/>
    <row r="2303" spans="1:22" s="32" customFormat="1" ht="24" thickBot="1">
      <c r="A2303" s="633">
        <v>85</v>
      </c>
      <c r="B2303" s="761" t="s">
        <v>371</v>
      </c>
      <c r="C2303" s="761"/>
      <c r="D2303" s="761"/>
      <c r="E2303" s="26">
        <v>122</v>
      </c>
      <c r="F2303" s="27" t="s">
        <v>189</v>
      </c>
      <c r="G2303" s="28"/>
      <c r="H2303" s="28"/>
      <c r="I2303" s="27"/>
      <c r="J2303" s="27"/>
      <c r="K2303" s="27"/>
      <c r="L2303" s="27"/>
      <c r="M2303" s="29"/>
      <c r="N2303" s="29"/>
      <c r="O2303" s="28"/>
      <c r="P2303" s="28"/>
      <c r="Q2303" s="30"/>
      <c r="R2303" s="30"/>
      <c r="S2303" s="30"/>
      <c r="T2303" s="30"/>
      <c r="U2303" s="31"/>
    </row>
    <row r="2304" spans="1:22" s="19" customFormat="1" ht="24.75" customHeight="1">
      <c r="A2304" s="630"/>
      <c r="B2304" s="762" t="s">
        <v>372</v>
      </c>
      <c r="C2304" s="466" t="s">
        <v>373</v>
      </c>
      <c r="D2304" s="467" t="s">
        <v>374</v>
      </c>
      <c r="E2304" s="467"/>
      <c r="F2304" s="467" t="s">
        <v>375</v>
      </c>
      <c r="G2304" s="468"/>
      <c r="H2304" s="752" t="s">
        <v>376</v>
      </c>
      <c r="I2304" s="803" t="s">
        <v>377</v>
      </c>
      <c r="J2304" s="752" t="s">
        <v>378</v>
      </c>
      <c r="K2304" s="752" t="s">
        <v>379</v>
      </c>
      <c r="L2304" s="752" t="s">
        <v>380</v>
      </c>
      <c r="M2304" s="752" t="s">
        <v>381</v>
      </c>
      <c r="N2304" s="753" t="s">
        <v>382</v>
      </c>
      <c r="O2304" s="754"/>
      <c r="P2304" s="755" t="s">
        <v>383</v>
      </c>
      <c r="Q2304" s="756"/>
      <c r="R2304" s="746" t="s">
        <v>384</v>
      </c>
      <c r="S2304" s="747"/>
      <c r="T2304" s="798" t="s">
        <v>385</v>
      </c>
      <c r="U2304" s="799"/>
      <c r="V2304" s="800"/>
    </row>
    <row r="2305" spans="1:22" s="19" customFormat="1" ht="73.5" customHeight="1">
      <c r="A2305" s="630"/>
      <c r="B2305" s="763"/>
      <c r="C2305" s="469" t="s">
        <v>386</v>
      </c>
      <c r="D2305" s="470" t="s">
        <v>101</v>
      </c>
      <c r="E2305" s="470" t="s">
        <v>387</v>
      </c>
      <c r="F2305" s="470" t="s">
        <v>388</v>
      </c>
      <c r="G2305" s="471" t="s">
        <v>389</v>
      </c>
      <c r="H2305" s="738"/>
      <c r="I2305" s="804"/>
      <c r="J2305" s="738"/>
      <c r="K2305" s="738"/>
      <c r="L2305" s="738"/>
      <c r="M2305" s="738"/>
      <c r="N2305" s="469" t="s">
        <v>390</v>
      </c>
      <c r="O2305" s="470" t="s">
        <v>391</v>
      </c>
      <c r="P2305" s="801"/>
      <c r="Q2305" s="802"/>
      <c r="R2305" s="748"/>
      <c r="S2305" s="749"/>
      <c r="T2305" s="472" t="s">
        <v>392</v>
      </c>
      <c r="U2305" s="473" t="s">
        <v>393</v>
      </c>
      <c r="V2305" s="474" t="s">
        <v>394</v>
      </c>
    </row>
    <row r="2306" spans="1:22" s="19" customFormat="1" ht="26.25" customHeight="1">
      <c r="A2306" s="630"/>
      <c r="B2306" s="400"/>
      <c r="C2306" s="401">
        <v>3</v>
      </c>
      <c r="D2306" s="401">
        <v>4</v>
      </c>
      <c r="E2306" s="401">
        <v>5</v>
      </c>
      <c r="F2306" s="401">
        <v>6</v>
      </c>
      <c r="G2306" s="401">
        <v>7</v>
      </c>
      <c r="H2306" s="401">
        <v>8</v>
      </c>
      <c r="I2306" s="401">
        <v>9</v>
      </c>
      <c r="J2306" s="401">
        <v>10</v>
      </c>
      <c r="K2306" s="401">
        <v>11</v>
      </c>
      <c r="L2306" s="401">
        <v>12</v>
      </c>
      <c r="M2306" s="401">
        <v>13</v>
      </c>
      <c r="N2306" s="401">
        <v>14</v>
      </c>
      <c r="O2306" s="401">
        <v>15</v>
      </c>
      <c r="P2306" s="402">
        <v>16</v>
      </c>
      <c r="Q2306" s="403">
        <v>17</v>
      </c>
      <c r="R2306" s="402">
        <v>18</v>
      </c>
      <c r="S2306" s="403">
        <v>19</v>
      </c>
      <c r="T2306" s="404">
        <v>20</v>
      </c>
      <c r="U2306" s="210">
        <v>21</v>
      </c>
      <c r="V2306" s="405">
        <v>22</v>
      </c>
    </row>
    <row r="2307" spans="1:22" s="33" customFormat="1" ht="49.95" customHeight="1">
      <c r="A2307" s="634" t="s">
        <v>2954</v>
      </c>
      <c r="B2307" s="406">
        <v>1</v>
      </c>
      <c r="C2307" s="394" t="s">
        <v>956</v>
      </c>
      <c r="D2307" s="394" t="s">
        <v>957</v>
      </c>
      <c r="E2307" s="394" t="s">
        <v>958</v>
      </c>
      <c r="F2307" s="394" t="s">
        <v>57</v>
      </c>
      <c r="G2307" s="386">
        <v>1</v>
      </c>
      <c r="H2307" s="543" t="s">
        <v>396</v>
      </c>
      <c r="I2307" s="392">
        <v>1</v>
      </c>
      <c r="J2307" s="393" t="s">
        <v>346</v>
      </c>
      <c r="K2307" s="430">
        <v>35177</v>
      </c>
      <c r="L2307" s="430">
        <v>35563</v>
      </c>
      <c r="M2307" s="387">
        <v>2236.7600000000002</v>
      </c>
      <c r="N2307" s="428">
        <v>2236.7600000000002</v>
      </c>
      <c r="O2307" s="212">
        <v>2236.7600000000002</v>
      </c>
      <c r="P2307" s="732"/>
      <c r="Q2307" s="733"/>
      <c r="R2307" s="750"/>
      <c r="S2307" s="751"/>
      <c r="T2307" s="389" t="s">
        <v>396</v>
      </c>
      <c r="U2307" s="390">
        <v>2</v>
      </c>
      <c r="V2307" s="391" t="s">
        <v>396</v>
      </c>
    </row>
    <row r="2308" spans="1:22" s="33" customFormat="1" ht="49.95" customHeight="1">
      <c r="A2308" s="634" t="s">
        <v>2955</v>
      </c>
      <c r="B2308" s="406">
        <v>2</v>
      </c>
      <c r="C2308" s="394" t="s">
        <v>959</v>
      </c>
      <c r="D2308" s="394" t="s">
        <v>855</v>
      </c>
      <c r="E2308" s="394" t="s">
        <v>960</v>
      </c>
      <c r="F2308" s="394" t="s">
        <v>48</v>
      </c>
      <c r="G2308" s="386">
        <v>0.2</v>
      </c>
      <c r="H2308" s="543" t="s">
        <v>396</v>
      </c>
      <c r="I2308" s="392">
        <v>1</v>
      </c>
      <c r="J2308" s="393" t="s">
        <v>346</v>
      </c>
      <c r="K2308" s="430">
        <v>40079</v>
      </c>
      <c r="L2308" s="430">
        <v>42094</v>
      </c>
      <c r="M2308" s="387">
        <v>21741.25</v>
      </c>
      <c r="N2308" s="428">
        <v>4348.25</v>
      </c>
      <c r="O2308" s="212">
        <v>4348.25</v>
      </c>
      <c r="P2308" s="732"/>
      <c r="Q2308" s="733"/>
      <c r="R2308" s="750"/>
      <c r="S2308" s="751"/>
      <c r="T2308" s="389" t="s">
        <v>396</v>
      </c>
      <c r="U2308" s="390">
        <v>16</v>
      </c>
      <c r="V2308" s="391" t="s">
        <v>396</v>
      </c>
    </row>
    <row r="2309" spans="1:22" s="33" customFormat="1" ht="49.95" customHeight="1">
      <c r="A2309" s="634" t="s">
        <v>2956</v>
      </c>
      <c r="B2309" s="406">
        <v>3</v>
      </c>
      <c r="C2309" s="394" t="s">
        <v>956</v>
      </c>
      <c r="D2309" s="394" t="s">
        <v>1400</v>
      </c>
      <c r="E2309" s="394" t="s">
        <v>961</v>
      </c>
      <c r="F2309" s="394" t="s">
        <v>57</v>
      </c>
      <c r="G2309" s="386">
        <v>1</v>
      </c>
      <c r="H2309" s="543" t="s">
        <v>396</v>
      </c>
      <c r="I2309" s="392">
        <v>1</v>
      </c>
      <c r="J2309" s="393" t="s">
        <v>346</v>
      </c>
      <c r="K2309" s="430">
        <v>36311</v>
      </c>
      <c r="L2309" s="430">
        <v>36556</v>
      </c>
      <c r="M2309" s="387">
        <v>988.93</v>
      </c>
      <c r="N2309" s="428">
        <v>988.93</v>
      </c>
      <c r="O2309" s="212">
        <v>988.93</v>
      </c>
      <c r="P2309" s="732"/>
      <c r="Q2309" s="733"/>
      <c r="R2309" s="750"/>
      <c r="S2309" s="751"/>
      <c r="T2309" s="389" t="s">
        <v>396</v>
      </c>
      <c r="U2309" s="390">
        <v>4</v>
      </c>
      <c r="V2309" s="391" t="s">
        <v>396</v>
      </c>
    </row>
    <row r="2310" spans="1:22" s="33" customFormat="1" ht="49.95" customHeight="1">
      <c r="A2310" s="634" t="s">
        <v>2957</v>
      </c>
      <c r="B2310" s="406">
        <v>4</v>
      </c>
      <c r="C2310" s="394" t="s">
        <v>962</v>
      </c>
      <c r="D2310" s="394" t="s">
        <v>963</v>
      </c>
      <c r="E2310" s="394" t="s">
        <v>964</v>
      </c>
      <c r="F2310" s="394" t="s">
        <v>57</v>
      </c>
      <c r="G2310" s="386">
        <v>1</v>
      </c>
      <c r="H2310" s="543" t="s">
        <v>396</v>
      </c>
      <c r="I2310" s="392">
        <v>1</v>
      </c>
      <c r="J2310" s="393" t="s">
        <v>346</v>
      </c>
      <c r="K2310" s="430">
        <v>43503</v>
      </c>
      <c r="L2310" s="430">
        <v>43867</v>
      </c>
      <c r="M2310" s="387">
        <v>950.93</v>
      </c>
      <c r="N2310" s="428">
        <v>950.93</v>
      </c>
      <c r="O2310" s="212">
        <v>950.93</v>
      </c>
      <c r="P2310" s="732"/>
      <c r="Q2310" s="733"/>
      <c r="R2310" s="750"/>
      <c r="S2310" s="751"/>
      <c r="T2310" s="389" t="s">
        <v>396</v>
      </c>
      <c r="U2310" s="390">
        <v>21</v>
      </c>
      <c r="V2310" s="391" t="s">
        <v>396</v>
      </c>
    </row>
    <row r="2311" spans="1:22" s="33" customFormat="1" ht="24.9" customHeight="1">
      <c r="A2311" s="634" t="s">
        <v>2958</v>
      </c>
      <c r="B2311" s="406" t="s">
        <v>1418</v>
      </c>
      <c r="C2311" s="394"/>
      <c r="D2311" s="394"/>
      <c r="E2311" s="394"/>
      <c r="F2311" s="394"/>
      <c r="G2311" s="386"/>
      <c r="H2311" s="543"/>
      <c r="I2311" s="392"/>
      <c r="J2311" s="393" t="s">
        <v>1418</v>
      </c>
      <c r="K2311" s="430"/>
      <c r="L2311" s="430"/>
      <c r="M2311" s="388"/>
      <c r="N2311" s="428" t="s">
        <v>1418</v>
      </c>
      <c r="O2311" s="212" t="s">
        <v>1418</v>
      </c>
      <c r="P2311" s="732"/>
      <c r="Q2311" s="733"/>
      <c r="R2311" s="750"/>
      <c r="S2311" s="751"/>
      <c r="T2311" s="389"/>
      <c r="U2311" s="390"/>
      <c r="V2311" s="391"/>
    </row>
    <row r="2312" spans="1:22" s="33" customFormat="1" ht="24.9" customHeight="1">
      <c r="A2312" s="634" t="s">
        <v>2959</v>
      </c>
      <c r="B2312" s="406" t="s">
        <v>1418</v>
      </c>
      <c r="C2312" s="394"/>
      <c r="D2312" s="394"/>
      <c r="E2312" s="394"/>
      <c r="F2312" s="394"/>
      <c r="G2312" s="386"/>
      <c r="H2312" s="543"/>
      <c r="I2312" s="392"/>
      <c r="J2312" s="393" t="s">
        <v>1418</v>
      </c>
      <c r="K2312" s="430"/>
      <c r="L2312" s="430"/>
      <c r="M2312" s="388"/>
      <c r="N2312" s="428" t="s">
        <v>1418</v>
      </c>
      <c r="O2312" s="212" t="s">
        <v>1418</v>
      </c>
      <c r="P2312" s="732"/>
      <c r="Q2312" s="733"/>
      <c r="R2312" s="750"/>
      <c r="S2312" s="751"/>
      <c r="T2312" s="389"/>
      <c r="U2312" s="390"/>
      <c r="V2312" s="391"/>
    </row>
    <row r="2313" spans="1:22" s="33" customFormat="1" ht="24.9" customHeight="1" thickBot="1">
      <c r="A2313" s="634" t="s">
        <v>2960</v>
      </c>
      <c r="B2313" s="410" t="s">
        <v>1418</v>
      </c>
      <c r="C2313" s="395"/>
      <c r="D2313" s="395"/>
      <c r="E2313" s="395"/>
      <c r="F2313" s="395"/>
      <c r="G2313" s="396"/>
      <c r="H2313" s="544"/>
      <c r="I2313" s="397"/>
      <c r="J2313" s="398" t="s">
        <v>1418</v>
      </c>
      <c r="K2313" s="431"/>
      <c r="L2313" s="431"/>
      <c r="M2313" s="399"/>
      <c r="N2313" s="428" t="s">
        <v>1418</v>
      </c>
      <c r="O2313" s="212" t="s">
        <v>1418</v>
      </c>
      <c r="P2313" s="732"/>
      <c r="Q2313" s="733"/>
      <c r="R2313" s="750"/>
      <c r="S2313" s="751"/>
      <c r="T2313" s="389"/>
      <c r="U2313" s="390"/>
      <c r="V2313" s="391"/>
    </row>
    <row r="2314" spans="1:22" s="19" customFormat="1" ht="12" customHeight="1">
      <c r="A2314" s="634"/>
      <c r="B2314" s="34"/>
      <c r="C2314" s="35"/>
      <c r="D2314" s="35"/>
      <c r="E2314" s="35"/>
      <c r="F2314" s="35"/>
      <c r="G2314" s="35"/>
      <c r="H2314" s="407"/>
      <c r="I2314" s="35"/>
      <c r="J2314" s="35"/>
      <c r="K2314" s="35"/>
      <c r="L2314" s="35"/>
      <c r="M2314" s="35"/>
      <c r="N2314" s="35"/>
      <c r="O2314" s="211"/>
      <c r="P2314" s="35"/>
      <c r="Q2314" s="35"/>
      <c r="R2314" s="211"/>
      <c r="S2314" s="35"/>
      <c r="T2314" s="35"/>
      <c r="U2314" s="36"/>
      <c r="V2314" s="37"/>
    </row>
    <row r="2315" spans="1:22" s="19" customFormat="1" ht="17.25" customHeight="1" thickBot="1">
      <c r="A2315" s="634" t="s">
        <v>2961</v>
      </c>
      <c r="B2315" s="475"/>
      <c r="C2315" s="476"/>
      <c r="D2315" s="476"/>
      <c r="E2315" s="476"/>
      <c r="F2315" s="476"/>
      <c r="G2315" s="476"/>
      <c r="H2315" s="476"/>
      <c r="I2315" s="476"/>
      <c r="J2315" s="476"/>
      <c r="K2315" s="476"/>
      <c r="L2315" s="476"/>
      <c r="M2315" s="476"/>
      <c r="N2315" s="414" t="s">
        <v>398</v>
      </c>
      <c r="O2315" s="415">
        <v>2131.2175000000002</v>
      </c>
      <c r="P2315" s="423"/>
      <c r="Q2315" s="423"/>
      <c r="R2315" s="424"/>
      <c r="S2315" s="424"/>
      <c r="T2315" s="425"/>
      <c r="U2315" s="426"/>
      <c r="V2315" s="427"/>
    </row>
    <row r="2316" spans="1:22" ht="17.25" customHeight="1">
      <c r="B2316" s="38"/>
      <c r="C2316" s="38"/>
      <c r="D2316" s="38"/>
      <c r="E2316" s="38"/>
      <c r="F2316" s="38"/>
      <c r="G2316" s="39"/>
      <c r="H2316" s="39"/>
      <c r="I2316" s="39"/>
      <c r="J2316" s="39"/>
      <c r="K2316" s="39"/>
      <c r="L2316" s="39"/>
      <c r="M2316" s="39"/>
      <c r="N2316" s="39"/>
      <c r="O2316" s="39"/>
      <c r="P2316" s="39"/>
      <c r="Q2316" s="39"/>
      <c r="R2316" s="39"/>
      <c r="S2316" s="39"/>
      <c r="T2316" s="39"/>
      <c r="U2316" s="39"/>
      <c r="V2316" s="39"/>
    </row>
    <row r="2317" spans="1:22" s="19" customFormat="1" ht="16.5" customHeight="1" thickBot="1">
      <c r="A2317" s="630"/>
      <c r="B2317" s="764" t="s">
        <v>399</v>
      </c>
      <c r="C2317" s="764"/>
      <c r="D2317" s="764"/>
      <c r="E2317" s="764"/>
      <c r="F2317" s="764"/>
      <c r="G2317" s="764"/>
      <c r="H2317" s="764"/>
      <c r="I2317" s="764"/>
      <c r="J2317" s="764"/>
      <c r="K2317" s="764"/>
      <c r="L2317" s="764"/>
      <c r="M2317" s="764"/>
      <c r="N2317" s="764"/>
      <c r="O2317" s="764"/>
      <c r="P2317" s="764"/>
      <c r="Q2317" s="764"/>
      <c r="R2317" s="764"/>
      <c r="S2317" s="764"/>
      <c r="T2317" s="764"/>
      <c r="U2317" s="764"/>
      <c r="V2317" s="764"/>
    </row>
    <row r="2318" spans="1:22" s="22" customFormat="1" ht="22.5" customHeight="1">
      <c r="A2318" s="635" t="s">
        <v>2962</v>
      </c>
      <c r="B2318" s="765" t="s">
        <v>400</v>
      </c>
      <c r="C2318" s="768" t="s">
        <v>401</v>
      </c>
      <c r="D2318" s="769"/>
      <c r="E2318" s="769"/>
      <c r="F2318" s="769"/>
      <c r="G2318" s="769"/>
      <c r="H2318" s="769"/>
      <c r="I2318" s="769"/>
      <c r="J2318" s="769"/>
      <c r="K2318" s="769"/>
      <c r="L2318" s="769"/>
      <c r="M2318" s="747"/>
      <c r="N2318" s="477"/>
      <c r="O2318" s="478"/>
      <c r="P2318" s="768" t="s">
        <v>402</v>
      </c>
      <c r="Q2318" s="769"/>
      <c r="R2318" s="769"/>
      <c r="S2318" s="747"/>
      <c r="T2318" s="746" t="s">
        <v>403</v>
      </c>
      <c r="U2318" s="747"/>
      <c r="V2318" s="775" t="s">
        <v>1102</v>
      </c>
    </row>
    <row r="2319" spans="1:22" s="22" customFormat="1" ht="22.5" customHeight="1">
      <c r="A2319" s="635" t="s">
        <v>2963</v>
      </c>
      <c r="B2319" s="766"/>
      <c r="C2319" s="734" t="s">
        <v>404</v>
      </c>
      <c r="D2319" s="735"/>
      <c r="E2319" s="736"/>
      <c r="F2319" s="481">
        <v>2</v>
      </c>
      <c r="G2319" s="737" t="s">
        <v>405</v>
      </c>
      <c r="H2319" s="738" t="s">
        <v>406</v>
      </c>
      <c r="I2319" s="738"/>
      <c r="J2319" s="734" t="s">
        <v>407</v>
      </c>
      <c r="K2319" s="739"/>
      <c r="L2319" s="482"/>
      <c r="M2319" s="482"/>
      <c r="N2319" s="483"/>
      <c r="O2319" s="484"/>
      <c r="P2319" s="770"/>
      <c r="Q2319" s="771"/>
      <c r="R2319" s="771"/>
      <c r="S2319" s="772"/>
      <c r="T2319" s="748"/>
      <c r="U2319" s="749"/>
      <c r="V2319" s="776"/>
    </row>
    <row r="2320" spans="1:22" s="22" customFormat="1" ht="51.75" customHeight="1" thickBot="1">
      <c r="A2320" s="635" t="s">
        <v>2964</v>
      </c>
      <c r="B2320" s="766"/>
      <c r="C2320" s="735" t="s">
        <v>408</v>
      </c>
      <c r="D2320" s="736"/>
      <c r="E2320" s="485" t="s">
        <v>409</v>
      </c>
      <c r="F2320" s="479" t="s">
        <v>410</v>
      </c>
      <c r="G2320" s="737"/>
      <c r="H2320" s="738"/>
      <c r="I2320" s="738"/>
      <c r="J2320" s="469" t="s">
        <v>411</v>
      </c>
      <c r="K2320" s="480" t="s">
        <v>412</v>
      </c>
      <c r="L2320" s="486" t="s">
        <v>413</v>
      </c>
      <c r="M2320" s="486"/>
      <c r="N2320" s="487" t="s">
        <v>414</v>
      </c>
      <c r="O2320" s="488"/>
      <c r="P2320" s="421" t="s">
        <v>1436</v>
      </c>
      <c r="Q2320" s="312" t="s">
        <v>415</v>
      </c>
      <c r="R2320" s="313"/>
      <c r="S2320" s="94">
        <v>4</v>
      </c>
      <c r="T2320" s="773"/>
      <c r="U2320" s="774"/>
      <c r="V2320" s="777"/>
    </row>
    <row r="2321" spans="1:22" s="22" customFormat="1" ht="15.75" customHeight="1">
      <c r="A2321" s="635" t="s">
        <v>2965</v>
      </c>
      <c r="B2321" s="766"/>
      <c r="C2321" s="41">
        <v>1</v>
      </c>
      <c r="D2321" s="83" t="s">
        <v>346</v>
      </c>
      <c r="E2321" s="89">
        <v>0.9</v>
      </c>
      <c r="F2321" s="306">
        <v>8524.8700000000008</v>
      </c>
      <c r="G2321" s="306">
        <v>698.17</v>
      </c>
      <c r="H2321" s="742" t="s">
        <v>1102</v>
      </c>
      <c r="I2321" s="743"/>
      <c r="J2321" s="90" t="s">
        <v>1102</v>
      </c>
      <c r="K2321" s="88" t="s">
        <v>1418</v>
      </c>
      <c r="L2321" s="453" t="s">
        <v>34</v>
      </c>
      <c r="M2321" s="454" t="s">
        <v>1439</v>
      </c>
      <c r="N2321" s="369" t="s">
        <v>396</v>
      </c>
      <c r="O2321" s="778" t="s">
        <v>205</v>
      </c>
      <c r="P2321" s="779"/>
      <c r="Q2321" s="782">
        <v>122</v>
      </c>
      <c r="R2321" s="785" t="s">
        <v>1361</v>
      </c>
      <c r="S2321" s="786"/>
      <c r="T2321" s="746" t="s">
        <v>416</v>
      </c>
      <c r="U2321" s="769"/>
      <c r="V2321" s="747"/>
    </row>
    <row r="2322" spans="1:22" s="22" customFormat="1" ht="15.75" customHeight="1" thickBot="1">
      <c r="A2322" s="635" t="s">
        <v>2966</v>
      </c>
      <c r="B2322" s="766"/>
      <c r="C2322" s="41">
        <v>2</v>
      </c>
      <c r="D2322" s="83" t="s">
        <v>347</v>
      </c>
      <c r="E2322" s="89">
        <v>0.1</v>
      </c>
      <c r="F2322" s="306" t="s">
        <v>1438</v>
      </c>
      <c r="G2322" s="306">
        <v>698.17</v>
      </c>
      <c r="H2322" s="742" t="s">
        <v>1143</v>
      </c>
      <c r="I2322" s="743"/>
      <c r="J2322" s="90" t="s">
        <v>1102</v>
      </c>
      <c r="K2322" s="88" t="s">
        <v>1418</v>
      </c>
      <c r="L2322" s="453" t="s">
        <v>1361</v>
      </c>
      <c r="M2322" s="454" t="s">
        <v>1459</v>
      </c>
      <c r="N2322" s="369" t="s">
        <v>396</v>
      </c>
      <c r="O2322" s="778"/>
      <c r="P2322" s="779"/>
      <c r="Q2322" s="783"/>
      <c r="R2322" s="787"/>
      <c r="S2322" s="788"/>
      <c r="T2322" s="773"/>
      <c r="U2322" s="791"/>
      <c r="V2322" s="774"/>
    </row>
    <row r="2323" spans="1:22" s="22" customFormat="1" ht="15.75" customHeight="1">
      <c r="A2323" s="635" t="s">
        <v>2967</v>
      </c>
      <c r="B2323" s="766"/>
      <c r="C2323" s="41">
        <v>3</v>
      </c>
      <c r="D2323" s="83" t="s">
        <v>1418</v>
      </c>
      <c r="E2323" s="89" t="s">
        <v>1418</v>
      </c>
      <c r="F2323" s="306" t="s">
        <v>1418</v>
      </c>
      <c r="G2323" s="306" t="s">
        <v>1418</v>
      </c>
      <c r="H2323" s="742" t="s">
        <v>1418</v>
      </c>
      <c r="I2323" s="743"/>
      <c r="J2323" s="90" t="s">
        <v>1418</v>
      </c>
      <c r="K2323" s="88" t="s">
        <v>1418</v>
      </c>
      <c r="L2323" s="453"/>
      <c r="M2323" s="454" t="s">
        <v>1418</v>
      </c>
      <c r="N2323" s="369"/>
      <c r="O2323" s="780"/>
      <c r="P2323" s="781"/>
      <c r="Q2323" s="784"/>
      <c r="R2323" s="789"/>
      <c r="S2323" s="790"/>
      <c r="T2323" s="244"/>
      <c r="U2323" s="244"/>
      <c r="V2323" s="245"/>
    </row>
    <row r="2324" spans="1:22" s="22" customFormat="1" ht="15.75" customHeight="1">
      <c r="A2324" s="635" t="s">
        <v>2968</v>
      </c>
      <c r="B2324" s="766"/>
      <c r="C2324" s="41">
        <v>4</v>
      </c>
      <c r="D2324" s="83" t="s">
        <v>1418</v>
      </c>
      <c r="E2324" s="89" t="s">
        <v>1418</v>
      </c>
      <c r="F2324" s="306" t="s">
        <v>1418</v>
      </c>
      <c r="G2324" s="306" t="s">
        <v>1418</v>
      </c>
      <c r="H2324" s="742" t="s">
        <v>1418</v>
      </c>
      <c r="I2324" s="743"/>
      <c r="J2324" s="90" t="s">
        <v>1418</v>
      </c>
      <c r="K2324" s="88" t="s">
        <v>1418</v>
      </c>
      <c r="L2324" s="453"/>
      <c r="M2324" s="454" t="s">
        <v>1418</v>
      </c>
      <c r="N2324" s="369"/>
      <c r="O2324" s="744" t="s">
        <v>417</v>
      </c>
      <c r="P2324" s="734" t="s">
        <v>418</v>
      </c>
      <c r="Q2324" s="735"/>
      <c r="R2324" s="735"/>
      <c r="S2324" s="736"/>
      <c r="T2324" s="225"/>
      <c r="U2324" s="225"/>
      <c r="V2324" s="246"/>
    </row>
    <row r="2325" spans="1:22" s="22" customFormat="1" ht="17.25" customHeight="1">
      <c r="A2325" s="635" t="s">
        <v>2969</v>
      </c>
      <c r="B2325" s="766"/>
      <c r="C2325" s="41">
        <v>5</v>
      </c>
      <c r="D2325" s="83" t="s">
        <v>1418</v>
      </c>
      <c r="E2325" s="89" t="s">
        <v>1418</v>
      </c>
      <c r="F2325" s="306" t="s">
        <v>1418</v>
      </c>
      <c r="G2325" s="306" t="s">
        <v>1418</v>
      </c>
      <c r="H2325" s="742" t="s">
        <v>1418</v>
      </c>
      <c r="I2325" s="743"/>
      <c r="J2325" s="90" t="s">
        <v>1418</v>
      </c>
      <c r="K2325" s="88" t="s">
        <v>1418</v>
      </c>
      <c r="L2325" s="453"/>
      <c r="M2325" s="454" t="s">
        <v>1418</v>
      </c>
      <c r="N2325" s="369"/>
      <c r="O2325" s="745"/>
      <c r="P2325" s="469" t="s">
        <v>419</v>
      </c>
      <c r="Q2325" s="469" t="s">
        <v>420</v>
      </c>
      <c r="R2325" s="738" t="s">
        <v>421</v>
      </c>
      <c r="S2325" s="738"/>
      <c r="T2325" s="225"/>
      <c r="U2325" s="225"/>
      <c r="V2325" s="246"/>
    </row>
    <row r="2326" spans="1:22" s="22" customFormat="1" ht="16.5" customHeight="1" thickBot="1">
      <c r="A2326" s="635" t="s">
        <v>2970</v>
      </c>
      <c r="B2326" s="766"/>
      <c r="C2326" s="91">
        <v>6</v>
      </c>
      <c r="D2326" s="92" t="s">
        <v>1418</v>
      </c>
      <c r="E2326" s="93" t="s">
        <v>1418</v>
      </c>
      <c r="F2326" s="306" t="s">
        <v>1418</v>
      </c>
      <c r="G2326" s="306" t="s">
        <v>1418</v>
      </c>
      <c r="H2326" s="742" t="s">
        <v>1418</v>
      </c>
      <c r="I2326" s="743"/>
      <c r="J2326" s="90" t="s">
        <v>1418</v>
      </c>
      <c r="K2326" s="88" t="s">
        <v>1418</v>
      </c>
      <c r="L2326" s="453"/>
      <c r="M2326" s="454" t="s">
        <v>1418</v>
      </c>
      <c r="N2326" s="451"/>
      <c r="O2326" s="319" t="s">
        <v>1102</v>
      </c>
      <c r="P2326" s="247">
        <v>4</v>
      </c>
      <c r="Q2326" s="248">
        <v>1396.3430708000001</v>
      </c>
      <c r="R2326" s="792">
        <v>8524.8700000000008</v>
      </c>
      <c r="S2326" s="792"/>
      <c r="T2326" s="225"/>
      <c r="U2326" s="225"/>
      <c r="V2326" s="246"/>
    </row>
    <row r="2327" spans="1:22" s="22" customFormat="1" ht="16.5" customHeight="1" thickBot="1">
      <c r="A2327" s="635" t="s">
        <v>2971</v>
      </c>
      <c r="B2327" s="767"/>
      <c r="C2327" s="793" t="s">
        <v>422</v>
      </c>
      <c r="D2327" s="794"/>
      <c r="E2327" s="794"/>
      <c r="F2327" s="502"/>
      <c r="G2327" s="503"/>
      <c r="H2327" s="795" t="s">
        <v>1102</v>
      </c>
      <c r="I2327" s="796"/>
      <c r="J2327" s="416" t="s">
        <v>1102</v>
      </c>
      <c r="K2327" s="249" t="s">
        <v>1102</v>
      </c>
      <c r="L2327" s="492"/>
      <c r="M2327" s="493"/>
      <c r="N2327" s="494"/>
      <c r="O2327" s="797" t="s">
        <v>1418</v>
      </c>
      <c r="P2327" s="797"/>
      <c r="Q2327" s="797"/>
      <c r="R2327" s="797"/>
      <c r="S2327" s="797"/>
      <c r="T2327" s="489"/>
      <c r="U2327" s="490"/>
      <c r="V2327" s="491"/>
    </row>
    <row r="2328" spans="1:22" ht="24.9" customHeight="1"/>
    <row r="2329" spans="1:22" ht="24.9" customHeight="1"/>
    <row r="2330" spans="1:22" s="32" customFormat="1" ht="24" thickBot="1">
      <c r="A2330" s="633">
        <v>86</v>
      </c>
      <c r="B2330" s="761" t="s">
        <v>371</v>
      </c>
      <c r="C2330" s="761"/>
      <c r="D2330" s="761"/>
      <c r="E2330" s="26">
        <v>123</v>
      </c>
      <c r="F2330" s="27" t="s">
        <v>190</v>
      </c>
      <c r="G2330" s="28"/>
      <c r="H2330" s="28"/>
      <c r="I2330" s="27"/>
      <c r="J2330" s="27"/>
      <c r="K2330" s="27"/>
      <c r="L2330" s="27"/>
      <c r="M2330" s="29"/>
      <c r="N2330" s="29"/>
      <c r="O2330" s="28"/>
      <c r="P2330" s="28"/>
      <c r="Q2330" s="30"/>
      <c r="R2330" s="30"/>
      <c r="S2330" s="30"/>
      <c r="T2330" s="30"/>
      <c r="U2330" s="31"/>
    </row>
    <row r="2331" spans="1:22" s="19" customFormat="1" ht="24.75" customHeight="1">
      <c r="A2331" s="630"/>
      <c r="B2331" s="762" t="s">
        <v>372</v>
      </c>
      <c r="C2331" s="466" t="s">
        <v>373</v>
      </c>
      <c r="D2331" s="467" t="s">
        <v>374</v>
      </c>
      <c r="E2331" s="467"/>
      <c r="F2331" s="467" t="s">
        <v>375</v>
      </c>
      <c r="G2331" s="468"/>
      <c r="H2331" s="752" t="s">
        <v>376</v>
      </c>
      <c r="I2331" s="803" t="s">
        <v>377</v>
      </c>
      <c r="J2331" s="752" t="s">
        <v>378</v>
      </c>
      <c r="K2331" s="752" t="s">
        <v>379</v>
      </c>
      <c r="L2331" s="752" t="s">
        <v>380</v>
      </c>
      <c r="M2331" s="752" t="s">
        <v>381</v>
      </c>
      <c r="N2331" s="753" t="s">
        <v>382</v>
      </c>
      <c r="O2331" s="754"/>
      <c r="P2331" s="755" t="s">
        <v>383</v>
      </c>
      <c r="Q2331" s="756"/>
      <c r="R2331" s="746" t="s">
        <v>384</v>
      </c>
      <c r="S2331" s="747"/>
      <c r="T2331" s="798" t="s">
        <v>385</v>
      </c>
      <c r="U2331" s="799"/>
      <c r="V2331" s="800"/>
    </row>
    <row r="2332" spans="1:22" s="19" customFormat="1" ht="73.5" customHeight="1">
      <c r="A2332" s="630"/>
      <c r="B2332" s="763"/>
      <c r="C2332" s="469" t="s">
        <v>386</v>
      </c>
      <c r="D2332" s="470" t="s">
        <v>101</v>
      </c>
      <c r="E2332" s="470" t="s">
        <v>387</v>
      </c>
      <c r="F2332" s="470" t="s">
        <v>388</v>
      </c>
      <c r="G2332" s="471" t="s">
        <v>389</v>
      </c>
      <c r="H2332" s="738"/>
      <c r="I2332" s="804"/>
      <c r="J2332" s="738"/>
      <c r="K2332" s="738"/>
      <c r="L2332" s="738"/>
      <c r="M2332" s="738"/>
      <c r="N2332" s="469" t="s">
        <v>390</v>
      </c>
      <c r="O2332" s="470" t="s">
        <v>391</v>
      </c>
      <c r="P2332" s="801"/>
      <c r="Q2332" s="802"/>
      <c r="R2332" s="748"/>
      <c r="S2332" s="749"/>
      <c r="T2332" s="472" t="s">
        <v>392</v>
      </c>
      <c r="U2332" s="473" t="s">
        <v>393</v>
      </c>
      <c r="V2332" s="474" t="s">
        <v>394</v>
      </c>
    </row>
    <row r="2333" spans="1:22" s="19" customFormat="1" ht="26.25" customHeight="1">
      <c r="A2333" s="630"/>
      <c r="B2333" s="400"/>
      <c r="C2333" s="401">
        <v>3</v>
      </c>
      <c r="D2333" s="401">
        <v>4</v>
      </c>
      <c r="E2333" s="401">
        <v>5</v>
      </c>
      <c r="F2333" s="401">
        <v>6</v>
      </c>
      <c r="G2333" s="401">
        <v>7</v>
      </c>
      <c r="H2333" s="401">
        <v>8</v>
      </c>
      <c r="I2333" s="401">
        <v>9</v>
      </c>
      <c r="J2333" s="401">
        <v>10</v>
      </c>
      <c r="K2333" s="401">
        <v>11</v>
      </c>
      <c r="L2333" s="401">
        <v>12</v>
      </c>
      <c r="M2333" s="401">
        <v>13</v>
      </c>
      <c r="N2333" s="401">
        <v>14</v>
      </c>
      <c r="O2333" s="401">
        <v>15</v>
      </c>
      <c r="P2333" s="402">
        <v>16</v>
      </c>
      <c r="Q2333" s="403">
        <v>17</v>
      </c>
      <c r="R2333" s="402">
        <v>18</v>
      </c>
      <c r="S2333" s="403">
        <v>19</v>
      </c>
      <c r="T2333" s="404">
        <v>20</v>
      </c>
      <c r="U2333" s="210">
        <v>21</v>
      </c>
      <c r="V2333" s="405">
        <v>22</v>
      </c>
    </row>
    <row r="2334" spans="1:22" s="33" customFormat="1" ht="49.95" customHeight="1">
      <c r="A2334" s="634" t="s">
        <v>2972</v>
      </c>
      <c r="B2334" s="406">
        <v>1</v>
      </c>
      <c r="C2334" s="394" t="s">
        <v>965</v>
      </c>
      <c r="D2334" s="394" t="s">
        <v>966</v>
      </c>
      <c r="E2334" s="394" t="s">
        <v>967</v>
      </c>
      <c r="F2334" s="394" t="s">
        <v>48</v>
      </c>
      <c r="G2334" s="386">
        <v>0.5</v>
      </c>
      <c r="H2334" s="543" t="s">
        <v>396</v>
      </c>
      <c r="I2334" s="392">
        <v>1</v>
      </c>
      <c r="J2334" s="393" t="s">
        <v>348</v>
      </c>
      <c r="K2334" s="430">
        <v>39400</v>
      </c>
      <c r="L2334" s="430">
        <v>39703</v>
      </c>
      <c r="M2334" s="387">
        <v>2001.18</v>
      </c>
      <c r="N2334" s="428">
        <v>1000.59</v>
      </c>
      <c r="O2334" s="212">
        <v>1000.59</v>
      </c>
      <c r="P2334" s="732"/>
      <c r="Q2334" s="733"/>
      <c r="R2334" s="750"/>
      <c r="S2334" s="751"/>
      <c r="T2334" s="389" t="s">
        <v>396</v>
      </c>
      <c r="U2334" s="390">
        <v>76</v>
      </c>
      <c r="V2334" s="391" t="s">
        <v>396</v>
      </c>
    </row>
    <row r="2335" spans="1:22" s="33" customFormat="1" ht="49.95" customHeight="1">
      <c r="A2335" s="634" t="s">
        <v>2973</v>
      </c>
      <c r="B2335" s="406">
        <v>2</v>
      </c>
      <c r="C2335" s="394" t="s">
        <v>837</v>
      </c>
      <c r="D2335" s="394"/>
      <c r="E2335" s="394" t="s">
        <v>968</v>
      </c>
      <c r="F2335" s="394" t="s">
        <v>57</v>
      </c>
      <c r="G2335" s="386">
        <v>1</v>
      </c>
      <c r="H2335" s="543" t="s">
        <v>396</v>
      </c>
      <c r="I2335" s="392">
        <v>1</v>
      </c>
      <c r="J2335" s="393" t="s">
        <v>348</v>
      </c>
      <c r="K2335" s="430">
        <v>38807</v>
      </c>
      <c r="L2335" s="430">
        <v>40057</v>
      </c>
      <c r="M2335" s="387">
        <v>5336.37</v>
      </c>
      <c r="N2335" s="428">
        <v>5336.37</v>
      </c>
      <c r="O2335" s="212">
        <v>5336.37</v>
      </c>
      <c r="P2335" s="732"/>
      <c r="Q2335" s="733"/>
      <c r="R2335" s="750"/>
      <c r="S2335" s="751"/>
      <c r="T2335" s="389" t="s">
        <v>396</v>
      </c>
      <c r="U2335" s="390">
        <v>81</v>
      </c>
      <c r="V2335" s="391" t="s">
        <v>396</v>
      </c>
    </row>
    <row r="2336" spans="1:22" s="33" customFormat="1" ht="49.95" customHeight="1">
      <c r="A2336" s="634" t="s">
        <v>2974</v>
      </c>
      <c r="B2336" s="406">
        <v>3</v>
      </c>
      <c r="C2336" s="394" t="s">
        <v>837</v>
      </c>
      <c r="D2336" s="394" t="s">
        <v>838</v>
      </c>
      <c r="E2336" s="394" t="s">
        <v>969</v>
      </c>
      <c r="F2336" s="394" t="s">
        <v>48</v>
      </c>
      <c r="G2336" s="386">
        <v>0.4</v>
      </c>
      <c r="H2336" s="543" t="s">
        <v>396</v>
      </c>
      <c r="I2336" s="392">
        <v>1</v>
      </c>
      <c r="J2336" s="393" t="s">
        <v>348</v>
      </c>
      <c r="K2336" s="430">
        <v>39186</v>
      </c>
      <c r="L2336" s="430">
        <v>40939</v>
      </c>
      <c r="M2336" s="387">
        <v>14042.52</v>
      </c>
      <c r="N2336" s="428">
        <v>5617.0080000000007</v>
      </c>
      <c r="O2336" s="212">
        <v>5617.0079999999998</v>
      </c>
      <c r="P2336" s="732"/>
      <c r="Q2336" s="733"/>
      <c r="R2336" s="750"/>
      <c r="S2336" s="751"/>
      <c r="T2336" s="389" t="s">
        <v>396</v>
      </c>
      <c r="U2336" s="390">
        <v>110</v>
      </c>
      <c r="V2336" s="391" t="s">
        <v>396</v>
      </c>
    </row>
    <row r="2337" spans="1:22" s="33" customFormat="1" ht="49.95" customHeight="1">
      <c r="A2337" s="634" t="s">
        <v>2975</v>
      </c>
      <c r="B2337" s="406">
        <v>4</v>
      </c>
      <c r="C2337" s="394" t="s">
        <v>837</v>
      </c>
      <c r="D2337" s="394" t="s">
        <v>838</v>
      </c>
      <c r="E2337" s="394" t="s">
        <v>970</v>
      </c>
      <c r="F2337" s="394" t="s">
        <v>57</v>
      </c>
      <c r="G2337" s="386">
        <v>1</v>
      </c>
      <c r="H2337" s="543" t="s">
        <v>396</v>
      </c>
      <c r="I2337" s="392">
        <v>1</v>
      </c>
      <c r="J2337" s="393" t="s">
        <v>348</v>
      </c>
      <c r="K2337" s="430">
        <v>38352</v>
      </c>
      <c r="L2337" s="430">
        <v>39203</v>
      </c>
      <c r="M2337" s="387">
        <v>5450.87</v>
      </c>
      <c r="N2337" s="428">
        <v>5450.87</v>
      </c>
      <c r="O2337" s="212">
        <v>5450.87</v>
      </c>
      <c r="P2337" s="732"/>
      <c r="Q2337" s="733"/>
      <c r="R2337" s="750"/>
      <c r="S2337" s="751"/>
      <c r="T2337" s="389" t="s">
        <v>396</v>
      </c>
      <c r="U2337" s="390">
        <v>113</v>
      </c>
      <c r="V2337" s="391" t="s">
        <v>396</v>
      </c>
    </row>
    <row r="2338" spans="1:22" s="33" customFormat="1" ht="49.95" customHeight="1">
      <c r="A2338" s="634" t="s">
        <v>2976</v>
      </c>
      <c r="B2338" s="406">
        <v>5</v>
      </c>
      <c r="C2338" s="394" t="s">
        <v>971</v>
      </c>
      <c r="D2338" s="394" t="s">
        <v>838</v>
      </c>
      <c r="E2338" s="394" t="s">
        <v>972</v>
      </c>
      <c r="F2338" s="394" t="s">
        <v>57</v>
      </c>
      <c r="G2338" s="386">
        <v>1</v>
      </c>
      <c r="H2338" s="543" t="s">
        <v>396</v>
      </c>
      <c r="I2338" s="392">
        <v>2</v>
      </c>
      <c r="J2338" s="393" t="s">
        <v>349</v>
      </c>
      <c r="K2338" s="430">
        <v>39720</v>
      </c>
      <c r="L2338" s="430">
        <v>40242</v>
      </c>
      <c r="M2338" s="387">
        <v>2638.12</v>
      </c>
      <c r="N2338" s="428">
        <v>2638.12</v>
      </c>
      <c r="O2338" s="212">
        <v>2638.12</v>
      </c>
      <c r="P2338" s="732"/>
      <c r="Q2338" s="733"/>
      <c r="R2338" s="750"/>
      <c r="S2338" s="751"/>
      <c r="T2338" s="389" t="s">
        <v>396</v>
      </c>
      <c r="U2338" s="390">
        <v>65</v>
      </c>
      <c r="V2338" s="391" t="s">
        <v>396</v>
      </c>
    </row>
    <row r="2339" spans="1:22" s="33" customFormat="1" ht="24.9" customHeight="1" thickBot="1">
      <c r="A2339" s="634" t="s">
        <v>2977</v>
      </c>
      <c r="B2339" s="410" t="s">
        <v>1418</v>
      </c>
      <c r="C2339" s="395"/>
      <c r="D2339" s="395"/>
      <c r="E2339" s="395"/>
      <c r="F2339" s="395"/>
      <c r="G2339" s="396"/>
      <c r="H2339" s="544"/>
      <c r="I2339" s="397"/>
      <c r="J2339" s="398" t="s">
        <v>1418</v>
      </c>
      <c r="K2339" s="431"/>
      <c r="L2339" s="431"/>
      <c r="M2339" s="399"/>
      <c r="N2339" s="428" t="s">
        <v>1418</v>
      </c>
      <c r="O2339" s="212" t="s">
        <v>1418</v>
      </c>
      <c r="P2339" s="732"/>
      <c r="Q2339" s="733"/>
      <c r="R2339" s="750"/>
      <c r="S2339" s="751"/>
      <c r="T2339" s="389"/>
      <c r="U2339" s="390"/>
      <c r="V2339" s="391"/>
    </row>
    <row r="2340" spans="1:22" s="19" customFormat="1" ht="12" customHeight="1">
      <c r="A2340" s="634"/>
      <c r="B2340" s="34"/>
      <c r="C2340" s="35"/>
      <c r="D2340" s="35"/>
      <c r="E2340" s="35"/>
      <c r="F2340" s="35"/>
      <c r="G2340" s="35"/>
      <c r="H2340" s="407"/>
      <c r="I2340" s="35"/>
      <c r="J2340" s="35"/>
      <c r="K2340" s="35"/>
      <c r="L2340" s="35"/>
      <c r="M2340" s="35"/>
      <c r="N2340" s="35"/>
      <c r="O2340" s="211"/>
      <c r="P2340" s="35"/>
      <c r="Q2340" s="35"/>
      <c r="R2340" s="211"/>
      <c r="S2340" s="35"/>
      <c r="T2340" s="35"/>
      <c r="U2340" s="36"/>
      <c r="V2340" s="37"/>
    </row>
    <row r="2341" spans="1:22" s="19" customFormat="1" ht="17.25" customHeight="1" thickBot="1">
      <c r="A2341" s="634" t="s">
        <v>2978</v>
      </c>
      <c r="B2341" s="475"/>
      <c r="C2341" s="476"/>
      <c r="D2341" s="476"/>
      <c r="E2341" s="476"/>
      <c r="F2341" s="476"/>
      <c r="G2341" s="476"/>
      <c r="H2341" s="476"/>
      <c r="I2341" s="476"/>
      <c r="J2341" s="476"/>
      <c r="K2341" s="476"/>
      <c r="L2341" s="476"/>
      <c r="M2341" s="476"/>
      <c r="N2341" s="414" t="s">
        <v>398</v>
      </c>
      <c r="O2341" s="415">
        <v>4008.5915999999997</v>
      </c>
      <c r="P2341" s="423"/>
      <c r="Q2341" s="423"/>
      <c r="R2341" s="424"/>
      <c r="S2341" s="424"/>
      <c r="T2341" s="425"/>
      <c r="U2341" s="426"/>
      <c r="V2341" s="427"/>
    </row>
    <row r="2342" spans="1:22" ht="17.25" customHeight="1">
      <c r="B2342" s="38"/>
      <c r="C2342" s="38"/>
      <c r="D2342" s="38"/>
      <c r="E2342" s="38"/>
      <c r="F2342" s="38"/>
      <c r="G2342" s="39"/>
      <c r="H2342" s="39"/>
      <c r="I2342" s="39"/>
      <c r="J2342" s="39"/>
      <c r="K2342" s="39"/>
      <c r="L2342" s="39"/>
      <c r="M2342" s="39"/>
      <c r="N2342" s="39"/>
      <c r="O2342" s="39"/>
      <c r="P2342" s="39"/>
      <c r="Q2342" s="39"/>
      <c r="R2342" s="39"/>
      <c r="S2342" s="39"/>
      <c r="T2342" s="39"/>
      <c r="U2342" s="39"/>
      <c r="V2342" s="39"/>
    </row>
    <row r="2343" spans="1:22" s="19" customFormat="1" ht="16.5" customHeight="1" thickBot="1">
      <c r="A2343" s="630"/>
      <c r="B2343" s="764" t="s">
        <v>399</v>
      </c>
      <c r="C2343" s="764"/>
      <c r="D2343" s="764"/>
      <c r="E2343" s="764"/>
      <c r="F2343" s="764"/>
      <c r="G2343" s="764"/>
      <c r="H2343" s="764"/>
      <c r="I2343" s="764"/>
      <c r="J2343" s="764"/>
      <c r="K2343" s="764"/>
      <c r="L2343" s="764"/>
      <c r="M2343" s="764"/>
      <c r="N2343" s="764"/>
      <c r="O2343" s="764"/>
      <c r="P2343" s="764"/>
      <c r="Q2343" s="764"/>
      <c r="R2343" s="764"/>
      <c r="S2343" s="764"/>
      <c r="T2343" s="764"/>
      <c r="U2343" s="764"/>
      <c r="V2343" s="764"/>
    </row>
    <row r="2344" spans="1:22" s="22" customFormat="1" ht="22.5" customHeight="1">
      <c r="A2344" s="635" t="s">
        <v>2979</v>
      </c>
      <c r="B2344" s="765" t="s">
        <v>400</v>
      </c>
      <c r="C2344" s="768" t="s">
        <v>401</v>
      </c>
      <c r="D2344" s="769"/>
      <c r="E2344" s="769"/>
      <c r="F2344" s="769"/>
      <c r="G2344" s="769"/>
      <c r="H2344" s="769"/>
      <c r="I2344" s="769"/>
      <c r="J2344" s="769"/>
      <c r="K2344" s="769"/>
      <c r="L2344" s="769"/>
      <c r="M2344" s="747"/>
      <c r="N2344" s="477"/>
      <c r="O2344" s="478"/>
      <c r="P2344" s="768" t="s">
        <v>402</v>
      </c>
      <c r="Q2344" s="769"/>
      <c r="R2344" s="769"/>
      <c r="S2344" s="747"/>
      <c r="T2344" s="746" t="s">
        <v>403</v>
      </c>
      <c r="U2344" s="747"/>
      <c r="V2344" s="775" t="s">
        <v>1102</v>
      </c>
    </row>
    <row r="2345" spans="1:22" s="22" customFormat="1" ht="22.5" customHeight="1">
      <c r="A2345" s="635" t="s">
        <v>2980</v>
      </c>
      <c r="B2345" s="766"/>
      <c r="C2345" s="734" t="s">
        <v>404</v>
      </c>
      <c r="D2345" s="735"/>
      <c r="E2345" s="736"/>
      <c r="F2345" s="481">
        <v>2</v>
      </c>
      <c r="G2345" s="737" t="s">
        <v>405</v>
      </c>
      <c r="H2345" s="738" t="s">
        <v>406</v>
      </c>
      <c r="I2345" s="738"/>
      <c r="J2345" s="734" t="s">
        <v>407</v>
      </c>
      <c r="K2345" s="739"/>
      <c r="L2345" s="482"/>
      <c r="M2345" s="482"/>
      <c r="N2345" s="483"/>
      <c r="O2345" s="484"/>
      <c r="P2345" s="770"/>
      <c r="Q2345" s="771"/>
      <c r="R2345" s="771"/>
      <c r="S2345" s="772"/>
      <c r="T2345" s="748"/>
      <c r="U2345" s="749"/>
      <c r="V2345" s="776"/>
    </row>
    <row r="2346" spans="1:22" s="22" customFormat="1" ht="51.75" customHeight="1" thickBot="1">
      <c r="A2346" s="635" t="s">
        <v>2981</v>
      </c>
      <c r="B2346" s="766"/>
      <c r="C2346" s="735" t="s">
        <v>408</v>
      </c>
      <c r="D2346" s="736"/>
      <c r="E2346" s="485" t="s">
        <v>409</v>
      </c>
      <c r="F2346" s="479" t="s">
        <v>410</v>
      </c>
      <c r="G2346" s="737"/>
      <c r="H2346" s="738"/>
      <c r="I2346" s="738"/>
      <c r="J2346" s="469" t="s">
        <v>411</v>
      </c>
      <c r="K2346" s="480" t="s">
        <v>412</v>
      </c>
      <c r="L2346" s="486" t="s">
        <v>413</v>
      </c>
      <c r="M2346" s="486"/>
      <c r="N2346" s="487" t="s">
        <v>414</v>
      </c>
      <c r="O2346" s="488"/>
      <c r="P2346" s="421" t="s">
        <v>1436</v>
      </c>
      <c r="Q2346" s="312" t="s">
        <v>415</v>
      </c>
      <c r="R2346" s="313"/>
      <c r="S2346" s="94">
        <v>5</v>
      </c>
      <c r="T2346" s="773"/>
      <c r="U2346" s="774"/>
      <c r="V2346" s="777"/>
    </row>
    <row r="2347" spans="1:22" s="22" customFormat="1" ht="15.75" customHeight="1">
      <c r="A2347" s="635" t="s">
        <v>2982</v>
      </c>
      <c r="B2347" s="766"/>
      <c r="C2347" s="41">
        <v>1</v>
      </c>
      <c r="D2347" s="83" t="s">
        <v>348</v>
      </c>
      <c r="E2347" s="89">
        <v>0.5</v>
      </c>
      <c r="F2347" s="306">
        <v>17404.838</v>
      </c>
      <c r="G2347" s="306">
        <v>698.17</v>
      </c>
      <c r="H2347" s="742" t="s">
        <v>1102</v>
      </c>
      <c r="I2347" s="743"/>
      <c r="J2347" s="90" t="s">
        <v>1102</v>
      </c>
      <c r="K2347" s="88" t="s">
        <v>1418</v>
      </c>
      <c r="L2347" s="453" t="s">
        <v>34</v>
      </c>
      <c r="M2347" s="454" t="s">
        <v>1439</v>
      </c>
      <c r="N2347" s="369" t="s">
        <v>396</v>
      </c>
      <c r="O2347" s="778" t="s">
        <v>205</v>
      </c>
      <c r="P2347" s="779"/>
      <c r="Q2347" s="782">
        <v>123</v>
      </c>
      <c r="R2347" s="785" t="s">
        <v>34</v>
      </c>
      <c r="S2347" s="786"/>
      <c r="T2347" s="746" t="s">
        <v>416</v>
      </c>
      <c r="U2347" s="769"/>
      <c r="V2347" s="747"/>
    </row>
    <row r="2348" spans="1:22" s="22" customFormat="1" ht="15.75" customHeight="1" thickBot="1">
      <c r="A2348" s="635" t="s">
        <v>2983</v>
      </c>
      <c r="B2348" s="766"/>
      <c r="C2348" s="41">
        <v>2</v>
      </c>
      <c r="D2348" s="83" t="s">
        <v>349</v>
      </c>
      <c r="E2348" s="89">
        <v>0.5</v>
      </c>
      <c r="F2348" s="306">
        <v>2638.12</v>
      </c>
      <c r="G2348" s="306">
        <v>698.17</v>
      </c>
      <c r="H2348" s="742" t="s">
        <v>1102</v>
      </c>
      <c r="I2348" s="743"/>
      <c r="J2348" s="90" t="s">
        <v>1102</v>
      </c>
      <c r="K2348" s="88" t="s">
        <v>1418</v>
      </c>
      <c r="L2348" s="453" t="s">
        <v>34</v>
      </c>
      <c r="M2348" s="454" t="s">
        <v>1439</v>
      </c>
      <c r="N2348" s="369" t="s">
        <v>396</v>
      </c>
      <c r="O2348" s="778"/>
      <c r="P2348" s="779"/>
      <c r="Q2348" s="783"/>
      <c r="R2348" s="787"/>
      <c r="S2348" s="788"/>
      <c r="T2348" s="773"/>
      <c r="U2348" s="791"/>
      <c r="V2348" s="774"/>
    </row>
    <row r="2349" spans="1:22" s="22" customFormat="1" ht="15.75" customHeight="1">
      <c r="A2349" s="635" t="s">
        <v>2984</v>
      </c>
      <c r="B2349" s="766"/>
      <c r="C2349" s="41">
        <v>3</v>
      </c>
      <c r="D2349" s="83" t="s">
        <v>1418</v>
      </c>
      <c r="E2349" s="89" t="s">
        <v>1418</v>
      </c>
      <c r="F2349" s="306" t="s">
        <v>1418</v>
      </c>
      <c r="G2349" s="306" t="s">
        <v>1418</v>
      </c>
      <c r="H2349" s="742" t="s">
        <v>1418</v>
      </c>
      <c r="I2349" s="743"/>
      <c r="J2349" s="90" t="s">
        <v>1418</v>
      </c>
      <c r="K2349" s="88" t="s">
        <v>1418</v>
      </c>
      <c r="L2349" s="453"/>
      <c r="M2349" s="454" t="s">
        <v>1418</v>
      </c>
      <c r="N2349" s="369"/>
      <c r="O2349" s="780"/>
      <c r="P2349" s="781"/>
      <c r="Q2349" s="784"/>
      <c r="R2349" s="789"/>
      <c r="S2349" s="790"/>
      <c r="T2349" s="244"/>
      <c r="U2349" s="244"/>
      <c r="V2349" s="245"/>
    </row>
    <row r="2350" spans="1:22" s="22" customFormat="1" ht="15.75" customHeight="1">
      <c r="A2350" s="635" t="s">
        <v>2985</v>
      </c>
      <c r="B2350" s="766"/>
      <c r="C2350" s="41">
        <v>4</v>
      </c>
      <c r="D2350" s="83" t="s">
        <v>1418</v>
      </c>
      <c r="E2350" s="89" t="s">
        <v>1418</v>
      </c>
      <c r="F2350" s="306" t="s">
        <v>1418</v>
      </c>
      <c r="G2350" s="306" t="s">
        <v>1418</v>
      </c>
      <c r="H2350" s="742" t="s">
        <v>1418</v>
      </c>
      <c r="I2350" s="743"/>
      <c r="J2350" s="90" t="s">
        <v>1418</v>
      </c>
      <c r="K2350" s="88" t="s">
        <v>1418</v>
      </c>
      <c r="L2350" s="453"/>
      <c r="M2350" s="454" t="s">
        <v>1418</v>
      </c>
      <c r="N2350" s="369"/>
      <c r="O2350" s="744" t="s">
        <v>417</v>
      </c>
      <c r="P2350" s="734" t="s">
        <v>418</v>
      </c>
      <c r="Q2350" s="735"/>
      <c r="R2350" s="735"/>
      <c r="S2350" s="736"/>
      <c r="T2350" s="225"/>
      <c r="U2350" s="225"/>
      <c r="V2350" s="246"/>
    </row>
    <row r="2351" spans="1:22" s="22" customFormat="1" ht="17.25" customHeight="1">
      <c r="A2351" s="635" t="s">
        <v>2986</v>
      </c>
      <c r="B2351" s="766"/>
      <c r="C2351" s="41">
        <v>5</v>
      </c>
      <c r="D2351" s="83" t="s">
        <v>1418</v>
      </c>
      <c r="E2351" s="89" t="s">
        <v>1418</v>
      </c>
      <c r="F2351" s="306" t="s">
        <v>1418</v>
      </c>
      <c r="G2351" s="306" t="s">
        <v>1418</v>
      </c>
      <c r="H2351" s="742" t="s">
        <v>1418</v>
      </c>
      <c r="I2351" s="743"/>
      <c r="J2351" s="90" t="s">
        <v>1418</v>
      </c>
      <c r="K2351" s="88" t="s">
        <v>1418</v>
      </c>
      <c r="L2351" s="453"/>
      <c r="M2351" s="454" t="s">
        <v>1418</v>
      </c>
      <c r="N2351" s="369"/>
      <c r="O2351" s="745"/>
      <c r="P2351" s="469" t="s">
        <v>419</v>
      </c>
      <c r="Q2351" s="469" t="s">
        <v>420</v>
      </c>
      <c r="R2351" s="738" t="s">
        <v>421</v>
      </c>
      <c r="S2351" s="738"/>
      <c r="T2351" s="225"/>
      <c r="U2351" s="225"/>
      <c r="V2351" s="246"/>
    </row>
    <row r="2352" spans="1:22" s="22" customFormat="1" ht="16.5" customHeight="1" thickBot="1">
      <c r="A2352" s="635" t="s">
        <v>2987</v>
      </c>
      <c r="B2352" s="766"/>
      <c r="C2352" s="91">
        <v>6</v>
      </c>
      <c r="D2352" s="92" t="s">
        <v>1418</v>
      </c>
      <c r="E2352" s="93" t="s">
        <v>1418</v>
      </c>
      <c r="F2352" s="306" t="s">
        <v>1418</v>
      </c>
      <c r="G2352" s="306" t="s">
        <v>1418</v>
      </c>
      <c r="H2352" s="742" t="s">
        <v>1418</v>
      </c>
      <c r="I2352" s="743"/>
      <c r="J2352" s="90" t="s">
        <v>1418</v>
      </c>
      <c r="K2352" s="88" t="s">
        <v>1418</v>
      </c>
      <c r="L2352" s="453"/>
      <c r="M2352" s="454" t="s">
        <v>1418</v>
      </c>
      <c r="N2352" s="451"/>
      <c r="O2352" s="319" t="s">
        <v>1102</v>
      </c>
      <c r="P2352" s="247">
        <v>4</v>
      </c>
      <c r="Q2352" s="248">
        <v>1396.3430708000001</v>
      </c>
      <c r="R2352" s="792">
        <v>20042.957999999999</v>
      </c>
      <c r="S2352" s="792"/>
      <c r="T2352" s="225"/>
      <c r="U2352" s="225"/>
      <c r="V2352" s="246"/>
    </row>
    <row r="2353" spans="1:22" s="22" customFormat="1" ht="16.5" customHeight="1" thickBot="1">
      <c r="A2353" s="635" t="s">
        <v>2988</v>
      </c>
      <c r="B2353" s="767"/>
      <c r="C2353" s="793" t="s">
        <v>422</v>
      </c>
      <c r="D2353" s="794"/>
      <c r="E2353" s="794"/>
      <c r="F2353" s="502"/>
      <c r="G2353" s="503"/>
      <c r="H2353" s="795" t="s">
        <v>1102</v>
      </c>
      <c r="I2353" s="796"/>
      <c r="J2353" s="416" t="s">
        <v>1102</v>
      </c>
      <c r="K2353" s="249" t="s">
        <v>1102</v>
      </c>
      <c r="L2353" s="492"/>
      <c r="M2353" s="493"/>
      <c r="N2353" s="494"/>
      <c r="O2353" s="797" t="s">
        <v>1418</v>
      </c>
      <c r="P2353" s="797"/>
      <c r="Q2353" s="797"/>
      <c r="R2353" s="797"/>
      <c r="S2353" s="797"/>
      <c r="T2353" s="489"/>
      <c r="U2353" s="490"/>
      <c r="V2353" s="491"/>
    </row>
    <row r="2354" spans="1:22" ht="24.9" customHeight="1"/>
    <row r="2355" spans="1:22" ht="24.9" customHeight="1"/>
    <row r="2356" spans="1:22" s="32" customFormat="1" ht="24" thickBot="1">
      <c r="A2356" s="633">
        <v>87</v>
      </c>
      <c r="B2356" s="761" t="s">
        <v>371</v>
      </c>
      <c r="C2356" s="761"/>
      <c r="D2356" s="761"/>
      <c r="E2356" s="26">
        <v>124</v>
      </c>
      <c r="F2356" s="27" t="s">
        <v>191</v>
      </c>
      <c r="G2356" s="28"/>
      <c r="H2356" s="28"/>
      <c r="I2356" s="27"/>
      <c r="J2356" s="27"/>
      <c r="K2356" s="27"/>
      <c r="L2356" s="27"/>
      <c r="M2356" s="29"/>
      <c r="N2356" s="29"/>
      <c r="O2356" s="28"/>
      <c r="P2356" s="28"/>
      <c r="Q2356" s="30"/>
      <c r="R2356" s="30"/>
      <c r="S2356" s="30"/>
      <c r="T2356" s="30"/>
      <c r="U2356" s="31"/>
    </row>
    <row r="2357" spans="1:22" s="19" customFormat="1" ht="24.75" customHeight="1">
      <c r="A2357" s="630"/>
      <c r="B2357" s="762" t="s">
        <v>372</v>
      </c>
      <c r="C2357" s="466" t="s">
        <v>373</v>
      </c>
      <c r="D2357" s="467" t="s">
        <v>374</v>
      </c>
      <c r="E2357" s="467"/>
      <c r="F2357" s="467" t="s">
        <v>375</v>
      </c>
      <c r="G2357" s="468"/>
      <c r="H2357" s="752" t="s">
        <v>376</v>
      </c>
      <c r="I2357" s="803" t="s">
        <v>377</v>
      </c>
      <c r="J2357" s="752" t="s">
        <v>378</v>
      </c>
      <c r="K2357" s="752" t="s">
        <v>379</v>
      </c>
      <c r="L2357" s="752" t="s">
        <v>380</v>
      </c>
      <c r="M2357" s="752" t="s">
        <v>381</v>
      </c>
      <c r="N2357" s="753" t="s">
        <v>382</v>
      </c>
      <c r="O2357" s="754"/>
      <c r="P2357" s="755" t="s">
        <v>383</v>
      </c>
      <c r="Q2357" s="756"/>
      <c r="R2357" s="746" t="s">
        <v>384</v>
      </c>
      <c r="S2357" s="747"/>
      <c r="T2357" s="798" t="s">
        <v>385</v>
      </c>
      <c r="U2357" s="799"/>
      <c r="V2357" s="800"/>
    </row>
    <row r="2358" spans="1:22" s="19" customFormat="1" ht="73.5" customHeight="1">
      <c r="A2358" s="630"/>
      <c r="B2358" s="763"/>
      <c r="C2358" s="469" t="s">
        <v>386</v>
      </c>
      <c r="D2358" s="470" t="s">
        <v>101</v>
      </c>
      <c r="E2358" s="470" t="s">
        <v>387</v>
      </c>
      <c r="F2358" s="470" t="s">
        <v>388</v>
      </c>
      <c r="G2358" s="471" t="s">
        <v>389</v>
      </c>
      <c r="H2358" s="738"/>
      <c r="I2358" s="804"/>
      <c r="J2358" s="738"/>
      <c r="K2358" s="738"/>
      <c r="L2358" s="738"/>
      <c r="M2358" s="738"/>
      <c r="N2358" s="469" t="s">
        <v>390</v>
      </c>
      <c r="O2358" s="470" t="s">
        <v>391</v>
      </c>
      <c r="P2358" s="801"/>
      <c r="Q2358" s="802"/>
      <c r="R2358" s="748"/>
      <c r="S2358" s="749"/>
      <c r="T2358" s="472" t="s">
        <v>392</v>
      </c>
      <c r="U2358" s="473" t="s">
        <v>393</v>
      </c>
      <c r="V2358" s="474" t="s">
        <v>394</v>
      </c>
    </row>
    <row r="2359" spans="1:22" s="19" customFormat="1" ht="26.25" customHeight="1">
      <c r="A2359" s="630"/>
      <c r="B2359" s="400"/>
      <c r="C2359" s="401">
        <v>3</v>
      </c>
      <c r="D2359" s="401">
        <v>4</v>
      </c>
      <c r="E2359" s="401">
        <v>5</v>
      </c>
      <c r="F2359" s="401">
        <v>6</v>
      </c>
      <c r="G2359" s="401">
        <v>7</v>
      </c>
      <c r="H2359" s="401">
        <v>8</v>
      </c>
      <c r="I2359" s="401">
        <v>9</v>
      </c>
      <c r="J2359" s="401">
        <v>10</v>
      </c>
      <c r="K2359" s="401">
        <v>11</v>
      </c>
      <c r="L2359" s="401">
        <v>12</v>
      </c>
      <c r="M2359" s="401">
        <v>13</v>
      </c>
      <c r="N2359" s="401">
        <v>14</v>
      </c>
      <c r="O2359" s="401">
        <v>15</v>
      </c>
      <c r="P2359" s="402">
        <v>16</v>
      </c>
      <c r="Q2359" s="403">
        <v>17</v>
      </c>
      <c r="R2359" s="402">
        <v>18</v>
      </c>
      <c r="S2359" s="403">
        <v>19</v>
      </c>
      <c r="T2359" s="404">
        <v>20</v>
      </c>
      <c r="U2359" s="210">
        <v>21</v>
      </c>
      <c r="V2359" s="405">
        <v>22</v>
      </c>
    </row>
    <row r="2360" spans="1:22" s="33" customFormat="1" ht="49.95" customHeight="1">
      <c r="A2360" s="634" t="s">
        <v>2989</v>
      </c>
      <c r="B2360" s="406">
        <v>1</v>
      </c>
      <c r="C2360" s="394" t="s">
        <v>1401</v>
      </c>
      <c r="D2360" s="394"/>
      <c r="E2360" s="394" t="s">
        <v>1402</v>
      </c>
      <c r="F2360" s="394" t="s">
        <v>57</v>
      </c>
      <c r="G2360" s="386">
        <v>1</v>
      </c>
      <c r="H2360" s="543" t="s">
        <v>397</v>
      </c>
      <c r="I2360" s="392">
        <v>2</v>
      </c>
      <c r="J2360" s="393" t="s">
        <v>351</v>
      </c>
      <c r="K2360" s="430">
        <v>39141</v>
      </c>
      <c r="L2360" s="430">
        <v>44075</v>
      </c>
      <c r="M2360" s="387">
        <v>1906.32</v>
      </c>
      <c r="N2360" s="428" t="s">
        <v>1418</v>
      </c>
      <c r="O2360" s="212" t="s">
        <v>1418</v>
      </c>
      <c r="P2360" s="732"/>
      <c r="Q2360" s="733"/>
      <c r="R2360" s="750"/>
      <c r="S2360" s="751"/>
      <c r="T2360" s="389" t="s">
        <v>396</v>
      </c>
      <c r="U2360" s="390">
        <v>57</v>
      </c>
      <c r="V2360" s="391" t="s">
        <v>396</v>
      </c>
    </row>
    <row r="2361" spans="1:22" s="33" customFormat="1" ht="49.95" customHeight="1">
      <c r="A2361" s="634" t="s">
        <v>2990</v>
      </c>
      <c r="B2361" s="406">
        <v>2</v>
      </c>
      <c r="C2361" s="394" t="s">
        <v>973</v>
      </c>
      <c r="D2361" s="394" t="s">
        <v>974</v>
      </c>
      <c r="E2361" s="394" t="s">
        <v>975</v>
      </c>
      <c r="F2361" s="394" t="s">
        <v>454</v>
      </c>
      <c r="G2361" s="386">
        <v>0.8</v>
      </c>
      <c r="H2361" s="543" t="s">
        <v>396</v>
      </c>
      <c r="I2361" s="392">
        <v>1</v>
      </c>
      <c r="J2361" s="393" t="s">
        <v>350</v>
      </c>
      <c r="K2361" s="430">
        <v>42297</v>
      </c>
      <c r="L2361" s="430">
        <v>42563</v>
      </c>
      <c r="M2361" s="387">
        <v>1196.18</v>
      </c>
      <c r="N2361" s="428">
        <v>956.94400000000007</v>
      </c>
      <c r="O2361" s="212">
        <v>956.94399999999996</v>
      </c>
      <c r="P2361" s="732"/>
      <c r="Q2361" s="733"/>
      <c r="R2361" s="750"/>
      <c r="S2361" s="751"/>
      <c r="T2361" s="389" t="s">
        <v>396</v>
      </c>
      <c r="U2361" s="390">
        <v>7</v>
      </c>
      <c r="V2361" s="391" t="s">
        <v>396</v>
      </c>
    </row>
    <row r="2362" spans="1:22" s="33" customFormat="1" ht="24.9" customHeight="1">
      <c r="A2362" s="634" t="s">
        <v>2991</v>
      </c>
      <c r="B2362" s="406" t="s">
        <v>1418</v>
      </c>
      <c r="C2362" s="394"/>
      <c r="D2362" s="394"/>
      <c r="E2362" s="394"/>
      <c r="F2362" s="394"/>
      <c r="G2362" s="386"/>
      <c r="H2362" s="543"/>
      <c r="I2362" s="392"/>
      <c r="J2362" s="393" t="s">
        <v>1418</v>
      </c>
      <c r="K2362" s="430"/>
      <c r="L2362" s="430"/>
      <c r="M2362" s="387"/>
      <c r="N2362" s="428" t="s">
        <v>1418</v>
      </c>
      <c r="O2362" s="212" t="s">
        <v>1418</v>
      </c>
      <c r="P2362" s="732"/>
      <c r="Q2362" s="733"/>
      <c r="R2362" s="750"/>
      <c r="S2362" s="751"/>
      <c r="T2362" s="389"/>
      <c r="U2362" s="390"/>
      <c r="V2362" s="391"/>
    </row>
    <row r="2363" spans="1:22" s="33" customFormat="1" ht="24.9" customHeight="1">
      <c r="A2363" s="634" t="s">
        <v>2992</v>
      </c>
      <c r="B2363" s="406" t="s">
        <v>1418</v>
      </c>
      <c r="C2363" s="394"/>
      <c r="D2363" s="394"/>
      <c r="E2363" s="394"/>
      <c r="F2363" s="394"/>
      <c r="G2363" s="386"/>
      <c r="H2363" s="543"/>
      <c r="I2363" s="392"/>
      <c r="J2363" s="393" t="s">
        <v>1418</v>
      </c>
      <c r="K2363" s="430"/>
      <c r="L2363" s="430"/>
      <c r="M2363" s="387"/>
      <c r="N2363" s="428" t="s">
        <v>1418</v>
      </c>
      <c r="O2363" s="212" t="s">
        <v>1418</v>
      </c>
      <c r="P2363" s="732"/>
      <c r="Q2363" s="733"/>
      <c r="R2363" s="750"/>
      <c r="S2363" s="751"/>
      <c r="T2363" s="389"/>
      <c r="U2363" s="390"/>
      <c r="V2363" s="391"/>
    </row>
    <row r="2364" spans="1:22" s="33" customFormat="1" ht="24.9" customHeight="1">
      <c r="A2364" s="634" t="s">
        <v>2993</v>
      </c>
      <c r="B2364" s="406" t="s">
        <v>1418</v>
      </c>
      <c r="C2364" s="394"/>
      <c r="D2364" s="394"/>
      <c r="E2364" s="394"/>
      <c r="F2364" s="394"/>
      <c r="G2364" s="386"/>
      <c r="H2364" s="543"/>
      <c r="I2364" s="392"/>
      <c r="J2364" s="393" t="s">
        <v>1418</v>
      </c>
      <c r="K2364" s="430"/>
      <c r="L2364" s="430"/>
      <c r="M2364" s="387"/>
      <c r="N2364" s="428" t="s">
        <v>1418</v>
      </c>
      <c r="O2364" s="212" t="s">
        <v>1418</v>
      </c>
      <c r="P2364" s="732"/>
      <c r="Q2364" s="733"/>
      <c r="R2364" s="750"/>
      <c r="S2364" s="751"/>
      <c r="T2364" s="389"/>
      <c r="U2364" s="390"/>
      <c r="V2364" s="391"/>
    </row>
    <row r="2365" spans="1:22" s="33" customFormat="1" ht="24.9" customHeight="1">
      <c r="A2365" s="634" t="s">
        <v>2994</v>
      </c>
      <c r="B2365" s="406" t="s">
        <v>1418</v>
      </c>
      <c r="C2365" s="394"/>
      <c r="D2365" s="394"/>
      <c r="E2365" s="394"/>
      <c r="F2365" s="394"/>
      <c r="G2365" s="386"/>
      <c r="H2365" s="543"/>
      <c r="I2365" s="392"/>
      <c r="J2365" s="393" t="s">
        <v>1418</v>
      </c>
      <c r="K2365" s="430"/>
      <c r="L2365" s="430"/>
      <c r="M2365" s="387"/>
      <c r="N2365" s="428" t="s">
        <v>1418</v>
      </c>
      <c r="O2365" s="212" t="s">
        <v>1418</v>
      </c>
      <c r="P2365" s="732"/>
      <c r="Q2365" s="733"/>
      <c r="R2365" s="750"/>
      <c r="S2365" s="751"/>
      <c r="T2365" s="389"/>
      <c r="U2365" s="390"/>
      <c r="V2365" s="391"/>
    </row>
    <row r="2366" spans="1:22" s="33" customFormat="1" ht="24.9" customHeight="1">
      <c r="A2366" s="634" t="s">
        <v>2995</v>
      </c>
      <c r="B2366" s="406" t="s">
        <v>1418</v>
      </c>
      <c r="C2366" s="394"/>
      <c r="D2366" s="394"/>
      <c r="E2366" s="394"/>
      <c r="F2366" s="394"/>
      <c r="G2366" s="386"/>
      <c r="H2366" s="543"/>
      <c r="I2366" s="392"/>
      <c r="J2366" s="393" t="s">
        <v>1418</v>
      </c>
      <c r="K2366" s="430"/>
      <c r="L2366" s="430"/>
      <c r="M2366" s="388"/>
      <c r="N2366" s="428" t="s">
        <v>1418</v>
      </c>
      <c r="O2366" s="212" t="s">
        <v>1418</v>
      </c>
      <c r="P2366" s="732"/>
      <c r="Q2366" s="733"/>
      <c r="R2366" s="750"/>
      <c r="S2366" s="751"/>
      <c r="T2366" s="389"/>
      <c r="U2366" s="390"/>
      <c r="V2366" s="391"/>
    </row>
    <row r="2367" spans="1:22" s="33" customFormat="1" ht="24.9" customHeight="1">
      <c r="A2367" s="634" t="s">
        <v>2996</v>
      </c>
      <c r="B2367" s="406" t="s">
        <v>1418</v>
      </c>
      <c r="C2367" s="394"/>
      <c r="D2367" s="394"/>
      <c r="E2367" s="394"/>
      <c r="F2367" s="394"/>
      <c r="G2367" s="386"/>
      <c r="H2367" s="543"/>
      <c r="I2367" s="392"/>
      <c r="J2367" s="393" t="s">
        <v>1418</v>
      </c>
      <c r="K2367" s="430"/>
      <c r="L2367" s="430"/>
      <c r="M2367" s="388"/>
      <c r="N2367" s="428" t="s">
        <v>1418</v>
      </c>
      <c r="O2367" s="212" t="s">
        <v>1418</v>
      </c>
      <c r="P2367" s="732"/>
      <c r="Q2367" s="733"/>
      <c r="R2367" s="750"/>
      <c r="S2367" s="751"/>
      <c r="T2367" s="389"/>
      <c r="U2367" s="390"/>
      <c r="V2367" s="391"/>
    </row>
    <row r="2368" spans="1:22" s="33" customFormat="1" ht="24.9" customHeight="1" thickBot="1">
      <c r="A2368" s="634" t="s">
        <v>2997</v>
      </c>
      <c r="B2368" s="410" t="s">
        <v>1418</v>
      </c>
      <c r="C2368" s="395"/>
      <c r="D2368" s="395"/>
      <c r="E2368" s="395"/>
      <c r="F2368" s="395"/>
      <c r="G2368" s="396"/>
      <c r="H2368" s="544"/>
      <c r="I2368" s="397"/>
      <c r="J2368" s="398" t="s">
        <v>1418</v>
      </c>
      <c r="K2368" s="431"/>
      <c r="L2368" s="431"/>
      <c r="M2368" s="399"/>
      <c r="N2368" s="428" t="s">
        <v>1418</v>
      </c>
      <c r="O2368" s="212" t="s">
        <v>1418</v>
      </c>
      <c r="P2368" s="732"/>
      <c r="Q2368" s="733"/>
      <c r="R2368" s="750"/>
      <c r="S2368" s="751"/>
      <c r="T2368" s="389"/>
      <c r="U2368" s="390"/>
      <c r="V2368" s="391"/>
    </row>
    <row r="2369" spans="1:22" s="19" customFormat="1" ht="12" customHeight="1">
      <c r="A2369" s="634"/>
      <c r="B2369" s="34"/>
      <c r="C2369" s="35"/>
      <c r="D2369" s="35"/>
      <c r="E2369" s="35"/>
      <c r="F2369" s="35"/>
      <c r="G2369" s="35"/>
      <c r="H2369" s="407"/>
      <c r="I2369" s="35"/>
      <c r="J2369" s="35"/>
      <c r="K2369" s="35"/>
      <c r="L2369" s="35"/>
      <c r="M2369" s="35"/>
      <c r="N2369" s="35"/>
      <c r="O2369" s="211"/>
      <c r="P2369" s="35"/>
      <c r="Q2369" s="35"/>
      <c r="R2369" s="211"/>
      <c r="S2369" s="35"/>
      <c r="T2369" s="35"/>
      <c r="U2369" s="36"/>
      <c r="V2369" s="37"/>
    </row>
    <row r="2370" spans="1:22" s="19" customFormat="1" ht="17.25" customHeight="1" thickBot="1">
      <c r="A2370" s="634" t="s">
        <v>2998</v>
      </c>
      <c r="B2370" s="475"/>
      <c r="C2370" s="476"/>
      <c r="D2370" s="476"/>
      <c r="E2370" s="476"/>
      <c r="F2370" s="476"/>
      <c r="G2370" s="476"/>
      <c r="H2370" s="476"/>
      <c r="I2370" s="476"/>
      <c r="J2370" s="476"/>
      <c r="K2370" s="476"/>
      <c r="L2370" s="476"/>
      <c r="M2370" s="476"/>
      <c r="N2370" s="414" t="s">
        <v>398</v>
      </c>
      <c r="O2370" s="415">
        <v>956.94399999999996</v>
      </c>
      <c r="P2370" s="423"/>
      <c r="Q2370" s="423"/>
      <c r="R2370" s="424"/>
      <c r="S2370" s="424"/>
      <c r="T2370" s="425"/>
      <c r="U2370" s="426"/>
      <c r="V2370" s="427"/>
    </row>
    <row r="2371" spans="1:22" ht="17.25" customHeight="1">
      <c r="B2371" s="38"/>
      <c r="C2371" s="38"/>
      <c r="D2371" s="38"/>
      <c r="E2371" s="38"/>
      <c r="F2371" s="38"/>
      <c r="G2371" s="39"/>
      <c r="H2371" s="39"/>
      <c r="I2371" s="39"/>
      <c r="J2371" s="39"/>
      <c r="K2371" s="39"/>
      <c r="L2371" s="39"/>
      <c r="M2371" s="39"/>
      <c r="N2371" s="39"/>
      <c r="O2371" s="39"/>
      <c r="P2371" s="39"/>
      <c r="Q2371" s="39"/>
      <c r="R2371" s="39"/>
      <c r="S2371" s="39"/>
      <c r="T2371" s="39"/>
      <c r="U2371" s="39"/>
      <c r="V2371" s="39"/>
    </row>
    <row r="2372" spans="1:22" s="19" customFormat="1" ht="16.5" customHeight="1" thickBot="1">
      <c r="A2372" s="630"/>
      <c r="B2372" s="764" t="s">
        <v>399</v>
      </c>
      <c r="C2372" s="764"/>
      <c r="D2372" s="764"/>
      <c r="E2372" s="764"/>
      <c r="F2372" s="764"/>
      <c r="G2372" s="764"/>
      <c r="H2372" s="764"/>
      <c r="I2372" s="764"/>
      <c r="J2372" s="764"/>
      <c r="K2372" s="764"/>
      <c r="L2372" s="764"/>
      <c r="M2372" s="764"/>
      <c r="N2372" s="764"/>
      <c r="O2372" s="764"/>
      <c r="P2372" s="764"/>
      <c r="Q2372" s="764"/>
      <c r="R2372" s="764"/>
      <c r="S2372" s="764"/>
      <c r="T2372" s="764"/>
      <c r="U2372" s="764"/>
      <c r="V2372" s="764"/>
    </row>
    <row r="2373" spans="1:22" s="22" customFormat="1" ht="22.5" customHeight="1">
      <c r="A2373" s="635" t="s">
        <v>2999</v>
      </c>
      <c r="B2373" s="765" t="s">
        <v>400</v>
      </c>
      <c r="C2373" s="768" t="s">
        <v>401</v>
      </c>
      <c r="D2373" s="769"/>
      <c r="E2373" s="769"/>
      <c r="F2373" s="769"/>
      <c r="G2373" s="769"/>
      <c r="H2373" s="769"/>
      <c r="I2373" s="769"/>
      <c r="J2373" s="769"/>
      <c r="K2373" s="769"/>
      <c r="L2373" s="769"/>
      <c r="M2373" s="747"/>
      <c r="N2373" s="477"/>
      <c r="O2373" s="478"/>
      <c r="P2373" s="768" t="s">
        <v>402</v>
      </c>
      <c r="Q2373" s="769"/>
      <c r="R2373" s="769"/>
      <c r="S2373" s="747"/>
      <c r="T2373" s="746" t="s">
        <v>403</v>
      </c>
      <c r="U2373" s="747"/>
      <c r="V2373" s="775" t="s">
        <v>1143</v>
      </c>
    </row>
    <row r="2374" spans="1:22" s="22" customFormat="1" ht="22.5" customHeight="1">
      <c r="A2374" s="635" t="s">
        <v>3000</v>
      </c>
      <c r="B2374" s="766"/>
      <c r="C2374" s="734" t="s">
        <v>404</v>
      </c>
      <c r="D2374" s="735"/>
      <c r="E2374" s="736"/>
      <c r="F2374" s="481">
        <v>2</v>
      </c>
      <c r="G2374" s="737" t="s">
        <v>405</v>
      </c>
      <c r="H2374" s="738" t="s">
        <v>406</v>
      </c>
      <c r="I2374" s="738"/>
      <c r="J2374" s="734" t="s">
        <v>407</v>
      </c>
      <c r="K2374" s="739"/>
      <c r="L2374" s="482"/>
      <c r="M2374" s="482"/>
      <c r="N2374" s="483"/>
      <c r="O2374" s="484"/>
      <c r="P2374" s="770"/>
      <c r="Q2374" s="771"/>
      <c r="R2374" s="771"/>
      <c r="S2374" s="772"/>
      <c r="T2374" s="748"/>
      <c r="U2374" s="749"/>
      <c r="V2374" s="776"/>
    </row>
    <row r="2375" spans="1:22" s="22" customFormat="1" ht="51.75" customHeight="1" thickBot="1">
      <c r="A2375" s="635" t="s">
        <v>3001</v>
      </c>
      <c r="B2375" s="766"/>
      <c r="C2375" s="735" t="s">
        <v>408</v>
      </c>
      <c r="D2375" s="736"/>
      <c r="E2375" s="485" t="s">
        <v>409</v>
      </c>
      <c r="F2375" s="479" t="s">
        <v>410</v>
      </c>
      <c r="G2375" s="737"/>
      <c r="H2375" s="738"/>
      <c r="I2375" s="738"/>
      <c r="J2375" s="469" t="s">
        <v>411</v>
      </c>
      <c r="K2375" s="480" t="s">
        <v>412</v>
      </c>
      <c r="L2375" s="486" t="s">
        <v>413</v>
      </c>
      <c r="M2375" s="486"/>
      <c r="N2375" s="487" t="s">
        <v>414</v>
      </c>
      <c r="O2375" s="488"/>
      <c r="P2375" s="421" t="s">
        <v>1436</v>
      </c>
      <c r="Q2375" s="312" t="s">
        <v>415</v>
      </c>
      <c r="R2375" s="313"/>
      <c r="S2375" s="94">
        <v>1</v>
      </c>
      <c r="T2375" s="773"/>
      <c r="U2375" s="774"/>
      <c r="V2375" s="777"/>
    </row>
    <row r="2376" spans="1:22" s="22" customFormat="1" ht="15.75" customHeight="1">
      <c r="A2376" s="635" t="s">
        <v>3002</v>
      </c>
      <c r="B2376" s="766"/>
      <c r="C2376" s="41">
        <v>1</v>
      </c>
      <c r="D2376" s="83" t="s">
        <v>350</v>
      </c>
      <c r="E2376" s="89">
        <v>0.5</v>
      </c>
      <c r="F2376" s="306">
        <v>956.94399999999996</v>
      </c>
      <c r="G2376" s="306">
        <v>698.17</v>
      </c>
      <c r="H2376" s="742" t="s">
        <v>1102</v>
      </c>
      <c r="I2376" s="743"/>
      <c r="J2376" s="90" t="s">
        <v>1102</v>
      </c>
      <c r="K2376" s="88" t="s">
        <v>1418</v>
      </c>
      <c r="L2376" s="453" t="s">
        <v>34</v>
      </c>
      <c r="M2376" s="454" t="s">
        <v>1439</v>
      </c>
      <c r="N2376" s="369" t="s">
        <v>396</v>
      </c>
      <c r="O2376" s="778" t="s">
        <v>205</v>
      </c>
      <c r="P2376" s="779"/>
      <c r="Q2376" s="782">
        <v>124</v>
      </c>
      <c r="R2376" s="785" t="s">
        <v>34</v>
      </c>
      <c r="S2376" s="786"/>
      <c r="T2376" s="746" t="s">
        <v>416</v>
      </c>
      <c r="U2376" s="769"/>
      <c r="V2376" s="747"/>
    </row>
    <row r="2377" spans="1:22" s="22" customFormat="1" ht="15.75" customHeight="1" thickBot="1">
      <c r="A2377" s="635" t="s">
        <v>3003</v>
      </c>
      <c r="B2377" s="766"/>
      <c r="C2377" s="41">
        <v>2</v>
      </c>
      <c r="D2377" s="83" t="s">
        <v>351</v>
      </c>
      <c r="E2377" s="89">
        <v>0.5</v>
      </c>
      <c r="F2377" s="306" t="s">
        <v>1438</v>
      </c>
      <c r="G2377" s="306">
        <v>698.17</v>
      </c>
      <c r="H2377" s="742" t="s">
        <v>1143</v>
      </c>
      <c r="I2377" s="743"/>
      <c r="J2377" s="90" t="s">
        <v>1143</v>
      </c>
      <c r="K2377" s="88" t="s">
        <v>1924</v>
      </c>
      <c r="L2377" s="453" t="s">
        <v>34</v>
      </c>
      <c r="M2377" s="454" t="s">
        <v>1439</v>
      </c>
      <c r="N2377" s="369" t="s">
        <v>396</v>
      </c>
      <c r="O2377" s="778"/>
      <c r="P2377" s="779"/>
      <c r="Q2377" s="783"/>
      <c r="R2377" s="787"/>
      <c r="S2377" s="788"/>
      <c r="T2377" s="773"/>
      <c r="U2377" s="791"/>
      <c r="V2377" s="774"/>
    </row>
    <row r="2378" spans="1:22" s="22" customFormat="1" ht="15.75" customHeight="1">
      <c r="A2378" s="635" t="s">
        <v>3004</v>
      </c>
      <c r="B2378" s="766"/>
      <c r="C2378" s="41">
        <v>3</v>
      </c>
      <c r="D2378" s="83" t="s">
        <v>1418</v>
      </c>
      <c r="E2378" s="89" t="s">
        <v>1418</v>
      </c>
      <c r="F2378" s="306" t="s">
        <v>1418</v>
      </c>
      <c r="G2378" s="306" t="s">
        <v>1418</v>
      </c>
      <c r="H2378" s="742" t="s">
        <v>1418</v>
      </c>
      <c r="I2378" s="743"/>
      <c r="J2378" s="90" t="s">
        <v>1418</v>
      </c>
      <c r="K2378" s="88" t="s">
        <v>1418</v>
      </c>
      <c r="L2378" s="453"/>
      <c r="M2378" s="454" t="s">
        <v>1418</v>
      </c>
      <c r="N2378" s="369"/>
      <c r="O2378" s="780"/>
      <c r="P2378" s="781"/>
      <c r="Q2378" s="784"/>
      <c r="R2378" s="789"/>
      <c r="S2378" s="790"/>
      <c r="T2378" s="244"/>
      <c r="U2378" s="244"/>
      <c r="V2378" s="245"/>
    </row>
    <row r="2379" spans="1:22" s="22" customFormat="1" ht="15.75" customHeight="1">
      <c r="A2379" s="635" t="s">
        <v>3005</v>
      </c>
      <c r="B2379" s="766"/>
      <c r="C2379" s="41">
        <v>4</v>
      </c>
      <c r="D2379" s="83" t="s">
        <v>1418</v>
      </c>
      <c r="E2379" s="89" t="s">
        <v>1418</v>
      </c>
      <c r="F2379" s="306" t="s">
        <v>1418</v>
      </c>
      <c r="G2379" s="306" t="s">
        <v>1418</v>
      </c>
      <c r="H2379" s="742" t="s">
        <v>1418</v>
      </c>
      <c r="I2379" s="743"/>
      <c r="J2379" s="90" t="s">
        <v>1418</v>
      </c>
      <c r="K2379" s="88" t="s">
        <v>1418</v>
      </c>
      <c r="L2379" s="453"/>
      <c r="M2379" s="454" t="s">
        <v>1418</v>
      </c>
      <c r="N2379" s="369"/>
      <c r="O2379" s="744" t="s">
        <v>417</v>
      </c>
      <c r="P2379" s="734" t="s">
        <v>418</v>
      </c>
      <c r="Q2379" s="735"/>
      <c r="R2379" s="735"/>
      <c r="S2379" s="736"/>
      <c r="T2379" s="225"/>
      <c r="U2379" s="225"/>
      <c r="V2379" s="246"/>
    </row>
    <row r="2380" spans="1:22" s="22" customFormat="1" ht="17.25" customHeight="1">
      <c r="A2380" s="635" t="s">
        <v>3006</v>
      </c>
      <c r="B2380" s="766"/>
      <c r="C2380" s="41">
        <v>5</v>
      </c>
      <c r="D2380" s="83" t="s">
        <v>1418</v>
      </c>
      <c r="E2380" s="89" t="s">
        <v>1418</v>
      </c>
      <c r="F2380" s="306" t="s">
        <v>1418</v>
      </c>
      <c r="G2380" s="306" t="s">
        <v>1418</v>
      </c>
      <c r="H2380" s="742" t="s">
        <v>1418</v>
      </c>
      <c r="I2380" s="743"/>
      <c r="J2380" s="90" t="s">
        <v>1418</v>
      </c>
      <c r="K2380" s="88" t="s">
        <v>1418</v>
      </c>
      <c r="L2380" s="453"/>
      <c r="M2380" s="454" t="s">
        <v>1418</v>
      </c>
      <c r="N2380" s="369"/>
      <c r="O2380" s="745"/>
      <c r="P2380" s="469" t="s">
        <v>419</v>
      </c>
      <c r="Q2380" s="469" t="s">
        <v>420</v>
      </c>
      <c r="R2380" s="738" t="s">
        <v>421</v>
      </c>
      <c r="S2380" s="738"/>
      <c r="T2380" s="225"/>
      <c r="U2380" s="225"/>
      <c r="V2380" s="246"/>
    </row>
    <row r="2381" spans="1:22" s="22" customFormat="1" ht="16.5" customHeight="1" thickBot="1">
      <c r="A2381" s="635" t="s">
        <v>3007</v>
      </c>
      <c r="B2381" s="766"/>
      <c r="C2381" s="91">
        <v>6</v>
      </c>
      <c r="D2381" s="92" t="s">
        <v>1418</v>
      </c>
      <c r="E2381" s="93" t="s">
        <v>1418</v>
      </c>
      <c r="F2381" s="306" t="s">
        <v>1418</v>
      </c>
      <c r="G2381" s="306" t="s">
        <v>1418</v>
      </c>
      <c r="H2381" s="742" t="s">
        <v>1418</v>
      </c>
      <c r="I2381" s="743"/>
      <c r="J2381" s="90" t="s">
        <v>1418</v>
      </c>
      <c r="K2381" s="88" t="s">
        <v>1418</v>
      </c>
      <c r="L2381" s="453"/>
      <c r="M2381" s="454" t="s">
        <v>1418</v>
      </c>
      <c r="N2381" s="451"/>
      <c r="O2381" s="319" t="s">
        <v>1143</v>
      </c>
      <c r="P2381" s="247">
        <v>4</v>
      </c>
      <c r="Q2381" s="248">
        <v>1396.3430708000001</v>
      </c>
      <c r="R2381" s="792">
        <v>956.94400000000007</v>
      </c>
      <c r="S2381" s="792"/>
      <c r="T2381" s="225"/>
      <c r="U2381" s="225"/>
      <c r="V2381" s="246"/>
    </row>
    <row r="2382" spans="1:22" s="22" customFormat="1" ht="16.5" customHeight="1" thickBot="1">
      <c r="A2382" s="635" t="s">
        <v>3008</v>
      </c>
      <c r="B2382" s="767"/>
      <c r="C2382" s="793" t="s">
        <v>422</v>
      </c>
      <c r="D2382" s="794"/>
      <c r="E2382" s="794"/>
      <c r="F2382" s="502"/>
      <c r="G2382" s="503"/>
      <c r="H2382" s="795" t="s">
        <v>1102</v>
      </c>
      <c r="I2382" s="796"/>
      <c r="J2382" s="416" t="s">
        <v>1143</v>
      </c>
      <c r="K2382" s="249" t="s">
        <v>1143</v>
      </c>
      <c r="L2382" s="492"/>
      <c r="M2382" s="493"/>
      <c r="N2382" s="494"/>
      <c r="O2382" s="797" t="s">
        <v>1668</v>
      </c>
      <c r="P2382" s="797"/>
      <c r="Q2382" s="797"/>
      <c r="R2382" s="797"/>
      <c r="S2382" s="797"/>
      <c r="T2382" s="489"/>
      <c r="U2382" s="490"/>
      <c r="V2382" s="491"/>
    </row>
    <row r="2383" spans="1:22" ht="24.9" customHeight="1"/>
    <row r="2384" spans="1:22" ht="24.9" customHeight="1"/>
    <row r="2385" spans="1:22" s="32" customFormat="1" ht="24" thickBot="1">
      <c r="A2385" s="633">
        <v>88</v>
      </c>
      <c r="B2385" s="761" t="s">
        <v>371</v>
      </c>
      <c r="C2385" s="761"/>
      <c r="D2385" s="761"/>
      <c r="E2385" s="26">
        <v>125</v>
      </c>
      <c r="F2385" s="27" t="s">
        <v>192</v>
      </c>
      <c r="G2385" s="28"/>
      <c r="H2385" s="28"/>
      <c r="I2385" s="27"/>
      <c r="J2385" s="27"/>
      <c r="K2385" s="27"/>
      <c r="L2385" s="27"/>
      <c r="M2385" s="29"/>
      <c r="N2385" s="29"/>
      <c r="O2385" s="28"/>
      <c r="P2385" s="28"/>
      <c r="Q2385" s="30"/>
      <c r="R2385" s="30"/>
      <c r="S2385" s="30"/>
      <c r="T2385" s="30"/>
      <c r="U2385" s="31"/>
    </row>
    <row r="2386" spans="1:22" s="19" customFormat="1" ht="24.75" customHeight="1">
      <c r="A2386" s="630"/>
      <c r="B2386" s="762" t="s">
        <v>372</v>
      </c>
      <c r="C2386" s="466" t="s">
        <v>373</v>
      </c>
      <c r="D2386" s="467" t="s">
        <v>374</v>
      </c>
      <c r="E2386" s="467"/>
      <c r="F2386" s="467" t="s">
        <v>375</v>
      </c>
      <c r="G2386" s="468"/>
      <c r="H2386" s="752" t="s">
        <v>376</v>
      </c>
      <c r="I2386" s="803" t="s">
        <v>377</v>
      </c>
      <c r="J2386" s="752" t="s">
        <v>378</v>
      </c>
      <c r="K2386" s="752" t="s">
        <v>379</v>
      </c>
      <c r="L2386" s="752" t="s">
        <v>380</v>
      </c>
      <c r="M2386" s="752" t="s">
        <v>381</v>
      </c>
      <c r="N2386" s="753" t="s">
        <v>382</v>
      </c>
      <c r="O2386" s="754"/>
      <c r="P2386" s="755" t="s">
        <v>383</v>
      </c>
      <c r="Q2386" s="756"/>
      <c r="R2386" s="746" t="s">
        <v>384</v>
      </c>
      <c r="S2386" s="747"/>
      <c r="T2386" s="798" t="s">
        <v>385</v>
      </c>
      <c r="U2386" s="799"/>
      <c r="V2386" s="800"/>
    </row>
    <row r="2387" spans="1:22" s="19" customFormat="1" ht="73.5" customHeight="1">
      <c r="A2387" s="630"/>
      <c r="B2387" s="763"/>
      <c r="C2387" s="469" t="s">
        <v>386</v>
      </c>
      <c r="D2387" s="470" t="s">
        <v>101</v>
      </c>
      <c r="E2387" s="470" t="s">
        <v>387</v>
      </c>
      <c r="F2387" s="470" t="s">
        <v>388</v>
      </c>
      <c r="G2387" s="471" t="s">
        <v>389</v>
      </c>
      <c r="H2387" s="738"/>
      <c r="I2387" s="804"/>
      <c r="J2387" s="738"/>
      <c r="K2387" s="738"/>
      <c r="L2387" s="738"/>
      <c r="M2387" s="738"/>
      <c r="N2387" s="469" t="s">
        <v>390</v>
      </c>
      <c r="O2387" s="470" t="s">
        <v>391</v>
      </c>
      <c r="P2387" s="801"/>
      <c r="Q2387" s="802"/>
      <c r="R2387" s="748"/>
      <c r="S2387" s="749"/>
      <c r="T2387" s="472" t="s">
        <v>392</v>
      </c>
      <c r="U2387" s="473" t="s">
        <v>393</v>
      </c>
      <c r="V2387" s="474" t="s">
        <v>394</v>
      </c>
    </row>
    <row r="2388" spans="1:22" s="19" customFormat="1" ht="26.25" customHeight="1">
      <c r="A2388" s="630"/>
      <c r="B2388" s="400"/>
      <c r="C2388" s="401">
        <v>3</v>
      </c>
      <c r="D2388" s="401">
        <v>4</v>
      </c>
      <c r="E2388" s="401">
        <v>5</v>
      </c>
      <c r="F2388" s="401">
        <v>6</v>
      </c>
      <c r="G2388" s="401">
        <v>7</v>
      </c>
      <c r="H2388" s="401">
        <v>8</v>
      </c>
      <c r="I2388" s="401">
        <v>9</v>
      </c>
      <c r="J2388" s="401">
        <v>10</v>
      </c>
      <c r="K2388" s="401">
        <v>11</v>
      </c>
      <c r="L2388" s="401">
        <v>12</v>
      </c>
      <c r="M2388" s="401">
        <v>13</v>
      </c>
      <c r="N2388" s="401">
        <v>14</v>
      </c>
      <c r="O2388" s="401">
        <v>15</v>
      </c>
      <c r="P2388" s="402">
        <v>16</v>
      </c>
      <c r="Q2388" s="403">
        <v>17</v>
      </c>
      <c r="R2388" s="402">
        <v>18</v>
      </c>
      <c r="S2388" s="403">
        <v>19</v>
      </c>
      <c r="T2388" s="404">
        <v>20</v>
      </c>
      <c r="U2388" s="210">
        <v>21</v>
      </c>
      <c r="V2388" s="405">
        <v>22</v>
      </c>
    </row>
    <row r="2389" spans="1:22" s="33" customFormat="1" ht="49.95" customHeight="1">
      <c r="A2389" s="634" t="s">
        <v>3009</v>
      </c>
      <c r="B2389" s="406">
        <v>1</v>
      </c>
      <c r="C2389" s="394" t="s">
        <v>976</v>
      </c>
      <c r="D2389" s="394">
        <v>2160398</v>
      </c>
      <c r="E2389" s="394" t="s">
        <v>977</v>
      </c>
      <c r="F2389" s="394" t="s">
        <v>48</v>
      </c>
      <c r="G2389" s="386">
        <v>0.49</v>
      </c>
      <c r="H2389" s="543" t="s">
        <v>396</v>
      </c>
      <c r="I2389" s="392">
        <v>1</v>
      </c>
      <c r="J2389" s="393" t="s">
        <v>352</v>
      </c>
      <c r="K2389" s="430">
        <v>42419</v>
      </c>
      <c r="L2389" s="430">
        <v>43407</v>
      </c>
      <c r="M2389" s="387">
        <v>7622.69</v>
      </c>
      <c r="N2389" s="428">
        <v>3735.1180999999997</v>
      </c>
      <c r="O2389" s="212">
        <v>3735.1181000000001</v>
      </c>
      <c r="P2389" s="732"/>
      <c r="Q2389" s="733"/>
      <c r="R2389" s="750"/>
      <c r="S2389" s="751"/>
      <c r="T2389" s="389" t="s">
        <v>396</v>
      </c>
      <c r="U2389" s="390">
        <v>183</v>
      </c>
      <c r="V2389" s="391" t="s">
        <v>396</v>
      </c>
    </row>
    <row r="2390" spans="1:22" s="33" customFormat="1" ht="49.95" customHeight="1">
      <c r="A2390" s="634" t="s">
        <v>3010</v>
      </c>
      <c r="B2390" s="406">
        <v>2</v>
      </c>
      <c r="C2390" s="394" t="s">
        <v>978</v>
      </c>
      <c r="D2390" s="394" t="s">
        <v>979</v>
      </c>
      <c r="E2390" s="394" t="s">
        <v>980</v>
      </c>
      <c r="F2390" s="394" t="s">
        <v>48</v>
      </c>
      <c r="G2390" s="386">
        <v>0.5</v>
      </c>
      <c r="H2390" s="543" t="s">
        <v>396</v>
      </c>
      <c r="I2390" s="392">
        <v>1</v>
      </c>
      <c r="J2390" s="393" t="s">
        <v>352</v>
      </c>
      <c r="K2390" s="430">
        <v>42009</v>
      </c>
      <c r="L2390" s="430">
        <v>39691</v>
      </c>
      <c r="M2390" s="387">
        <v>5068.1400000000003</v>
      </c>
      <c r="N2390" s="428">
        <v>2534.0700000000002</v>
      </c>
      <c r="O2390" s="212">
        <v>2534.0700000000002</v>
      </c>
      <c r="P2390" s="732"/>
      <c r="Q2390" s="733"/>
      <c r="R2390" s="750"/>
      <c r="S2390" s="751"/>
      <c r="T2390" s="389" t="s">
        <v>396</v>
      </c>
      <c r="U2390" s="390">
        <v>187</v>
      </c>
      <c r="V2390" s="391" t="s">
        <v>396</v>
      </c>
    </row>
    <row r="2391" spans="1:22" s="33" customFormat="1" ht="49.95" customHeight="1">
      <c r="A2391" s="634" t="s">
        <v>3011</v>
      </c>
      <c r="B2391" s="406">
        <v>3</v>
      </c>
      <c r="C2391" s="394" t="s">
        <v>63</v>
      </c>
      <c r="D2391" s="394" t="s">
        <v>981</v>
      </c>
      <c r="E2391" s="394" t="s">
        <v>982</v>
      </c>
      <c r="F2391" s="394" t="s">
        <v>48</v>
      </c>
      <c r="G2391" s="386">
        <v>0.5</v>
      </c>
      <c r="H2391" s="543" t="s">
        <v>396</v>
      </c>
      <c r="I2391" s="392">
        <v>2</v>
      </c>
      <c r="J2391" s="393" t="s">
        <v>353</v>
      </c>
      <c r="K2391" s="430">
        <v>43879</v>
      </c>
      <c r="L2391" s="430">
        <v>44362</v>
      </c>
      <c r="M2391" s="387">
        <v>2118.88</v>
      </c>
      <c r="N2391" s="428">
        <v>1059.44</v>
      </c>
      <c r="O2391" s="212">
        <v>1059.44</v>
      </c>
      <c r="P2391" s="732"/>
      <c r="Q2391" s="733"/>
      <c r="R2391" s="750"/>
      <c r="S2391" s="751"/>
      <c r="T2391" s="389" t="s">
        <v>396</v>
      </c>
      <c r="U2391" s="390">
        <v>34</v>
      </c>
      <c r="V2391" s="391" t="s">
        <v>396</v>
      </c>
    </row>
    <row r="2392" spans="1:22" s="33" customFormat="1" ht="24.9" customHeight="1">
      <c r="A2392" s="634" t="s">
        <v>3012</v>
      </c>
      <c r="B2392" s="406" t="s">
        <v>1418</v>
      </c>
      <c r="C2392" s="394"/>
      <c r="D2392" s="394"/>
      <c r="E2392" s="394"/>
      <c r="F2392" s="394"/>
      <c r="G2392" s="386"/>
      <c r="H2392" s="543"/>
      <c r="I2392" s="392"/>
      <c r="J2392" s="393" t="s">
        <v>1418</v>
      </c>
      <c r="K2392" s="430"/>
      <c r="L2392" s="430"/>
      <c r="M2392" s="387"/>
      <c r="N2392" s="428" t="s">
        <v>1418</v>
      </c>
      <c r="O2392" s="212" t="s">
        <v>1418</v>
      </c>
      <c r="P2392" s="732"/>
      <c r="Q2392" s="733"/>
      <c r="R2392" s="750"/>
      <c r="S2392" s="751"/>
      <c r="T2392" s="389"/>
      <c r="U2392" s="390"/>
      <c r="V2392" s="391"/>
    </row>
    <row r="2393" spans="1:22" s="33" customFormat="1" ht="24.9" customHeight="1">
      <c r="A2393" s="634" t="s">
        <v>3013</v>
      </c>
      <c r="B2393" s="406" t="s">
        <v>1418</v>
      </c>
      <c r="C2393" s="394"/>
      <c r="D2393" s="394"/>
      <c r="E2393" s="394"/>
      <c r="F2393" s="394"/>
      <c r="G2393" s="386"/>
      <c r="H2393" s="543"/>
      <c r="I2393" s="392"/>
      <c r="J2393" s="393" t="s">
        <v>1418</v>
      </c>
      <c r="K2393" s="430"/>
      <c r="L2393" s="430"/>
      <c r="M2393" s="387"/>
      <c r="N2393" s="428" t="s">
        <v>1418</v>
      </c>
      <c r="O2393" s="212" t="s">
        <v>1418</v>
      </c>
      <c r="P2393" s="732"/>
      <c r="Q2393" s="733"/>
      <c r="R2393" s="750"/>
      <c r="S2393" s="751"/>
      <c r="T2393" s="389"/>
      <c r="U2393" s="390"/>
      <c r="V2393" s="391"/>
    </row>
    <row r="2394" spans="1:22" s="33" customFormat="1" ht="24.9" customHeight="1">
      <c r="A2394" s="634" t="s">
        <v>3014</v>
      </c>
      <c r="B2394" s="406" t="s">
        <v>1418</v>
      </c>
      <c r="C2394" s="394"/>
      <c r="D2394" s="394"/>
      <c r="E2394" s="394"/>
      <c r="F2394" s="394"/>
      <c r="G2394" s="386"/>
      <c r="H2394" s="543"/>
      <c r="I2394" s="392"/>
      <c r="J2394" s="393" t="s">
        <v>1418</v>
      </c>
      <c r="K2394" s="430"/>
      <c r="L2394" s="430"/>
      <c r="M2394" s="387"/>
      <c r="N2394" s="428" t="s">
        <v>1418</v>
      </c>
      <c r="O2394" s="212" t="s">
        <v>1418</v>
      </c>
      <c r="P2394" s="732"/>
      <c r="Q2394" s="733"/>
      <c r="R2394" s="750"/>
      <c r="S2394" s="751"/>
      <c r="T2394" s="389"/>
      <c r="U2394" s="390"/>
      <c r="V2394" s="391"/>
    </row>
    <row r="2395" spans="1:22" s="33" customFormat="1" ht="24.9" customHeight="1">
      <c r="A2395" s="634" t="s">
        <v>3015</v>
      </c>
      <c r="B2395" s="406" t="s">
        <v>1418</v>
      </c>
      <c r="C2395" s="394"/>
      <c r="D2395" s="394"/>
      <c r="E2395" s="394"/>
      <c r="F2395" s="394"/>
      <c r="G2395" s="386"/>
      <c r="H2395" s="543"/>
      <c r="I2395" s="392"/>
      <c r="J2395" s="393" t="s">
        <v>1418</v>
      </c>
      <c r="K2395" s="430"/>
      <c r="L2395" s="430"/>
      <c r="M2395" s="388"/>
      <c r="N2395" s="428" t="s">
        <v>1418</v>
      </c>
      <c r="O2395" s="212" t="s">
        <v>1418</v>
      </c>
      <c r="P2395" s="732"/>
      <c r="Q2395" s="733"/>
      <c r="R2395" s="750"/>
      <c r="S2395" s="751"/>
      <c r="T2395" s="389"/>
      <c r="U2395" s="390"/>
      <c r="V2395" s="391"/>
    </row>
    <row r="2396" spans="1:22" s="33" customFormat="1" ht="24.9" customHeight="1">
      <c r="A2396" s="634" t="s">
        <v>3016</v>
      </c>
      <c r="B2396" s="406" t="s">
        <v>1418</v>
      </c>
      <c r="C2396" s="394"/>
      <c r="D2396" s="394"/>
      <c r="E2396" s="394"/>
      <c r="F2396" s="394"/>
      <c r="G2396" s="386"/>
      <c r="H2396" s="543"/>
      <c r="I2396" s="392"/>
      <c r="J2396" s="393" t="s">
        <v>1418</v>
      </c>
      <c r="K2396" s="430"/>
      <c r="L2396" s="430"/>
      <c r="M2396" s="388"/>
      <c r="N2396" s="428" t="s">
        <v>1418</v>
      </c>
      <c r="O2396" s="212" t="s">
        <v>1418</v>
      </c>
      <c r="P2396" s="732"/>
      <c r="Q2396" s="733"/>
      <c r="R2396" s="750"/>
      <c r="S2396" s="751"/>
      <c r="T2396" s="389"/>
      <c r="U2396" s="390"/>
      <c r="V2396" s="391"/>
    </row>
    <row r="2397" spans="1:22" s="33" customFormat="1" ht="24.9" customHeight="1" thickBot="1">
      <c r="A2397" s="634" t="s">
        <v>3017</v>
      </c>
      <c r="B2397" s="410" t="s">
        <v>1418</v>
      </c>
      <c r="C2397" s="395"/>
      <c r="D2397" s="395"/>
      <c r="E2397" s="395"/>
      <c r="F2397" s="395"/>
      <c r="G2397" s="396"/>
      <c r="H2397" s="544"/>
      <c r="I2397" s="397"/>
      <c r="J2397" s="398" t="s">
        <v>1418</v>
      </c>
      <c r="K2397" s="431"/>
      <c r="L2397" s="431"/>
      <c r="M2397" s="399"/>
      <c r="N2397" s="428" t="s">
        <v>1418</v>
      </c>
      <c r="O2397" s="212" t="s">
        <v>1418</v>
      </c>
      <c r="P2397" s="732"/>
      <c r="Q2397" s="733"/>
      <c r="R2397" s="750"/>
      <c r="S2397" s="751"/>
      <c r="T2397" s="389"/>
      <c r="U2397" s="390"/>
      <c r="V2397" s="391"/>
    </row>
    <row r="2398" spans="1:22" s="19" customFormat="1" ht="12" customHeight="1">
      <c r="A2398" s="634"/>
      <c r="B2398" s="34"/>
      <c r="C2398" s="35"/>
      <c r="D2398" s="35"/>
      <c r="E2398" s="35"/>
      <c r="F2398" s="35"/>
      <c r="G2398" s="35"/>
      <c r="H2398" s="407"/>
      <c r="I2398" s="35"/>
      <c r="J2398" s="35"/>
      <c r="K2398" s="35"/>
      <c r="L2398" s="35"/>
      <c r="M2398" s="35"/>
      <c r="N2398" s="35"/>
      <c r="O2398" s="211"/>
      <c r="P2398" s="35"/>
      <c r="Q2398" s="35"/>
      <c r="R2398" s="211"/>
      <c r="S2398" s="35"/>
      <c r="T2398" s="35"/>
      <c r="U2398" s="36"/>
      <c r="V2398" s="37"/>
    </row>
    <row r="2399" spans="1:22" s="19" customFormat="1" ht="17.25" customHeight="1" thickBot="1">
      <c r="A2399" s="634" t="s">
        <v>3018</v>
      </c>
      <c r="B2399" s="475"/>
      <c r="C2399" s="476"/>
      <c r="D2399" s="476"/>
      <c r="E2399" s="476"/>
      <c r="F2399" s="476"/>
      <c r="G2399" s="476"/>
      <c r="H2399" s="476"/>
      <c r="I2399" s="476"/>
      <c r="J2399" s="476"/>
      <c r="K2399" s="476"/>
      <c r="L2399" s="476"/>
      <c r="M2399" s="476"/>
      <c r="N2399" s="414" t="s">
        <v>398</v>
      </c>
      <c r="O2399" s="415">
        <v>2442.8760333333335</v>
      </c>
      <c r="P2399" s="423"/>
      <c r="Q2399" s="423"/>
      <c r="R2399" s="424"/>
      <c r="S2399" s="424"/>
      <c r="T2399" s="425"/>
      <c r="U2399" s="426"/>
      <c r="V2399" s="427"/>
    </row>
    <row r="2400" spans="1:22" ht="17.25" customHeight="1">
      <c r="B2400" s="38"/>
      <c r="C2400" s="38"/>
      <c r="D2400" s="38"/>
      <c r="E2400" s="38"/>
      <c r="F2400" s="38"/>
      <c r="G2400" s="39"/>
      <c r="H2400" s="39"/>
      <c r="I2400" s="39"/>
      <c r="J2400" s="39"/>
      <c r="K2400" s="39"/>
      <c r="L2400" s="39"/>
      <c r="M2400" s="39"/>
      <c r="N2400" s="39"/>
      <c r="O2400" s="39"/>
      <c r="P2400" s="39"/>
      <c r="Q2400" s="39"/>
      <c r="R2400" s="39"/>
      <c r="S2400" s="39"/>
      <c r="T2400" s="39"/>
      <c r="U2400" s="39"/>
      <c r="V2400" s="39"/>
    </row>
    <row r="2401" spans="1:22" s="19" customFormat="1" ht="16.5" customHeight="1" thickBot="1">
      <c r="A2401" s="630"/>
      <c r="B2401" s="764" t="s">
        <v>399</v>
      </c>
      <c r="C2401" s="764"/>
      <c r="D2401" s="764"/>
      <c r="E2401" s="764"/>
      <c r="F2401" s="764"/>
      <c r="G2401" s="764"/>
      <c r="H2401" s="764"/>
      <c r="I2401" s="764"/>
      <c r="J2401" s="764"/>
      <c r="K2401" s="764"/>
      <c r="L2401" s="764"/>
      <c r="M2401" s="764"/>
      <c r="N2401" s="764"/>
      <c r="O2401" s="764"/>
      <c r="P2401" s="764"/>
      <c r="Q2401" s="764"/>
      <c r="R2401" s="764"/>
      <c r="S2401" s="764"/>
      <c r="T2401" s="764"/>
      <c r="U2401" s="764"/>
      <c r="V2401" s="764"/>
    </row>
    <row r="2402" spans="1:22" s="22" customFormat="1" ht="22.5" customHeight="1">
      <c r="A2402" s="635" t="s">
        <v>3019</v>
      </c>
      <c r="B2402" s="765" t="s">
        <v>400</v>
      </c>
      <c r="C2402" s="768" t="s">
        <v>401</v>
      </c>
      <c r="D2402" s="769"/>
      <c r="E2402" s="769"/>
      <c r="F2402" s="769"/>
      <c r="G2402" s="769"/>
      <c r="H2402" s="769"/>
      <c r="I2402" s="769"/>
      <c r="J2402" s="769"/>
      <c r="K2402" s="769"/>
      <c r="L2402" s="769"/>
      <c r="M2402" s="747"/>
      <c r="N2402" s="477"/>
      <c r="O2402" s="478"/>
      <c r="P2402" s="768" t="s">
        <v>402</v>
      </c>
      <c r="Q2402" s="769"/>
      <c r="R2402" s="769"/>
      <c r="S2402" s="747"/>
      <c r="T2402" s="746" t="s">
        <v>403</v>
      </c>
      <c r="U2402" s="747"/>
      <c r="V2402" s="775" t="s">
        <v>1102</v>
      </c>
    </row>
    <row r="2403" spans="1:22" s="22" customFormat="1" ht="22.5" customHeight="1">
      <c r="A2403" s="635" t="s">
        <v>3020</v>
      </c>
      <c r="B2403" s="766"/>
      <c r="C2403" s="734" t="s">
        <v>404</v>
      </c>
      <c r="D2403" s="735"/>
      <c r="E2403" s="736"/>
      <c r="F2403" s="481">
        <v>2</v>
      </c>
      <c r="G2403" s="737" t="s">
        <v>405</v>
      </c>
      <c r="H2403" s="738" t="s">
        <v>406</v>
      </c>
      <c r="I2403" s="738"/>
      <c r="J2403" s="734" t="s">
        <v>407</v>
      </c>
      <c r="K2403" s="739"/>
      <c r="L2403" s="482"/>
      <c r="M2403" s="482"/>
      <c r="N2403" s="483"/>
      <c r="O2403" s="484"/>
      <c r="P2403" s="770"/>
      <c r="Q2403" s="771"/>
      <c r="R2403" s="771"/>
      <c r="S2403" s="772"/>
      <c r="T2403" s="748"/>
      <c r="U2403" s="749"/>
      <c r="V2403" s="776"/>
    </row>
    <row r="2404" spans="1:22" s="22" customFormat="1" ht="51.75" customHeight="1" thickBot="1">
      <c r="A2404" s="635" t="s">
        <v>3021</v>
      </c>
      <c r="B2404" s="766"/>
      <c r="C2404" s="735" t="s">
        <v>408</v>
      </c>
      <c r="D2404" s="736"/>
      <c r="E2404" s="485" t="s">
        <v>409</v>
      </c>
      <c r="F2404" s="479" t="s">
        <v>410</v>
      </c>
      <c r="G2404" s="737"/>
      <c r="H2404" s="738"/>
      <c r="I2404" s="738"/>
      <c r="J2404" s="469" t="s">
        <v>411</v>
      </c>
      <c r="K2404" s="480" t="s">
        <v>412</v>
      </c>
      <c r="L2404" s="486" t="s">
        <v>413</v>
      </c>
      <c r="M2404" s="486"/>
      <c r="N2404" s="487" t="s">
        <v>414</v>
      </c>
      <c r="O2404" s="488"/>
      <c r="P2404" s="421" t="s">
        <v>1436</v>
      </c>
      <c r="Q2404" s="312" t="s">
        <v>415</v>
      </c>
      <c r="R2404" s="313"/>
      <c r="S2404" s="94">
        <v>3</v>
      </c>
      <c r="T2404" s="773"/>
      <c r="U2404" s="774"/>
      <c r="V2404" s="777"/>
    </row>
    <row r="2405" spans="1:22" s="22" customFormat="1" ht="15.75" customHeight="1">
      <c r="A2405" s="635" t="s">
        <v>3022</v>
      </c>
      <c r="B2405" s="766"/>
      <c r="C2405" s="41">
        <v>1</v>
      </c>
      <c r="D2405" s="83" t="s">
        <v>352</v>
      </c>
      <c r="E2405" s="89">
        <v>0.99</v>
      </c>
      <c r="F2405" s="306">
        <v>6269.1881000000003</v>
      </c>
      <c r="G2405" s="306">
        <v>698.17</v>
      </c>
      <c r="H2405" s="742" t="s">
        <v>1102</v>
      </c>
      <c r="I2405" s="743"/>
      <c r="J2405" s="90" t="s">
        <v>1102</v>
      </c>
      <c r="K2405" s="88" t="s">
        <v>1418</v>
      </c>
      <c r="L2405" s="453" t="s">
        <v>1361</v>
      </c>
      <c r="M2405" s="454" t="s">
        <v>1459</v>
      </c>
      <c r="N2405" s="369" t="s">
        <v>396</v>
      </c>
      <c r="O2405" s="778" t="s">
        <v>205</v>
      </c>
      <c r="P2405" s="779"/>
      <c r="Q2405" s="782">
        <v>125</v>
      </c>
      <c r="R2405" s="785" t="s">
        <v>1361</v>
      </c>
      <c r="S2405" s="786"/>
      <c r="T2405" s="746" t="s">
        <v>416</v>
      </c>
      <c r="U2405" s="769"/>
      <c r="V2405" s="747"/>
    </row>
    <row r="2406" spans="1:22" s="22" customFormat="1" ht="15.75" customHeight="1" thickBot="1">
      <c r="A2406" s="635" t="s">
        <v>3023</v>
      </c>
      <c r="B2406" s="766"/>
      <c r="C2406" s="41">
        <v>2</v>
      </c>
      <c r="D2406" s="83" t="s">
        <v>353</v>
      </c>
      <c r="E2406" s="89">
        <v>0.01</v>
      </c>
      <c r="F2406" s="306">
        <v>1059.44</v>
      </c>
      <c r="G2406" s="306">
        <v>698.17</v>
      </c>
      <c r="H2406" s="742" t="s">
        <v>1102</v>
      </c>
      <c r="I2406" s="743"/>
      <c r="J2406" s="90" t="s">
        <v>1102</v>
      </c>
      <c r="K2406" s="88" t="s">
        <v>1418</v>
      </c>
      <c r="L2406" s="453" t="s">
        <v>1361</v>
      </c>
      <c r="M2406" s="454" t="s">
        <v>1143</v>
      </c>
      <c r="N2406" s="369" t="s">
        <v>396</v>
      </c>
      <c r="O2406" s="778"/>
      <c r="P2406" s="779"/>
      <c r="Q2406" s="783"/>
      <c r="R2406" s="787"/>
      <c r="S2406" s="788"/>
      <c r="T2406" s="773"/>
      <c r="U2406" s="791"/>
      <c r="V2406" s="774"/>
    </row>
    <row r="2407" spans="1:22" s="22" customFormat="1" ht="15.75" customHeight="1">
      <c r="A2407" s="635" t="s">
        <v>3024</v>
      </c>
      <c r="B2407" s="766"/>
      <c r="C2407" s="41">
        <v>3</v>
      </c>
      <c r="D2407" s="83" t="s">
        <v>1418</v>
      </c>
      <c r="E2407" s="89" t="s">
        <v>1418</v>
      </c>
      <c r="F2407" s="306" t="s">
        <v>1418</v>
      </c>
      <c r="G2407" s="306" t="s">
        <v>1418</v>
      </c>
      <c r="H2407" s="742" t="s">
        <v>1418</v>
      </c>
      <c r="I2407" s="743"/>
      <c r="J2407" s="90" t="s">
        <v>1418</v>
      </c>
      <c r="K2407" s="88" t="s">
        <v>1418</v>
      </c>
      <c r="L2407" s="453"/>
      <c r="M2407" s="454" t="s">
        <v>1418</v>
      </c>
      <c r="N2407" s="369"/>
      <c r="O2407" s="780"/>
      <c r="P2407" s="781"/>
      <c r="Q2407" s="784"/>
      <c r="R2407" s="789"/>
      <c r="S2407" s="790"/>
      <c r="T2407" s="244"/>
      <c r="U2407" s="244"/>
      <c r="V2407" s="245"/>
    </row>
    <row r="2408" spans="1:22" s="22" customFormat="1" ht="15.75" customHeight="1">
      <c r="A2408" s="635" t="s">
        <v>3025</v>
      </c>
      <c r="B2408" s="766"/>
      <c r="C2408" s="41">
        <v>4</v>
      </c>
      <c r="D2408" s="83" t="s">
        <v>1418</v>
      </c>
      <c r="E2408" s="89" t="s">
        <v>1418</v>
      </c>
      <c r="F2408" s="306" t="s">
        <v>1418</v>
      </c>
      <c r="G2408" s="306" t="s">
        <v>1418</v>
      </c>
      <c r="H2408" s="742" t="s">
        <v>1418</v>
      </c>
      <c r="I2408" s="743"/>
      <c r="J2408" s="90" t="s">
        <v>1418</v>
      </c>
      <c r="K2408" s="88" t="s">
        <v>1418</v>
      </c>
      <c r="L2408" s="453"/>
      <c r="M2408" s="454" t="s">
        <v>1418</v>
      </c>
      <c r="N2408" s="369"/>
      <c r="O2408" s="744" t="s">
        <v>417</v>
      </c>
      <c r="P2408" s="734" t="s">
        <v>418</v>
      </c>
      <c r="Q2408" s="735"/>
      <c r="R2408" s="735"/>
      <c r="S2408" s="736"/>
      <c r="T2408" s="225"/>
      <c r="U2408" s="225"/>
      <c r="V2408" s="246"/>
    </row>
    <row r="2409" spans="1:22" s="22" customFormat="1" ht="17.25" customHeight="1">
      <c r="A2409" s="635" t="s">
        <v>3026</v>
      </c>
      <c r="B2409" s="766"/>
      <c r="C2409" s="41">
        <v>5</v>
      </c>
      <c r="D2409" s="83" t="s">
        <v>1418</v>
      </c>
      <c r="E2409" s="89" t="s">
        <v>1418</v>
      </c>
      <c r="F2409" s="306" t="s">
        <v>1418</v>
      </c>
      <c r="G2409" s="306" t="s">
        <v>1418</v>
      </c>
      <c r="H2409" s="742" t="s">
        <v>1418</v>
      </c>
      <c r="I2409" s="743"/>
      <c r="J2409" s="90" t="s">
        <v>1418</v>
      </c>
      <c r="K2409" s="88" t="s">
        <v>1418</v>
      </c>
      <c r="L2409" s="453"/>
      <c r="M2409" s="454" t="s">
        <v>1418</v>
      </c>
      <c r="N2409" s="369"/>
      <c r="O2409" s="745"/>
      <c r="P2409" s="469" t="s">
        <v>419</v>
      </c>
      <c r="Q2409" s="469" t="s">
        <v>420</v>
      </c>
      <c r="R2409" s="738" t="s">
        <v>421</v>
      </c>
      <c r="S2409" s="738"/>
      <c r="T2409" s="225"/>
      <c r="U2409" s="225"/>
      <c r="V2409" s="246"/>
    </row>
    <row r="2410" spans="1:22" s="22" customFormat="1" ht="16.5" customHeight="1" thickBot="1">
      <c r="A2410" s="635" t="s">
        <v>3027</v>
      </c>
      <c r="B2410" s="766"/>
      <c r="C2410" s="91">
        <v>6</v>
      </c>
      <c r="D2410" s="92" t="s">
        <v>1418</v>
      </c>
      <c r="E2410" s="93" t="s">
        <v>1418</v>
      </c>
      <c r="F2410" s="306" t="s">
        <v>1418</v>
      </c>
      <c r="G2410" s="306" t="s">
        <v>1418</v>
      </c>
      <c r="H2410" s="742" t="s">
        <v>1418</v>
      </c>
      <c r="I2410" s="743"/>
      <c r="J2410" s="90" t="s">
        <v>1418</v>
      </c>
      <c r="K2410" s="88" t="s">
        <v>1418</v>
      </c>
      <c r="L2410" s="453"/>
      <c r="M2410" s="454" t="s">
        <v>1418</v>
      </c>
      <c r="N2410" s="451"/>
      <c r="O2410" s="319" t="s">
        <v>1102</v>
      </c>
      <c r="P2410" s="247">
        <v>4</v>
      </c>
      <c r="Q2410" s="248">
        <v>1396.3430708000001</v>
      </c>
      <c r="R2410" s="792">
        <v>7328.6280999999999</v>
      </c>
      <c r="S2410" s="792"/>
      <c r="T2410" s="225"/>
      <c r="U2410" s="225"/>
      <c r="V2410" s="246"/>
    </row>
    <row r="2411" spans="1:22" s="22" customFormat="1" ht="16.5" customHeight="1" thickBot="1">
      <c r="A2411" s="635" t="s">
        <v>3028</v>
      </c>
      <c r="B2411" s="767"/>
      <c r="C2411" s="793" t="s">
        <v>422</v>
      </c>
      <c r="D2411" s="794"/>
      <c r="E2411" s="794"/>
      <c r="F2411" s="502"/>
      <c r="G2411" s="503"/>
      <c r="H2411" s="795" t="s">
        <v>1102</v>
      </c>
      <c r="I2411" s="796"/>
      <c r="J2411" s="416" t="s">
        <v>1102</v>
      </c>
      <c r="K2411" s="249" t="s">
        <v>1102</v>
      </c>
      <c r="L2411" s="492"/>
      <c r="M2411" s="493"/>
      <c r="N2411" s="494"/>
      <c r="O2411" s="797" t="s">
        <v>1418</v>
      </c>
      <c r="P2411" s="797"/>
      <c r="Q2411" s="797"/>
      <c r="R2411" s="797"/>
      <c r="S2411" s="797"/>
      <c r="T2411" s="489"/>
      <c r="U2411" s="490"/>
      <c r="V2411" s="491"/>
    </row>
    <row r="2412" spans="1:22" ht="24.9" customHeight="1"/>
    <row r="2413" spans="1:22" ht="24.9" customHeight="1"/>
    <row r="2414" spans="1:22" s="32" customFormat="1" ht="24" thickBot="1">
      <c r="A2414" s="633">
        <v>89</v>
      </c>
      <c r="B2414" s="761" t="s">
        <v>371</v>
      </c>
      <c r="C2414" s="761"/>
      <c r="D2414" s="761"/>
      <c r="E2414" s="26">
        <v>129</v>
      </c>
      <c r="F2414" s="27" t="s">
        <v>193</v>
      </c>
      <c r="G2414" s="28"/>
      <c r="H2414" s="28"/>
      <c r="I2414" s="27"/>
      <c r="J2414" s="27"/>
      <c r="K2414" s="27"/>
      <c r="L2414" s="27"/>
      <c r="M2414" s="29"/>
      <c r="N2414" s="29"/>
      <c r="O2414" s="28"/>
      <c r="P2414" s="28"/>
      <c r="Q2414" s="30"/>
      <c r="R2414" s="30"/>
      <c r="S2414" s="30"/>
      <c r="T2414" s="30"/>
      <c r="U2414" s="31"/>
    </row>
    <row r="2415" spans="1:22" s="19" customFormat="1" ht="24.75" customHeight="1">
      <c r="A2415" s="630"/>
      <c r="B2415" s="762" t="s">
        <v>372</v>
      </c>
      <c r="C2415" s="466" t="s">
        <v>373</v>
      </c>
      <c r="D2415" s="467" t="s">
        <v>374</v>
      </c>
      <c r="E2415" s="467"/>
      <c r="F2415" s="467" t="s">
        <v>375</v>
      </c>
      <c r="G2415" s="468"/>
      <c r="H2415" s="752" t="s">
        <v>376</v>
      </c>
      <c r="I2415" s="803" t="s">
        <v>377</v>
      </c>
      <c r="J2415" s="752" t="s">
        <v>378</v>
      </c>
      <c r="K2415" s="752" t="s">
        <v>379</v>
      </c>
      <c r="L2415" s="752" t="s">
        <v>380</v>
      </c>
      <c r="M2415" s="752" t="s">
        <v>381</v>
      </c>
      <c r="N2415" s="753" t="s">
        <v>382</v>
      </c>
      <c r="O2415" s="754"/>
      <c r="P2415" s="755" t="s">
        <v>383</v>
      </c>
      <c r="Q2415" s="756"/>
      <c r="R2415" s="746" t="s">
        <v>384</v>
      </c>
      <c r="S2415" s="747"/>
      <c r="T2415" s="798" t="s">
        <v>385</v>
      </c>
      <c r="U2415" s="799"/>
      <c r="V2415" s="800"/>
    </row>
    <row r="2416" spans="1:22" s="19" customFormat="1" ht="73.5" customHeight="1">
      <c r="A2416" s="630"/>
      <c r="B2416" s="763"/>
      <c r="C2416" s="469" t="s">
        <v>386</v>
      </c>
      <c r="D2416" s="470" t="s">
        <v>101</v>
      </c>
      <c r="E2416" s="470" t="s">
        <v>387</v>
      </c>
      <c r="F2416" s="470" t="s">
        <v>388</v>
      </c>
      <c r="G2416" s="471" t="s">
        <v>389</v>
      </c>
      <c r="H2416" s="738"/>
      <c r="I2416" s="804"/>
      <c r="J2416" s="738"/>
      <c r="K2416" s="738"/>
      <c r="L2416" s="738"/>
      <c r="M2416" s="738"/>
      <c r="N2416" s="469" t="s">
        <v>390</v>
      </c>
      <c r="O2416" s="470" t="s">
        <v>391</v>
      </c>
      <c r="P2416" s="801"/>
      <c r="Q2416" s="802"/>
      <c r="R2416" s="748"/>
      <c r="S2416" s="749"/>
      <c r="T2416" s="472" t="s">
        <v>392</v>
      </c>
      <c r="U2416" s="473" t="s">
        <v>393</v>
      </c>
      <c r="V2416" s="474" t="s">
        <v>394</v>
      </c>
    </row>
    <row r="2417" spans="1:22" s="19" customFormat="1" ht="26.25" customHeight="1">
      <c r="A2417" s="630"/>
      <c r="B2417" s="400"/>
      <c r="C2417" s="401">
        <v>3</v>
      </c>
      <c r="D2417" s="401">
        <v>4</v>
      </c>
      <c r="E2417" s="401">
        <v>5</v>
      </c>
      <c r="F2417" s="401">
        <v>6</v>
      </c>
      <c r="G2417" s="401">
        <v>7</v>
      </c>
      <c r="H2417" s="401">
        <v>8</v>
      </c>
      <c r="I2417" s="401">
        <v>9</v>
      </c>
      <c r="J2417" s="401">
        <v>10</v>
      </c>
      <c r="K2417" s="401">
        <v>11</v>
      </c>
      <c r="L2417" s="401">
        <v>12</v>
      </c>
      <c r="M2417" s="401">
        <v>13</v>
      </c>
      <c r="N2417" s="401">
        <v>14</v>
      </c>
      <c r="O2417" s="401">
        <v>15</v>
      </c>
      <c r="P2417" s="402">
        <v>16</v>
      </c>
      <c r="Q2417" s="403">
        <v>17</v>
      </c>
      <c r="R2417" s="402">
        <v>18</v>
      </c>
      <c r="S2417" s="403">
        <v>19</v>
      </c>
      <c r="T2417" s="404">
        <v>20</v>
      </c>
      <c r="U2417" s="210">
        <v>21</v>
      </c>
      <c r="V2417" s="405">
        <v>22</v>
      </c>
    </row>
    <row r="2418" spans="1:22" s="33" customFormat="1" ht="49.95" customHeight="1">
      <c r="A2418" s="634" t="s">
        <v>3029</v>
      </c>
      <c r="B2418" s="406">
        <v>1</v>
      </c>
      <c r="C2418" s="394" t="s">
        <v>983</v>
      </c>
      <c r="D2418" s="394" t="s">
        <v>984</v>
      </c>
      <c r="E2418" s="394" t="s">
        <v>985</v>
      </c>
      <c r="F2418" s="394" t="s">
        <v>454</v>
      </c>
      <c r="G2418" s="386">
        <v>0.3</v>
      </c>
      <c r="H2418" s="543" t="s">
        <v>396</v>
      </c>
      <c r="I2418" s="392">
        <v>1</v>
      </c>
      <c r="J2418" s="393" t="s">
        <v>354</v>
      </c>
      <c r="K2418" s="430">
        <v>40298</v>
      </c>
      <c r="L2418" s="430">
        <v>40517</v>
      </c>
      <c r="M2418" s="387">
        <v>7834.88</v>
      </c>
      <c r="N2418" s="428">
        <v>2350.4639999999999</v>
      </c>
      <c r="O2418" s="212">
        <v>2350.4639999999999</v>
      </c>
      <c r="P2418" s="732"/>
      <c r="Q2418" s="733"/>
      <c r="R2418" s="750"/>
      <c r="S2418" s="751"/>
      <c r="T2418" s="389" t="s">
        <v>396</v>
      </c>
      <c r="U2418" s="390">
        <v>258</v>
      </c>
      <c r="V2418" s="391" t="s">
        <v>396</v>
      </c>
    </row>
    <row r="2419" spans="1:22" s="33" customFormat="1" ht="24.9" customHeight="1">
      <c r="A2419" s="634" t="s">
        <v>3030</v>
      </c>
      <c r="B2419" s="406" t="s">
        <v>1418</v>
      </c>
      <c r="C2419" s="394"/>
      <c r="D2419" s="394"/>
      <c r="E2419" s="394"/>
      <c r="F2419" s="394"/>
      <c r="G2419" s="386"/>
      <c r="H2419" s="543"/>
      <c r="I2419" s="392"/>
      <c r="J2419" s="393" t="s">
        <v>1418</v>
      </c>
      <c r="K2419" s="430"/>
      <c r="L2419" s="430"/>
      <c r="M2419" s="387"/>
      <c r="N2419" s="428" t="s">
        <v>1418</v>
      </c>
      <c r="O2419" s="212" t="s">
        <v>1418</v>
      </c>
      <c r="P2419" s="732"/>
      <c r="Q2419" s="733"/>
      <c r="R2419" s="750"/>
      <c r="S2419" s="751"/>
      <c r="T2419" s="389"/>
      <c r="U2419" s="390"/>
      <c r="V2419" s="391"/>
    </row>
    <row r="2420" spans="1:22" s="33" customFormat="1" ht="24.9" customHeight="1">
      <c r="A2420" s="634" t="s">
        <v>3031</v>
      </c>
      <c r="B2420" s="406" t="s">
        <v>1418</v>
      </c>
      <c r="C2420" s="394"/>
      <c r="D2420" s="394"/>
      <c r="E2420" s="394"/>
      <c r="F2420" s="394"/>
      <c r="G2420" s="386"/>
      <c r="H2420" s="543"/>
      <c r="I2420" s="392"/>
      <c r="J2420" s="393" t="s">
        <v>1418</v>
      </c>
      <c r="K2420" s="430"/>
      <c r="L2420" s="430"/>
      <c r="M2420" s="387"/>
      <c r="N2420" s="428" t="s">
        <v>1418</v>
      </c>
      <c r="O2420" s="212" t="s">
        <v>1418</v>
      </c>
      <c r="P2420" s="732"/>
      <c r="Q2420" s="733"/>
      <c r="R2420" s="750"/>
      <c r="S2420" s="751"/>
      <c r="T2420" s="389"/>
      <c r="U2420" s="390"/>
      <c r="V2420" s="391"/>
    </row>
    <row r="2421" spans="1:22" s="33" customFormat="1" ht="24.9" customHeight="1">
      <c r="A2421" s="634" t="s">
        <v>3032</v>
      </c>
      <c r="B2421" s="406" t="s">
        <v>1418</v>
      </c>
      <c r="C2421" s="394"/>
      <c r="D2421" s="394"/>
      <c r="E2421" s="394"/>
      <c r="F2421" s="394"/>
      <c r="G2421" s="386"/>
      <c r="H2421" s="543"/>
      <c r="I2421" s="392"/>
      <c r="J2421" s="393" t="s">
        <v>1418</v>
      </c>
      <c r="K2421" s="430"/>
      <c r="L2421" s="430"/>
      <c r="M2421" s="387"/>
      <c r="N2421" s="428" t="s">
        <v>1418</v>
      </c>
      <c r="O2421" s="212" t="s">
        <v>1418</v>
      </c>
      <c r="P2421" s="732"/>
      <c r="Q2421" s="733"/>
      <c r="R2421" s="750"/>
      <c r="S2421" s="751"/>
      <c r="T2421" s="389"/>
      <c r="U2421" s="390"/>
      <c r="V2421" s="391"/>
    </row>
    <row r="2422" spans="1:22" s="33" customFormat="1" ht="24.9" customHeight="1">
      <c r="A2422" s="634" t="s">
        <v>3033</v>
      </c>
      <c r="B2422" s="406" t="s">
        <v>1418</v>
      </c>
      <c r="C2422" s="394"/>
      <c r="D2422" s="394"/>
      <c r="E2422" s="394"/>
      <c r="F2422" s="394"/>
      <c r="G2422" s="386"/>
      <c r="H2422" s="543"/>
      <c r="I2422" s="392"/>
      <c r="J2422" s="393" t="s">
        <v>1418</v>
      </c>
      <c r="K2422" s="430"/>
      <c r="L2422" s="430"/>
      <c r="M2422" s="388"/>
      <c r="N2422" s="428" t="s">
        <v>1418</v>
      </c>
      <c r="O2422" s="212" t="s">
        <v>1418</v>
      </c>
      <c r="P2422" s="732"/>
      <c r="Q2422" s="733"/>
      <c r="R2422" s="750"/>
      <c r="S2422" s="751"/>
      <c r="T2422" s="389"/>
      <c r="U2422" s="390"/>
      <c r="V2422" s="391"/>
    </row>
    <row r="2423" spans="1:22" s="33" customFormat="1" ht="24.9" customHeight="1">
      <c r="A2423" s="634" t="s">
        <v>3034</v>
      </c>
      <c r="B2423" s="406" t="s">
        <v>1418</v>
      </c>
      <c r="C2423" s="394"/>
      <c r="D2423" s="394"/>
      <c r="E2423" s="394"/>
      <c r="F2423" s="394"/>
      <c r="G2423" s="386"/>
      <c r="H2423" s="543"/>
      <c r="I2423" s="392"/>
      <c r="J2423" s="393" t="s">
        <v>1418</v>
      </c>
      <c r="K2423" s="430"/>
      <c r="L2423" s="430"/>
      <c r="M2423" s="388"/>
      <c r="N2423" s="428" t="s">
        <v>1418</v>
      </c>
      <c r="O2423" s="212" t="s">
        <v>1418</v>
      </c>
      <c r="P2423" s="732"/>
      <c r="Q2423" s="733"/>
      <c r="R2423" s="750"/>
      <c r="S2423" s="751"/>
      <c r="T2423" s="389"/>
      <c r="U2423" s="390"/>
      <c r="V2423" s="391"/>
    </row>
    <row r="2424" spans="1:22" s="33" customFormat="1" ht="24.9" customHeight="1" thickBot="1">
      <c r="A2424" s="634" t="s">
        <v>3035</v>
      </c>
      <c r="B2424" s="410" t="s">
        <v>1418</v>
      </c>
      <c r="C2424" s="395"/>
      <c r="D2424" s="395"/>
      <c r="E2424" s="395"/>
      <c r="F2424" s="395"/>
      <c r="G2424" s="396"/>
      <c r="H2424" s="544"/>
      <c r="I2424" s="397"/>
      <c r="J2424" s="398" t="s">
        <v>1418</v>
      </c>
      <c r="K2424" s="431"/>
      <c r="L2424" s="431"/>
      <c r="M2424" s="399"/>
      <c r="N2424" s="428" t="s">
        <v>1418</v>
      </c>
      <c r="O2424" s="212" t="s">
        <v>1418</v>
      </c>
      <c r="P2424" s="732"/>
      <c r="Q2424" s="733"/>
      <c r="R2424" s="750"/>
      <c r="S2424" s="751"/>
      <c r="T2424" s="389"/>
      <c r="U2424" s="390"/>
      <c r="V2424" s="391"/>
    </row>
    <row r="2425" spans="1:22" s="19" customFormat="1" ht="12" customHeight="1">
      <c r="A2425" s="634"/>
      <c r="B2425" s="34"/>
      <c r="C2425" s="35"/>
      <c r="D2425" s="35"/>
      <c r="E2425" s="35"/>
      <c r="F2425" s="35"/>
      <c r="G2425" s="35"/>
      <c r="H2425" s="407"/>
      <c r="I2425" s="35"/>
      <c r="J2425" s="35"/>
      <c r="K2425" s="35"/>
      <c r="L2425" s="35"/>
      <c r="M2425" s="35"/>
      <c r="N2425" s="35"/>
      <c r="O2425" s="211"/>
      <c r="P2425" s="35"/>
      <c r="Q2425" s="35"/>
      <c r="R2425" s="211"/>
      <c r="S2425" s="35"/>
      <c r="T2425" s="35"/>
      <c r="U2425" s="36"/>
      <c r="V2425" s="37"/>
    </row>
    <row r="2426" spans="1:22" s="19" customFormat="1" ht="17.25" customHeight="1" thickBot="1">
      <c r="A2426" s="634" t="s">
        <v>3036</v>
      </c>
      <c r="B2426" s="475"/>
      <c r="C2426" s="476"/>
      <c r="D2426" s="476"/>
      <c r="E2426" s="476"/>
      <c r="F2426" s="476"/>
      <c r="G2426" s="476"/>
      <c r="H2426" s="476"/>
      <c r="I2426" s="476"/>
      <c r="J2426" s="476"/>
      <c r="K2426" s="476"/>
      <c r="L2426" s="476"/>
      <c r="M2426" s="476"/>
      <c r="N2426" s="414" t="s">
        <v>398</v>
      </c>
      <c r="O2426" s="415">
        <v>2350.4639999999999</v>
      </c>
      <c r="P2426" s="423"/>
      <c r="Q2426" s="423"/>
      <c r="R2426" s="424"/>
      <c r="S2426" s="424"/>
      <c r="T2426" s="425"/>
      <c r="U2426" s="426"/>
      <c r="V2426" s="427"/>
    </row>
    <row r="2427" spans="1:22" ht="17.25" customHeight="1">
      <c r="B2427" s="38"/>
      <c r="C2427" s="38"/>
      <c r="D2427" s="38"/>
      <c r="E2427" s="38"/>
      <c r="F2427" s="38"/>
      <c r="G2427" s="39"/>
      <c r="H2427" s="39"/>
      <c r="I2427" s="39"/>
      <c r="J2427" s="39"/>
      <c r="K2427" s="39"/>
      <c r="L2427" s="39"/>
      <c r="M2427" s="39"/>
      <c r="N2427" s="39"/>
      <c r="O2427" s="39"/>
      <c r="P2427" s="39"/>
      <c r="Q2427" s="39"/>
      <c r="R2427" s="39"/>
      <c r="S2427" s="39"/>
      <c r="T2427" s="39"/>
      <c r="U2427" s="39"/>
      <c r="V2427" s="39"/>
    </row>
    <row r="2428" spans="1:22" s="19" customFormat="1" ht="16.5" customHeight="1" thickBot="1">
      <c r="A2428" s="630"/>
      <c r="B2428" s="764" t="s">
        <v>399</v>
      </c>
      <c r="C2428" s="764"/>
      <c r="D2428" s="764"/>
      <c r="E2428" s="764"/>
      <c r="F2428" s="764"/>
      <c r="G2428" s="764"/>
      <c r="H2428" s="764"/>
      <c r="I2428" s="764"/>
      <c r="J2428" s="764"/>
      <c r="K2428" s="764"/>
      <c r="L2428" s="764"/>
      <c r="M2428" s="764"/>
      <c r="N2428" s="764"/>
      <c r="O2428" s="764"/>
      <c r="P2428" s="764"/>
      <c r="Q2428" s="764"/>
      <c r="R2428" s="764"/>
      <c r="S2428" s="764"/>
      <c r="T2428" s="764"/>
      <c r="U2428" s="764"/>
      <c r="V2428" s="764"/>
    </row>
    <row r="2429" spans="1:22" s="22" customFormat="1" ht="22.5" customHeight="1">
      <c r="A2429" s="635" t="s">
        <v>3037</v>
      </c>
      <c r="B2429" s="765" t="s">
        <v>400</v>
      </c>
      <c r="C2429" s="768" t="s">
        <v>401</v>
      </c>
      <c r="D2429" s="769"/>
      <c r="E2429" s="769"/>
      <c r="F2429" s="769"/>
      <c r="G2429" s="769"/>
      <c r="H2429" s="769"/>
      <c r="I2429" s="769"/>
      <c r="J2429" s="769"/>
      <c r="K2429" s="769"/>
      <c r="L2429" s="769"/>
      <c r="M2429" s="747"/>
      <c r="N2429" s="477"/>
      <c r="O2429" s="478"/>
      <c r="P2429" s="768" t="s">
        <v>402</v>
      </c>
      <c r="Q2429" s="769"/>
      <c r="R2429" s="769"/>
      <c r="S2429" s="747"/>
      <c r="T2429" s="746" t="s">
        <v>403</v>
      </c>
      <c r="U2429" s="747"/>
      <c r="V2429" s="775" t="s">
        <v>1102</v>
      </c>
    </row>
    <row r="2430" spans="1:22" s="22" customFormat="1" ht="22.5" customHeight="1">
      <c r="A2430" s="635" t="s">
        <v>3038</v>
      </c>
      <c r="B2430" s="766"/>
      <c r="C2430" s="734" t="s">
        <v>404</v>
      </c>
      <c r="D2430" s="735"/>
      <c r="E2430" s="736"/>
      <c r="F2430" s="481">
        <v>2</v>
      </c>
      <c r="G2430" s="737" t="s">
        <v>405</v>
      </c>
      <c r="H2430" s="738" t="s">
        <v>406</v>
      </c>
      <c r="I2430" s="738"/>
      <c r="J2430" s="734" t="s">
        <v>407</v>
      </c>
      <c r="K2430" s="739"/>
      <c r="L2430" s="482"/>
      <c r="M2430" s="482"/>
      <c r="N2430" s="483"/>
      <c r="O2430" s="484"/>
      <c r="P2430" s="770"/>
      <c r="Q2430" s="771"/>
      <c r="R2430" s="771"/>
      <c r="S2430" s="772"/>
      <c r="T2430" s="748"/>
      <c r="U2430" s="749"/>
      <c r="V2430" s="776"/>
    </row>
    <row r="2431" spans="1:22" s="22" customFormat="1" ht="51.75" customHeight="1" thickBot="1">
      <c r="A2431" s="635" t="s">
        <v>3039</v>
      </c>
      <c r="B2431" s="766"/>
      <c r="C2431" s="735" t="s">
        <v>408</v>
      </c>
      <c r="D2431" s="736"/>
      <c r="E2431" s="485" t="s">
        <v>409</v>
      </c>
      <c r="F2431" s="479" t="s">
        <v>410</v>
      </c>
      <c r="G2431" s="737"/>
      <c r="H2431" s="738"/>
      <c r="I2431" s="738"/>
      <c r="J2431" s="469" t="s">
        <v>411</v>
      </c>
      <c r="K2431" s="480" t="s">
        <v>412</v>
      </c>
      <c r="L2431" s="486" t="s">
        <v>413</v>
      </c>
      <c r="M2431" s="486"/>
      <c r="N2431" s="487" t="s">
        <v>414</v>
      </c>
      <c r="O2431" s="488"/>
      <c r="P2431" s="421" t="s">
        <v>1436</v>
      </c>
      <c r="Q2431" s="312" t="s">
        <v>415</v>
      </c>
      <c r="R2431" s="313"/>
      <c r="S2431" s="94">
        <v>1</v>
      </c>
      <c r="T2431" s="773"/>
      <c r="U2431" s="774"/>
      <c r="V2431" s="777"/>
    </row>
    <row r="2432" spans="1:22" s="22" customFormat="1" ht="15.75" customHeight="1">
      <c r="A2432" s="635" t="s">
        <v>3040</v>
      </c>
      <c r="B2432" s="766"/>
      <c r="C2432" s="41">
        <v>1</v>
      </c>
      <c r="D2432" s="83" t="s">
        <v>354</v>
      </c>
      <c r="E2432" s="89">
        <v>0.9</v>
      </c>
      <c r="F2432" s="306">
        <v>2350.4639999999999</v>
      </c>
      <c r="G2432" s="306">
        <v>698.17</v>
      </c>
      <c r="H2432" s="742" t="s">
        <v>1102</v>
      </c>
      <c r="I2432" s="743"/>
      <c r="J2432" s="90" t="s">
        <v>1102</v>
      </c>
      <c r="K2432" s="88" t="s">
        <v>1418</v>
      </c>
      <c r="L2432" s="453" t="s">
        <v>34</v>
      </c>
      <c r="M2432" s="454" t="s">
        <v>1439</v>
      </c>
      <c r="N2432" s="369" t="s">
        <v>396</v>
      </c>
      <c r="O2432" s="778" t="s">
        <v>205</v>
      </c>
      <c r="P2432" s="779"/>
      <c r="Q2432" s="782">
        <v>129</v>
      </c>
      <c r="R2432" s="785" t="s">
        <v>34</v>
      </c>
      <c r="S2432" s="786"/>
      <c r="T2432" s="746" t="s">
        <v>416</v>
      </c>
      <c r="U2432" s="769"/>
      <c r="V2432" s="747"/>
    </row>
    <row r="2433" spans="1:22" s="22" customFormat="1" ht="15.75" customHeight="1" thickBot="1">
      <c r="A2433" s="635" t="s">
        <v>3041</v>
      </c>
      <c r="B2433" s="766"/>
      <c r="C2433" s="41">
        <v>2</v>
      </c>
      <c r="D2433" s="83" t="s">
        <v>355</v>
      </c>
      <c r="E2433" s="89">
        <v>0.1</v>
      </c>
      <c r="F2433" s="306" t="s">
        <v>1438</v>
      </c>
      <c r="G2433" s="306">
        <v>698.17</v>
      </c>
      <c r="H2433" s="742" t="s">
        <v>1143</v>
      </c>
      <c r="I2433" s="743"/>
      <c r="J2433" s="90" t="s">
        <v>1102</v>
      </c>
      <c r="K2433" s="88" t="s">
        <v>1418</v>
      </c>
      <c r="L2433" s="453" t="s">
        <v>34</v>
      </c>
      <c r="M2433" s="454" t="s">
        <v>1439</v>
      </c>
      <c r="N2433" s="369" t="s">
        <v>396</v>
      </c>
      <c r="O2433" s="778"/>
      <c r="P2433" s="779"/>
      <c r="Q2433" s="783"/>
      <c r="R2433" s="787"/>
      <c r="S2433" s="788"/>
      <c r="T2433" s="773"/>
      <c r="U2433" s="791"/>
      <c r="V2433" s="774"/>
    </row>
    <row r="2434" spans="1:22" s="22" customFormat="1" ht="15.75" customHeight="1">
      <c r="A2434" s="635" t="s">
        <v>3042</v>
      </c>
      <c r="B2434" s="766"/>
      <c r="C2434" s="41">
        <v>3</v>
      </c>
      <c r="D2434" s="83" t="s">
        <v>1418</v>
      </c>
      <c r="E2434" s="89" t="s">
        <v>1418</v>
      </c>
      <c r="F2434" s="306" t="s">
        <v>1418</v>
      </c>
      <c r="G2434" s="306" t="s">
        <v>1418</v>
      </c>
      <c r="H2434" s="742" t="s">
        <v>1418</v>
      </c>
      <c r="I2434" s="743"/>
      <c r="J2434" s="90" t="s">
        <v>1418</v>
      </c>
      <c r="K2434" s="88" t="s">
        <v>1418</v>
      </c>
      <c r="L2434" s="453"/>
      <c r="M2434" s="454" t="s">
        <v>1418</v>
      </c>
      <c r="N2434" s="369"/>
      <c r="O2434" s="780"/>
      <c r="P2434" s="781"/>
      <c r="Q2434" s="784"/>
      <c r="R2434" s="789"/>
      <c r="S2434" s="790"/>
      <c r="T2434" s="244"/>
      <c r="U2434" s="244"/>
      <c r="V2434" s="245"/>
    </row>
    <row r="2435" spans="1:22" s="22" customFormat="1" ht="15.75" customHeight="1">
      <c r="A2435" s="635" t="s">
        <v>3043</v>
      </c>
      <c r="B2435" s="766"/>
      <c r="C2435" s="41">
        <v>4</v>
      </c>
      <c r="D2435" s="83" t="s">
        <v>1418</v>
      </c>
      <c r="E2435" s="89" t="s">
        <v>1418</v>
      </c>
      <c r="F2435" s="306" t="s">
        <v>1418</v>
      </c>
      <c r="G2435" s="306" t="s">
        <v>1418</v>
      </c>
      <c r="H2435" s="742" t="s">
        <v>1418</v>
      </c>
      <c r="I2435" s="743"/>
      <c r="J2435" s="90" t="s">
        <v>1418</v>
      </c>
      <c r="K2435" s="88" t="s">
        <v>1418</v>
      </c>
      <c r="L2435" s="453"/>
      <c r="M2435" s="454" t="s">
        <v>1418</v>
      </c>
      <c r="N2435" s="369"/>
      <c r="O2435" s="744" t="s">
        <v>417</v>
      </c>
      <c r="P2435" s="734" t="s">
        <v>418</v>
      </c>
      <c r="Q2435" s="735"/>
      <c r="R2435" s="735"/>
      <c r="S2435" s="736"/>
      <c r="T2435" s="225"/>
      <c r="U2435" s="225"/>
      <c r="V2435" s="246"/>
    </row>
    <row r="2436" spans="1:22" s="22" customFormat="1" ht="17.25" customHeight="1">
      <c r="A2436" s="635" t="s">
        <v>3044</v>
      </c>
      <c r="B2436" s="766"/>
      <c r="C2436" s="41">
        <v>5</v>
      </c>
      <c r="D2436" s="83" t="s">
        <v>1418</v>
      </c>
      <c r="E2436" s="89" t="s">
        <v>1418</v>
      </c>
      <c r="F2436" s="306" t="s">
        <v>1418</v>
      </c>
      <c r="G2436" s="306" t="s">
        <v>1418</v>
      </c>
      <c r="H2436" s="742" t="s">
        <v>1418</v>
      </c>
      <c r="I2436" s="743"/>
      <c r="J2436" s="90" t="s">
        <v>1418</v>
      </c>
      <c r="K2436" s="88" t="s">
        <v>1418</v>
      </c>
      <c r="L2436" s="453"/>
      <c r="M2436" s="454" t="s">
        <v>1418</v>
      </c>
      <c r="N2436" s="369"/>
      <c r="O2436" s="745"/>
      <c r="P2436" s="469" t="s">
        <v>419</v>
      </c>
      <c r="Q2436" s="469" t="s">
        <v>420</v>
      </c>
      <c r="R2436" s="738" t="s">
        <v>421</v>
      </c>
      <c r="S2436" s="738"/>
      <c r="T2436" s="225"/>
      <c r="U2436" s="225"/>
      <c r="V2436" s="246"/>
    </row>
    <row r="2437" spans="1:22" s="22" customFormat="1" ht="16.5" customHeight="1" thickBot="1">
      <c r="A2437" s="635" t="s">
        <v>3045</v>
      </c>
      <c r="B2437" s="766"/>
      <c r="C2437" s="91">
        <v>6</v>
      </c>
      <c r="D2437" s="92" t="s">
        <v>1418</v>
      </c>
      <c r="E2437" s="93" t="s">
        <v>1418</v>
      </c>
      <c r="F2437" s="306" t="s">
        <v>1418</v>
      </c>
      <c r="G2437" s="306" t="s">
        <v>1418</v>
      </c>
      <c r="H2437" s="742" t="s">
        <v>1418</v>
      </c>
      <c r="I2437" s="743"/>
      <c r="J2437" s="90" t="s">
        <v>1418</v>
      </c>
      <c r="K2437" s="88" t="s">
        <v>1418</v>
      </c>
      <c r="L2437" s="453"/>
      <c r="M2437" s="454" t="s">
        <v>1418</v>
      </c>
      <c r="N2437" s="451"/>
      <c r="O2437" s="319" t="s">
        <v>1102</v>
      </c>
      <c r="P2437" s="247">
        <v>4</v>
      </c>
      <c r="Q2437" s="248">
        <v>1396.3430708000001</v>
      </c>
      <c r="R2437" s="792">
        <v>2350.4639999999999</v>
      </c>
      <c r="S2437" s="792"/>
      <c r="T2437" s="225"/>
      <c r="U2437" s="225"/>
      <c r="V2437" s="246"/>
    </row>
    <row r="2438" spans="1:22" s="22" customFormat="1" ht="16.5" customHeight="1" thickBot="1">
      <c r="A2438" s="635" t="s">
        <v>3046</v>
      </c>
      <c r="B2438" s="767"/>
      <c r="C2438" s="793" t="s">
        <v>422</v>
      </c>
      <c r="D2438" s="794"/>
      <c r="E2438" s="794"/>
      <c r="F2438" s="502"/>
      <c r="G2438" s="503"/>
      <c r="H2438" s="795" t="s">
        <v>1102</v>
      </c>
      <c r="I2438" s="796"/>
      <c r="J2438" s="416" t="s">
        <v>1102</v>
      </c>
      <c r="K2438" s="249" t="s">
        <v>1102</v>
      </c>
      <c r="L2438" s="492"/>
      <c r="M2438" s="493"/>
      <c r="N2438" s="494"/>
      <c r="O2438" s="797" t="s">
        <v>1418</v>
      </c>
      <c r="P2438" s="797"/>
      <c r="Q2438" s="797"/>
      <c r="R2438" s="797"/>
      <c r="S2438" s="797"/>
      <c r="T2438" s="489"/>
      <c r="U2438" s="490"/>
      <c r="V2438" s="491"/>
    </row>
    <row r="2439" spans="1:22" ht="24.9" customHeight="1"/>
    <row r="2440" spans="1:22" ht="24.9" customHeight="1"/>
    <row r="2441" spans="1:22" s="32" customFormat="1" ht="24" thickBot="1">
      <c r="A2441" s="633">
        <v>90</v>
      </c>
      <c r="B2441" s="761" t="s">
        <v>371</v>
      </c>
      <c r="C2441" s="761"/>
      <c r="D2441" s="761"/>
      <c r="E2441" s="26">
        <v>130</v>
      </c>
      <c r="F2441" s="27" t="s">
        <v>194</v>
      </c>
      <c r="G2441" s="28"/>
      <c r="H2441" s="28"/>
      <c r="I2441" s="27"/>
      <c r="J2441" s="27"/>
      <c r="K2441" s="27"/>
      <c r="L2441" s="27"/>
      <c r="M2441" s="29"/>
      <c r="N2441" s="29"/>
      <c r="O2441" s="28"/>
      <c r="P2441" s="28"/>
      <c r="Q2441" s="30"/>
      <c r="R2441" s="30"/>
      <c r="S2441" s="30"/>
      <c r="T2441" s="30"/>
      <c r="U2441" s="31"/>
    </row>
    <row r="2442" spans="1:22" s="19" customFormat="1" ht="24.75" customHeight="1">
      <c r="A2442" s="630"/>
      <c r="B2442" s="762" t="s">
        <v>372</v>
      </c>
      <c r="C2442" s="466" t="s">
        <v>373</v>
      </c>
      <c r="D2442" s="467" t="s">
        <v>374</v>
      </c>
      <c r="E2442" s="467"/>
      <c r="F2442" s="467" t="s">
        <v>375</v>
      </c>
      <c r="G2442" s="468"/>
      <c r="H2442" s="752" t="s">
        <v>376</v>
      </c>
      <c r="I2442" s="803" t="s">
        <v>377</v>
      </c>
      <c r="J2442" s="752" t="s">
        <v>378</v>
      </c>
      <c r="K2442" s="752" t="s">
        <v>379</v>
      </c>
      <c r="L2442" s="752" t="s">
        <v>380</v>
      </c>
      <c r="M2442" s="752" t="s">
        <v>381</v>
      </c>
      <c r="N2442" s="753" t="s">
        <v>382</v>
      </c>
      <c r="O2442" s="754"/>
      <c r="P2442" s="755" t="s">
        <v>383</v>
      </c>
      <c r="Q2442" s="756"/>
      <c r="R2442" s="746" t="s">
        <v>384</v>
      </c>
      <c r="S2442" s="747"/>
      <c r="T2442" s="798" t="s">
        <v>385</v>
      </c>
      <c r="U2442" s="799"/>
      <c r="V2442" s="800"/>
    </row>
    <row r="2443" spans="1:22" s="19" customFormat="1" ht="73.5" customHeight="1">
      <c r="A2443" s="630"/>
      <c r="B2443" s="763"/>
      <c r="C2443" s="469" t="s">
        <v>386</v>
      </c>
      <c r="D2443" s="470" t="s">
        <v>101</v>
      </c>
      <c r="E2443" s="470" t="s">
        <v>387</v>
      </c>
      <c r="F2443" s="470" t="s">
        <v>388</v>
      </c>
      <c r="G2443" s="471" t="s">
        <v>389</v>
      </c>
      <c r="H2443" s="738"/>
      <c r="I2443" s="804"/>
      <c r="J2443" s="738"/>
      <c r="K2443" s="738"/>
      <c r="L2443" s="738"/>
      <c r="M2443" s="738"/>
      <c r="N2443" s="469" t="s">
        <v>390</v>
      </c>
      <c r="O2443" s="470" t="s">
        <v>391</v>
      </c>
      <c r="P2443" s="801"/>
      <c r="Q2443" s="802"/>
      <c r="R2443" s="748"/>
      <c r="S2443" s="749"/>
      <c r="T2443" s="472" t="s">
        <v>392</v>
      </c>
      <c r="U2443" s="473" t="s">
        <v>393</v>
      </c>
      <c r="V2443" s="474" t="s">
        <v>394</v>
      </c>
    </row>
    <row r="2444" spans="1:22" s="19" customFormat="1" ht="26.25" customHeight="1">
      <c r="A2444" s="630"/>
      <c r="B2444" s="400"/>
      <c r="C2444" s="401">
        <v>3</v>
      </c>
      <c r="D2444" s="401">
        <v>4</v>
      </c>
      <c r="E2444" s="401">
        <v>5</v>
      </c>
      <c r="F2444" s="401">
        <v>6</v>
      </c>
      <c r="G2444" s="401">
        <v>7</v>
      </c>
      <c r="H2444" s="401">
        <v>8</v>
      </c>
      <c r="I2444" s="401">
        <v>9</v>
      </c>
      <c r="J2444" s="401">
        <v>10</v>
      </c>
      <c r="K2444" s="401">
        <v>11</v>
      </c>
      <c r="L2444" s="401">
        <v>12</v>
      </c>
      <c r="M2444" s="401">
        <v>13</v>
      </c>
      <c r="N2444" s="401">
        <v>14</v>
      </c>
      <c r="O2444" s="401">
        <v>15</v>
      </c>
      <c r="P2444" s="402">
        <v>16</v>
      </c>
      <c r="Q2444" s="403">
        <v>17</v>
      </c>
      <c r="R2444" s="402">
        <v>18</v>
      </c>
      <c r="S2444" s="403">
        <v>19</v>
      </c>
      <c r="T2444" s="404">
        <v>20</v>
      </c>
      <c r="U2444" s="210">
        <v>21</v>
      </c>
      <c r="V2444" s="405">
        <v>22</v>
      </c>
    </row>
    <row r="2445" spans="1:22" s="33" customFormat="1" ht="49.95" customHeight="1">
      <c r="A2445" s="634" t="s">
        <v>3047</v>
      </c>
      <c r="B2445" s="406">
        <v>1</v>
      </c>
      <c r="C2445" s="394" t="s">
        <v>986</v>
      </c>
      <c r="D2445" s="394" t="s">
        <v>987</v>
      </c>
      <c r="E2445" s="394" t="s">
        <v>988</v>
      </c>
      <c r="F2445" s="394" t="s">
        <v>48</v>
      </c>
      <c r="G2445" s="386">
        <v>0.2</v>
      </c>
      <c r="H2445" s="543" t="s">
        <v>396</v>
      </c>
      <c r="I2445" s="392">
        <v>1</v>
      </c>
      <c r="J2445" s="393" t="s">
        <v>356</v>
      </c>
      <c r="K2445" s="430">
        <v>40157</v>
      </c>
      <c r="L2445" s="430">
        <v>44523</v>
      </c>
      <c r="M2445" s="387">
        <v>2005.52</v>
      </c>
      <c r="N2445" s="428">
        <v>401.10400000000004</v>
      </c>
      <c r="O2445" s="212">
        <v>401.10399999999998</v>
      </c>
      <c r="P2445" s="732"/>
      <c r="Q2445" s="733"/>
      <c r="R2445" s="750"/>
      <c r="S2445" s="751"/>
      <c r="T2445" s="389" t="s">
        <v>396</v>
      </c>
      <c r="U2445" s="390">
        <v>6</v>
      </c>
      <c r="V2445" s="391" t="s">
        <v>396</v>
      </c>
    </row>
    <row r="2446" spans="1:22" s="33" customFormat="1" ht="49.95" customHeight="1">
      <c r="A2446" s="634" t="s">
        <v>3048</v>
      </c>
      <c r="B2446" s="406">
        <v>2</v>
      </c>
      <c r="C2446" s="394" t="s">
        <v>986</v>
      </c>
      <c r="D2446" s="394" t="s">
        <v>989</v>
      </c>
      <c r="E2446" s="394" t="s">
        <v>990</v>
      </c>
      <c r="F2446" s="394" t="s">
        <v>48</v>
      </c>
      <c r="G2446" s="386">
        <v>0.5</v>
      </c>
      <c r="H2446" s="543" t="s">
        <v>396</v>
      </c>
      <c r="I2446" s="392">
        <v>1</v>
      </c>
      <c r="J2446" s="393" t="s">
        <v>356</v>
      </c>
      <c r="K2446" s="430">
        <v>44523</v>
      </c>
      <c r="L2446" s="430">
        <v>45189</v>
      </c>
      <c r="M2446" s="387">
        <v>818.27</v>
      </c>
      <c r="N2446" s="428">
        <v>409.13499999999999</v>
      </c>
      <c r="O2446" s="212">
        <v>409.13499999999999</v>
      </c>
      <c r="P2446" s="732"/>
      <c r="Q2446" s="733"/>
      <c r="R2446" s="750"/>
      <c r="S2446" s="751"/>
      <c r="T2446" s="389" t="s">
        <v>396</v>
      </c>
      <c r="U2446" s="390">
        <v>7</v>
      </c>
      <c r="V2446" s="391" t="s">
        <v>396</v>
      </c>
    </row>
    <row r="2447" spans="1:22" s="33" customFormat="1" ht="49.95" customHeight="1">
      <c r="A2447" s="634" t="s">
        <v>3049</v>
      </c>
      <c r="B2447" s="406">
        <v>3</v>
      </c>
      <c r="C2447" s="394" t="s">
        <v>1403</v>
      </c>
      <c r="D2447" s="394" t="s">
        <v>1404</v>
      </c>
      <c r="E2447" s="394" t="s">
        <v>991</v>
      </c>
      <c r="F2447" s="394" t="s">
        <v>48</v>
      </c>
      <c r="G2447" s="386">
        <v>0.8</v>
      </c>
      <c r="H2447" s="543" t="s">
        <v>396</v>
      </c>
      <c r="I2447" s="392">
        <v>2</v>
      </c>
      <c r="J2447" s="393" t="s">
        <v>357</v>
      </c>
      <c r="K2447" s="430">
        <v>44651</v>
      </c>
      <c r="L2447" s="430">
        <v>45209</v>
      </c>
      <c r="M2447" s="387">
        <v>847.58</v>
      </c>
      <c r="N2447" s="428">
        <v>678.06400000000008</v>
      </c>
      <c r="O2447" s="212">
        <v>678.06399999999996</v>
      </c>
      <c r="P2447" s="732"/>
      <c r="Q2447" s="733"/>
      <c r="R2447" s="750"/>
      <c r="S2447" s="751"/>
      <c r="T2447" s="389" t="s">
        <v>396</v>
      </c>
      <c r="U2447" s="390">
        <v>46</v>
      </c>
      <c r="V2447" s="391" t="s">
        <v>396</v>
      </c>
    </row>
    <row r="2448" spans="1:22" s="33" customFormat="1" ht="24.9" customHeight="1">
      <c r="A2448" s="634" t="s">
        <v>3050</v>
      </c>
      <c r="B2448" s="406" t="s">
        <v>1418</v>
      </c>
      <c r="C2448" s="394"/>
      <c r="D2448" s="394"/>
      <c r="E2448" s="394"/>
      <c r="F2448" s="394"/>
      <c r="G2448" s="386"/>
      <c r="H2448" s="543"/>
      <c r="I2448" s="392"/>
      <c r="J2448" s="393" t="s">
        <v>1418</v>
      </c>
      <c r="K2448" s="430"/>
      <c r="L2448" s="430"/>
      <c r="M2448" s="387"/>
      <c r="N2448" s="428" t="s">
        <v>1418</v>
      </c>
      <c r="O2448" s="212" t="s">
        <v>1418</v>
      </c>
      <c r="P2448" s="732"/>
      <c r="Q2448" s="733"/>
      <c r="R2448" s="750"/>
      <c r="S2448" s="751"/>
      <c r="T2448" s="389"/>
      <c r="U2448" s="390"/>
      <c r="V2448" s="391"/>
    </row>
    <row r="2449" spans="1:22" s="33" customFormat="1" ht="24.9" customHeight="1">
      <c r="A2449" s="634" t="s">
        <v>3051</v>
      </c>
      <c r="B2449" s="406" t="s">
        <v>1418</v>
      </c>
      <c r="C2449" s="394"/>
      <c r="D2449" s="394"/>
      <c r="E2449" s="394"/>
      <c r="F2449" s="394"/>
      <c r="G2449" s="386"/>
      <c r="H2449" s="543"/>
      <c r="I2449" s="392"/>
      <c r="J2449" s="393" t="s">
        <v>1418</v>
      </c>
      <c r="K2449" s="430"/>
      <c r="L2449" s="430"/>
      <c r="M2449" s="387"/>
      <c r="N2449" s="428" t="s">
        <v>1418</v>
      </c>
      <c r="O2449" s="212" t="s">
        <v>1418</v>
      </c>
      <c r="P2449" s="732"/>
      <c r="Q2449" s="733"/>
      <c r="R2449" s="750"/>
      <c r="S2449" s="751"/>
      <c r="T2449" s="389"/>
      <c r="U2449" s="390"/>
      <c r="V2449" s="391"/>
    </row>
    <row r="2450" spans="1:22" s="33" customFormat="1" ht="24.9" customHeight="1">
      <c r="A2450" s="634" t="s">
        <v>3052</v>
      </c>
      <c r="B2450" s="406" t="s">
        <v>1418</v>
      </c>
      <c r="C2450" s="394"/>
      <c r="D2450" s="394"/>
      <c r="E2450" s="394"/>
      <c r="F2450" s="394"/>
      <c r="G2450" s="386"/>
      <c r="H2450" s="543"/>
      <c r="I2450" s="392"/>
      <c r="J2450" s="393" t="s">
        <v>1418</v>
      </c>
      <c r="K2450" s="430"/>
      <c r="L2450" s="430"/>
      <c r="M2450" s="388"/>
      <c r="N2450" s="428" t="s">
        <v>1418</v>
      </c>
      <c r="O2450" s="212" t="s">
        <v>1418</v>
      </c>
      <c r="P2450" s="732"/>
      <c r="Q2450" s="733"/>
      <c r="R2450" s="750"/>
      <c r="S2450" s="751"/>
      <c r="T2450" s="389"/>
      <c r="U2450" s="390"/>
      <c r="V2450" s="391"/>
    </row>
    <row r="2451" spans="1:22" s="33" customFormat="1" ht="24.9" customHeight="1">
      <c r="A2451" s="634" t="s">
        <v>3053</v>
      </c>
      <c r="B2451" s="406" t="s">
        <v>1418</v>
      </c>
      <c r="C2451" s="394"/>
      <c r="D2451" s="394"/>
      <c r="E2451" s="394"/>
      <c r="F2451" s="394"/>
      <c r="G2451" s="386"/>
      <c r="H2451" s="543"/>
      <c r="I2451" s="392"/>
      <c r="J2451" s="393" t="s">
        <v>1418</v>
      </c>
      <c r="K2451" s="430"/>
      <c r="L2451" s="430"/>
      <c r="M2451" s="388"/>
      <c r="N2451" s="428" t="s">
        <v>1418</v>
      </c>
      <c r="O2451" s="212" t="s">
        <v>1418</v>
      </c>
      <c r="P2451" s="732"/>
      <c r="Q2451" s="733"/>
      <c r="R2451" s="750"/>
      <c r="S2451" s="751"/>
      <c r="T2451" s="389"/>
      <c r="U2451" s="390"/>
      <c r="V2451" s="391"/>
    </row>
    <row r="2452" spans="1:22" s="33" customFormat="1" ht="24.9" customHeight="1" thickBot="1">
      <c r="A2452" s="634" t="s">
        <v>3054</v>
      </c>
      <c r="B2452" s="410" t="s">
        <v>1418</v>
      </c>
      <c r="C2452" s="395"/>
      <c r="D2452" s="395"/>
      <c r="E2452" s="395"/>
      <c r="F2452" s="395"/>
      <c r="G2452" s="396"/>
      <c r="H2452" s="544"/>
      <c r="I2452" s="397"/>
      <c r="J2452" s="398" t="s">
        <v>1418</v>
      </c>
      <c r="K2452" s="431"/>
      <c r="L2452" s="431"/>
      <c r="M2452" s="399"/>
      <c r="N2452" s="428" t="s">
        <v>1418</v>
      </c>
      <c r="O2452" s="212" t="s">
        <v>1418</v>
      </c>
      <c r="P2452" s="732"/>
      <c r="Q2452" s="733"/>
      <c r="R2452" s="750"/>
      <c r="S2452" s="751"/>
      <c r="T2452" s="389"/>
      <c r="U2452" s="390"/>
      <c r="V2452" s="391"/>
    </row>
    <row r="2453" spans="1:22" s="19" customFormat="1" ht="12" customHeight="1">
      <c r="A2453" s="634"/>
      <c r="B2453" s="34"/>
      <c r="C2453" s="35"/>
      <c r="D2453" s="35"/>
      <c r="E2453" s="35"/>
      <c r="F2453" s="35"/>
      <c r="G2453" s="35"/>
      <c r="H2453" s="407"/>
      <c r="I2453" s="35"/>
      <c r="J2453" s="35"/>
      <c r="K2453" s="35"/>
      <c r="L2453" s="35"/>
      <c r="M2453" s="35"/>
      <c r="N2453" s="35"/>
      <c r="O2453" s="211"/>
      <c r="P2453" s="35"/>
      <c r="Q2453" s="35"/>
      <c r="R2453" s="211"/>
      <c r="S2453" s="35"/>
      <c r="T2453" s="35"/>
      <c r="U2453" s="36"/>
      <c r="V2453" s="37"/>
    </row>
    <row r="2454" spans="1:22" s="19" customFormat="1" ht="17.25" customHeight="1" thickBot="1">
      <c r="A2454" s="634" t="s">
        <v>3055</v>
      </c>
      <c r="B2454" s="475"/>
      <c r="C2454" s="476"/>
      <c r="D2454" s="476"/>
      <c r="E2454" s="476"/>
      <c r="F2454" s="476"/>
      <c r="G2454" s="476"/>
      <c r="H2454" s="476"/>
      <c r="I2454" s="476"/>
      <c r="J2454" s="476"/>
      <c r="K2454" s="476"/>
      <c r="L2454" s="476"/>
      <c r="M2454" s="476"/>
      <c r="N2454" s="414" t="s">
        <v>398</v>
      </c>
      <c r="O2454" s="415">
        <v>496.10099999999994</v>
      </c>
      <c r="P2454" s="423"/>
      <c r="Q2454" s="423"/>
      <c r="R2454" s="424"/>
      <c r="S2454" s="424"/>
      <c r="T2454" s="425"/>
      <c r="U2454" s="426"/>
      <c r="V2454" s="427"/>
    </row>
    <row r="2455" spans="1:22" ht="17.25" customHeight="1">
      <c r="B2455" s="38"/>
      <c r="C2455" s="38"/>
      <c r="D2455" s="38"/>
      <c r="E2455" s="38"/>
      <c r="F2455" s="38"/>
      <c r="G2455" s="39"/>
      <c r="H2455" s="39"/>
      <c r="I2455" s="39"/>
      <c r="J2455" s="39"/>
      <c r="K2455" s="39"/>
      <c r="L2455" s="39"/>
      <c r="M2455" s="39"/>
      <c r="N2455" s="39"/>
      <c r="O2455" s="39"/>
      <c r="P2455" s="39"/>
      <c r="Q2455" s="39"/>
      <c r="R2455" s="39"/>
      <c r="S2455" s="39"/>
      <c r="T2455" s="39"/>
      <c r="U2455" s="39"/>
      <c r="V2455" s="39"/>
    </row>
    <row r="2456" spans="1:22" s="19" customFormat="1" ht="16.5" customHeight="1" thickBot="1">
      <c r="A2456" s="630"/>
      <c r="B2456" s="764" t="s">
        <v>399</v>
      </c>
      <c r="C2456" s="764"/>
      <c r="D2456" s="764"/>
      <c r="E2456" s="764"/>
      <c r="F2456" s="764"/>
      <c r="G2456" s="764"/>
      <c r="H2456" s="764"/>
      <c r="I2456" s="764"/>
      <c r="J2456" s="764"/>
      <c r="K2456" s="764"/>
      <c r="L2456" s="764"/>
      <c r="M2456" s="764"/>
      <c r="N2456" s="764"/>
      <c r="O2456" s="764"/>
      <c r="P2456" s="764"/>
      <c r="Q2456" s="764"/>
      <c r="R2456" s="764"/>
      <c r="S2456" s="764"/>
      <c r="T2456" s="764"/>
      <c r="U2456" s="764"/>
      <c r="V2456" s="764"/>
    </row>
    <row r="2457" spans="1:22" s="22" customFormat="1" ht="22.5" customHeight="1">
      <c r="A2457" s="635" t="s">
        <v>3056</v>
      </c>
      <c r="B2457" s="765" t="s">
        <v>400</v>
      </c>
      <c r="C2457" s="768" t="s">
        <v>401</v>
      </c>
      <c r="D2457" s="769"/>
      <c r="E2457" s="769"/>
      <c r="F2457" s="769"/>
      <c r="G2457" s="769"/>
      <c r="H2457" s="769"/>
      <c r="I2457" s="769"/>
      <c r="J2457" s="769"/>
      <c r="K2457" s="769"/>
      <c r="L2457" s="769"/>
      <c r="M2457" s="747"/>
      <c r="N2457" s="477"/>
      <c r="O2457" s="478"/>
      <c r="P2457" s="768" t="s">
        <v>402</v>
      </c>
      <c r="Q2457" s="769"/>
      <c r="R2457" s="769"/>
      <c r="S2457" s="747"/>
      <c r="T2457" s="746" t="s">
        <v>403</v>
      </c>
      <c r="U2457" s="747"/>
      <c r="V2457" s="775" t="s">
        <v>1102</v>
      </c>
    </row>
    <row r="2458" spans="1:22" s="22" customFormat="1" ht="22.5" customHeight="1">
      <c r="A2458" s="635" t="s">
        <v>3057</v>
      </c>
      <c r="B2458" s="766"/>
      <c r="C2458" s="734" t="s">
        <v>404</v>
      </c>
      <c r="D2458" s="735"/>
      <c r="E2458" s="736"/>
      <c r="F2458" s="481">
        <v>2</v>
      </c>
      <c r="G2458" s="737" t="s">
        <v>405</v>
      </c>
      <c r="H2458" s="738" t="s">
        <v>406</v>
      </c>
      <c r="I2458" s="738"/>
      <c r="J2458" s="734" t="s">
        <v>407</v>
      </c>
      <c r="K2458" s="739"/>
      <c r="L2458" s="482"/>
      <c r="M2458" s="482"/>
      <c r="N2458" s="483"/>
      <c r="O2458" s="484"/>
      <c r="P2458" s="770"/>
      <c r="Q2458" s="771"/>
      <c r="R2458" s="771"/>
      <c r="S2458" s="772"/>
      <c r="T2458" s="748"/>
      <c r="U2458" s="749"/>
      <c r="V2458" s="776"/>
    </row>
    <row r="2459" spans="1:22" s="22" customFormat="1" ht="51.75" customHeight="1" thickBot="1">
      <c r="A2459" s="635" t="s">
        <v>3058</v>
      </c>
      <c r="B2459" s="766"/>
      <c r="C2459" s="735" t="s">
        <v>408</v>
      </c>
      <c r="D2459" s="736"/>
      <c r="E2459" s="485" t="s">
        <v>409</v>
      </c>
      <c r="F2459" s="479" t="s">
        <v>410</v>
      </c>
      <c r="G2459" s="737"/>
      <c r="H2459" s="738"/>
      <c r="I2459" s="738"/>
      <c r="J2459" s="469" t="s">
        <v>411</v>
      </c>
      <c r="K2459" s="480" t="s">
        <v>412</v>
      </c>
      <c r="L2459" s="486" t="s">
        <v>413</v>
      </c>
      <c r="M2459" s="486"/>
      <c r="N2459" s="487" t="s">
        <v>414</v>
      </c>
      <c r="O2459" s="488"/>
      <c r="P2459" s="421" t="s">
        <v>1436</v>
      </c>
      <c r="Q2459" s="312" t="s">
        <v>415</v>
      </c>
      <c r="R2459" s="313"/>
      <c r="S2459" s="94">
        <v>3</v>
      </c>
      <c r="T2459" s="773"/>
      <c r="U2459" s="774"/>
      <c r="V2459" s="777"/>
    </row>
    <row r="2460" spans="1:22" s="22" customFormat="1" ht="15.75" customHeight="1">
      <c r="A2460" s="635" t="s">
        <v>3059</v>
      </c>
      <c r="B2460" s="766"/>
      <c r="C2460" s="41">
        <v>1</v>
      </c>
      <c r="D2460" s="83" t="s">
        <v>356</v>
      </c>
      <c r="E2460" s="89">
        <v>0.6</v>
      </c>
      <c r="F2460" s="306">
        <v>810.23900000000003</v>
      </c>
      <c r="G2460" s="306">
        <v>698.17</v>
      </c>
      <c r="H2460" s="742" t="s">
        <v>1102</v>
      </c>
      <c r="I2460" s="743"/>
      <c r="J2460" s="90" t="s">
        <v>1102</v>
      </c>
      <c r="K2460" s="88" t="s">
        <v>1418</v>
      </c>
      <c r="L2460" s="453" t="s">
        <v>1361</v>
      </c>
      <c r="M2460" s="454" t="s">
        <v>1459</v>
      </c>
      <c r="N2460" s="369" t="s">
        <v>396</v>
      </c>
      <c r="O2460" s="778" t="s">
        <v>205</v>
      </c>
      <c r="P2460" s="779"/>
      <c r="Q2460" s="782">
        <v>130</v>
      </c>
      <c r="R2460" s="785" t="s">
        <v>1361</v>
      </c>
      <c r="S2460" s="786"/>
      <c r="T2460" s="746" t="s">
        <v>416</v>
      </c>
      <c r="U2460" s="769"/>
      <c r="V2460" s="747"/>
    </row>
    <row r="2461" spans="1:22" s="22" customFormat="1" ht="15.75" customHeight="1" thickBot="1">
      <c r="A2461" s="635" t="s">
        <v>3060</v>
      </c>
      <c r="B2461" s="766"/>
      <c r="C2461" s="41">
        <v>2</v>
      </c>
      <c r="D2461" s="83" t="s">
        <v>357</v>
      </c>
      <c r="E2461" s="89">
        <v>0.4</v>
      </c>
      <c r="F2461" s="306">
        <v>678.06399999999996</v>
      </c>
      <c r="G2461" s="306">
        <v>698.17</v>
      </c>
      <c r="H2461" s="742" t="s">
        <v>1143</v>
      </c>
      <c r="I2461" s="743"/>
      <c r="J2461" s="90" t="s">
        <v>1102</v>
      </c>
      <c r="K2461" s="88" t="s">
        <v>1418</v>
      </c>
      <c r="L2461" s="453" t="s">
        <v>34</v>
      </c>
      <c r="M2461" s="454" t="s">
        <v>1439</v>
      </c>
      <c r="N2461" s="369" t="s">
        <v>396</v>
      </c>
      <c r="O2461" s="778"/>
      <c r="P2461" s="779"/>
      <c r="Q2461" s="783"/>
      <c r="R2461" s="787"/>
      <c r="S2461" s="788"/>
      <c r="T2461" s="773"/>
      <c r="U2461" s="791"/>
      <c r="V2461" s="774"/>
    </row>
    <row r="2462" spans="1:22" s="22" customFormat="1" ht="15.75" customHeight="1">
      <c r="A2462" s="635" t="s">
        <v>3061</v>
      </c>
      <c r="B2462" s="766"/>
      <c r="C2462" s="41">
        <v>3</v>
      </c>
      <c r="D2462" s="83" t="s">
        <v>1418</v>
      </c>
      <c r="E2462" s="89" t="s">
        <v>1418</v>
      </c>
      <c r="F2462" s="306" t="s">
        <v>1418</v>
      </c>
      <c r="G2462" s="306" t="s">
        <v>1418</v>
      </c>
      <c r="H2462" s="742" t="s">
        <v>1418</v>
      </c>
      <c r="I2462" s="743"/>
      <c r="J2462" s="90" t="s">
        <v>1418</v>
      </c>
      <c r="K2462" s="88" t="s">
        <v>1418</v>
      </c>
      <c r="L2462" s="453"/>
      <c r="M2462" s="454" t="s">
        <v>1418</v>
      </c>
      <c r="N2462" s="369"/>
      <c r="O2462" s="780"/>
      <c r="P2462" s="781"/>
      <c r="Q2462" s="784"/>
      <c r="R2462" s="789"/>
      <c r="S2462" s="790"/>
      <c r="T2462" s="244"/>
      <c r="U2462" s="244"/>
      <c r="V2462" s="245"/>
    </row>
    <row r="2463" spans="1:22" s="22" customFormat="1" ht="15.75" customHeight="1">
      <c r="A2463" s="635" t="s">
        <v>3062</v>
      </c>
      <c r="B2463" s="766"/>
      <c r="C2463" s="41">
        <v>4</v>
      </c>
      <c r="D2463" s="83" t="s">
        <v>1418</v>
      </c>
      <c r="E2463" s="89" t="s">
        <v>1418</v>
      </c>
      <c r="F2463" s="306" t="s">
        <v>1418</v>
      </c>
      <c r="G2463" s="306" t="s">
        <v>1418</v>
      </c>
      <c r="H2463" s="742" t="s">
        <v>1418</v>
      </c>
      <c r="I2463" s="743"/>
      <c r="J2463" s="90" t="s">
        <v>1418</v>
      </c>
      <c r="K2463" s="88" t="s">
        <v>1418</v>
      </c>
      <c r="L2463" s="453"/>
      <c r="M2463" s="454" t="s">
        <v>1418</v>
      </c>
      <c r="N2463" s="369"/>
      <c r="O2463" s="744" t="s">
        <v>417</v>
      </c>
      <c r="P2463" s="734" t="s">
        <v>418</v>
      </c>
      <c r="Q2463" s="735"/>
      <c r="R2463" s="735"/>
      <c r="S2463" s="736"/>
      <c r="T2463" s="225"/>
      <c r="U2463" s="225"/>
      <c r="V2463" s="246"/>
    </row>
    <row r="2464" spans="1:22" s="22" customFormat="1" ht="17.25" customHeight="1">
      <c r="A2464" s="635" t="s">
        <v>3063</v>
      </c>
      <c r="B2464" s="766"/>
      <c r="C2464" s="41">
        <v>5</v>
      </c>
      <c r="D2464" s="83" t="s">
        <v>1418</v>
      </c>
      <c r="E2464" s="89" t="s">
        <v>1418</v>
      </c>
      <c r="F2464" s="306" t="s">
        <v>1418</v>
      </c>
      <c r="G2464" s="306" t="s">
        <v>1418</v>
      </c>
      <c r="H2464" s="742" t="s">
        <v>1418</v>
      </c>
      <c r="I2464" s="743"/>
      <c r="J2464" s="90" t="s">
        <v>1418</v>
      </c>
      <c r="K2464" s="88" t="s">
        <v>1418</v>
      </c>
      <c r="L2464" s="453"/>
      <c r="M2464" s="454" t="s">
        <v>1418</v>
      </c>
      <c r="N2464" s="369"/>
      <c r="O2464" s="745"/>
      <c r="P2464" s="469" t="s">
        <v>419</v>
      </c>
      <c r="Q2464" s="469" t="s">
        <v>420</v>
      </c>
      <c r="R2464" s="738" t="s">
        <v>421</v>
      </c>
      <c r="S2464" s="738"/>
      <c r="T2464" s="225"/>
      <c r="U2464" s="225"/>
      <c r="V2464" s="246"/>
    </row>
    <row r="2465" spans="1:22" s="22" customFormat="1" ht="16.5" customHeight="1" thickBot="1">
      <c r="A2465" s="635" t="s">
        <v>3064</v>
      </c>
      <c r="B2465" s="766"/>
      <c r="C2465" s="91">
        <v>6</v>
      </c>
      <c r="D2465" s="92" t="s">
        <v>1418</v>
      </c>
      <c r="E2465" s="93" t="s">
        <v>1418</v>
      </c>
      <c r="F2465" s="306" t="s">
        <v>1418</v>
      </c>
      <c r="G2465" s="306" t="s">
        <v>1418</v>
      </c>
      <c r="H2465" s="742" t="s">
        <v>1418</v>
      </c>
      <c r="I2465" s="743"/>
      <c r="J2465" s="90" t="s">
        <v>1418</v>
      </c>
      <c r="K2465" s="88" t="s">
        <v>1418</v>
      </c>
      <c r="L2465" s="453"/>
      <c r="M2465" s="454" t="s">
        <v>1418</v>
      </c>
      <c r="N2465" s="451"/>
      <c r="O2465" s="319" t="s">
        <v>1102</v>
      </c>
      <c r="P2465" s="247">
        <v>4</v>
      </c>
      <c r="Q2465" s="248">
        <v>1396.3430708000001</v>
      </c>
      <c r="R2465" s="792">
        <v>1488.3030000000001</v>
      </c>
      <c r="S2465" s="792"/>
      <c r="T2465" s="225"/>
      <c r="U2465" s="225"/>
      <c r="V2465" s="246"/>
    </row>
    <row r="2466" spans="1:22" s="22" customFormat="1" ht="16.5" customHeight="1" thickBot="1">
      <c r="A2466" s="635" t="s">
        <v>3065</v>
      </c>
      <c r="B2466" s="767"/>
      <c r="C2466" s="793" t="s">
        <v>422</v>
      </c>
      <c r="D2466" s="794"/>
      <c r="E2466" s="794"/>
      <c r="F2466" s="502"/>
      <c r="G2466" s="503"/>
      <c r="H2466" s="795" t="s">
        <v>1102</v>
      </c>
      <c r="I2466" s="796"/>
      <c r="J2466" s="416" t="s">
        <v>1102</v>
      </c>
      <c r="K2466" s="249" t="s">
        <v>1102</v>
      </c>
      <c r="L2466" s="492"/>
      <c r="M2466" s="493"/>
      <c r="N2466" s="494"/>
      <c r="O2466" s="797" t="s">
        <v>1418</v>
      </c>
      <c r="P2466" s="797"/>
      <c r="Q2466" s="797"/>
      <c r="R2466" s="797"/>
      <c r="S2466" s="797"/>
      <c r="T2466" s="489"/>
      <c r="U2466" s="490"/>
      <c r="V2466" s="491"/>
    </row>
    <row r="2467" spans="1:22" ht="24.9" customHeight="1"/>
    <row r="2468" spans="1:22" ht="24.9" customHeight="1"/>
    <row r="2469" spans="1:22" s="32" customFormat="1" ht="24" thickBot="1">
      <c r="A2469" s="633">
        <v>91</v>
      </c>
      <c r="B2469" s="761" t="s">
        <v>371</v>
      </c>
      <c r="C2469" s="761"/>
      <c r="D2469" s="761"/>
      <c r="E2469" s="26">
        <v>131</v>
      </c>
      <c r="F2469" s="27" t="s">
        <v>195</v>
      </c>
      <c r="G2469" s="28"/>
      <c r="H2469" s="28"/>
      <c r="I2469" s="27"/>
      <c r="J2469" s="27"/>
      <c r="K2469" s="27"/>
      <c r="L2469" s="27"/>
      <c r="M2469" s="29"/>
      <c r="N2469" s="29"/>
      <c r="O2469" s="28"/>
      <c r="P2469" s="28"/>
      <c r="Q2469" s="30"/>
      <c r="R2469" s="30"/>
      <c r="S2469" s="30"/>
      <c r="T2469" s="30"/>
      <c r="U2469" s="31"/>
    </row>
    <row r="2470" spans="1:22" s="19" customFormat="1" ht="24.75" customHeight="1">
      <c r="A2470" s="630"/>
      <c r="B2470" s="762" t="s">
        <v>372</v>
      </c>
      <c r="C2470" s="466" t="s">
        <v>373</v>
      </c>
      <c r="D2470" s="467" t="s">
        <v>374</v>
      </c>
      <c r="E2470" s="467"/>
      <c r="F2470" s="467" t="s">
        <v>375</v>
      </c>
      <c r="G2470" s="468"/>
      <c r="H2470" s="752" t="s">
        <v>376</v>
      </c>
      <c r="I2470" s="803" t="s">
        <v>377</v>
      </c>
      <c r="J2470" s="752" t="s">
        <v>378</v>
      </c>
      <c r="K2470" s="752" t="s">
        <v>379</v>
      </c>
      <c r="L2470" s="752" t="s">
        <v>380</v>
      </c>
      <c r="M2470" s="752" t="s">
        <v>381</v>
      </c>
      <c r="N2470" s="753" t="s">
        <v>382</v>
      </c>
      <c r="O2470" s="754"/>
      <c r="P2470" s="755" t="s">
        <v>383</v>
      </c>
      <c r="Q2470" s="756"/>
      <c r="R2470" s="746" t="s">
        <v>384</v>
      </c>
      <c r="S2470" s="747"/>
      <c r="T2470" s="798" t="s">
        <v>385</v>
      </c>
      <c r="U2470" s="799"/>
      <c r="V2470" s="800"/>
    </row>
    <row r="2471" spans="1:22" s="19" customFormat="1" ht="73.5" customHeight="1">
      <c r="A2471" s="630"/>
      <c r="B2471" s="763"/>
      <c r="C2471" s="469" t="s">
        <v>386</v>
      </c>
      <c r="D2471" s="470" t="s">
        <v>101</v>
      </c>
      <c r="E2471" s="470" t="s">
        <v>387</v>
      </c>
      <c r="F2471" s="470" t="s">
        <v>388</v>
      </c>
      <c r="G2471" s="471" t="s">
        <v>389</v>
      </c>
      <c r="H2471" s="738"/>
      <c r="I2471" s="804"/>
      <c r="J2471" s="738"/>
      <c r="K2471" s="738"/>
      <c r="L2471" s="738"/>
      <c r="M2471" s="738"/>
      <c r="N2471" s="469" t="s">
        <v>390</v>
      </c>
      <c r="O2471" s="470" t="s">
        <v>391</v>
      </c>
      <c r="P2471" s="801"/>
      <c r="Q2471" s="802"/>
      <c r="R2471" s="748"/>
      <c r="S2471" s="749"/>
      <c r="T2471" s="472" t="s">
        <v>392</v>
      </c>
      <c r="U2471" s="473" t="s">
        <v>393</v>
      </c>
      <c r="V2471" s="474" t="s">
        <v>394</v>
      </c>
    </row>
    <row r="2472" spans="1:22" s="19" customFormat="1" ht="26.25" customHeight="1">
      <c r="A2472" s="630"/>
      <c r="B2472" s="400"/>
      <c r="C2472" s="401">
        <v>3</v>
      </c>
      <c r="D2472" s="401">
        <v>4</v>
      </c>
      <c r="E2472" s="401">
        <v>5</v>
      </c>
      <c r="F2472" s="401">
        <v>6</v>
      </c>
      <c r="G2472" s="401">
        <v>7</v>
      </c>
      <c r="H2472" s="401">
        <v>8</v>
      </c>
      <c r="I2472" s="401">
        <v>9</v>
      </c>
      <c r="J2472" s="401">
        <v>10</v>
      </c>
      <c r="K2472" s="401">
        <v>11</v>
      </c>
      <c r="L2472" s="401">
        <v>12</v>
      </c>
      <c r="M2472" s="401">
        <v>13</v>
      </c>
      <c r="N2472" s="401">
        <v>14</v>
      </c>
      <c r="O2472" s="401">
        <v>15</v>
      </c>
      <c r="P2472" s="402">
        <v>16</v>
      </c>
      <c r="Q2472" s="403">
        <v>17</v>
      </c>
      <c r="R2472" s="402">
        <v>18</v>
      </c>
      <c r="S2472" s="403">
        <v>19</v>
      </c>
      <c r="T2472" s="404">
        <v>20</v>
      </c>
      <c r="U2472" s="210">
        <v>21</v>
      </c>
      <c r="V2472" s="405">
        <v>22</v>
      </c>
    </row>
    <row r="2473" spans="1:22" s="33" customFormat="1" ht="49.95" customHeight="1">
      <c r="A2473" s="634" t="s">
        <v>3066</v>
      </c>
      <c r="B2473" s="406">
        <v>1</v>
      </c>
      <c r="C2473" s="394" t="s">
        <v>813</v>
      </c>
      <c r="D2473" s="394" t="s">
        <v>992</v>
      </c>
      <c r="E2473" s="394" t="s">
        <v>993</v>
      </c>
      <c r="F2473" s="394" t="s">
        <v>57</v>
      </c>
      <c r="G2473" s="386">
        <v>1</v>
      </c>
      <c r="H2473" s="543" t="s">
        <v>396</v>
      </c>
      <c r="I2473" s="392">
        <v>1</v>
      </c>
      <c r="J2473" s="393" t="s">
        <v>358</v>
      </c>
      <c r="K2473" s="430">
        <v>41673</v>
      </c>
      <c r="L2473" s="430">
        <v>42338</v>
      </c>
      <c r="M2473" s="387">
        <v>2423.2399999999998</v>
      </c>
      <c r="N2473" s="428">
        <v>2423.2399999999998</v>
      </c>
      <c r="O2473" s="212">
        <v>2423.2399999999998</v>
      </c>
      <c r="P2473" s="732"/>
      <c r="Q2473" s="733"/>
      <c r="R2473" s="750"/>
      <c r="S2473" s="751"/>
      <c r="T2473" s="389" t="s">
        <v>396</v>
      </c>
      <c r="U2473" s="390">
        <v>69</v>
      </c>
      <c r="V2473" s="391" t="s">
        <v>396</v>
      </c>
    </row>
    <row r="2474" spans="1:22" s="33" customFormat="1" ht="49.95" customHeight="1">
      <c r="A2474" s="634" t="s">
        <v>3067</v>
      </c>
      <c r="B2474" s="406">
        <v>2</v>
      </c>
      <c r="C2474" s="394" t="s">
        <v>994</v>
      </c>
      <c r="D2474" s="394" t="s">
        <v>995</v>
      </c>
      <c r="E2474" s="394" t="s">
        <v>996</v>
      </c>
      <c r="F2474" s="394" t="s">
        <v>48</v>
      </c>
      <c r="G2474" s="386">
        <v>0.15</v>
      </c>
      <c r="H2474" s="543" t="s">
        <v>396</v>
      </c>
      <c r="I2474" s="392">
        <v>2</v>
      </c>
      <c r="J2474" s="393" t="s">
        <v>359</v>
      </c>
      <c r="K2474" s="430">
        <v>38191</v>
      </c>
      <c r="L2474" s="430">
        <v>39835</v>
      </c>
      <c r="M2474" s="387">
        <v>18097.07</v>
      </c>
      <c r="N2474" s="428">
        <v>2714.5605</v>
      </c>
      <c r="O2474" s="212">
        <v>2714.5605</v>
      </c>
      <c r="P2474" s="732"/>
      <c r="Q2474" s="733"/>
      <c r="R2474" s="750"/>
      <c r="S2474" s="751"/>
      <c r="T2474" s="389" t="s">
        <v>396</v>
      </c>
      <c r="U2474" s="390">
        <v>28</v>
      </c>
      <c r="V2474" s="391" t="s">
        <v>396</v>
      </c>
    </row>
    <row r="2475" spans="1:22" s="33" customFormat="1" ht="24.9" customHeight="1">
      <c r="A2475" s="634" t="s">
        <v>3068</v>
      </c>
      <c r="B2475" s="406" t="s">
        <v>1418</v>
      </c>
      <c r="C2475" s="394"/>
      <c r="D2475" s="394"/>
      <c r="E2475" s="394"/>
      <c r="F2475" s="394"/>
      <c r="G2475" s="386"/>
      <c r="H2475" s="543"/>
      <c r="I2475" s="392"/>
      <c r="J2475" s="393" t="s">
        <v>1418</v>
      </c>
      <c r="K2475" s="430"/>
      <c r="L2475" s="430"/>
      <c r="M2475" s="387"/>
      <c r="N2475" s="428" t="s">
        <v>1418</v>
      </c>
      <c r="O2475" s="212" t="s">
        <v>1418</v>
      </c>
      <c r="P2475" s="732"/>
      <c r="Q2475" s="733"/>
      <c r="R2475" s="750"/>
      <c r="S2475" s="751"/>
      <c r="T2475" s="389"/>
      <c r="U2475" s="390"/>
      <c r="V2475" s="391"/>
    </row>
    <row r="2476" spans="1:22" s="33" customFormat="1" ht="24.9" customHeight="1">
      <c r="A2476" s="634" t="s">
        <v>3069</v>
      </c>
      <c r="B2476" s="406" t="s">
        <v>1418</v>
      </c>
      <c r="C2476" s="394"/>
      <c r="D2476" s="394"/>
      <c r="E2476" s="394"/>
      <c r="F2476" s="394"/>
      <c r="G2476" s="386"/>
      <c r="H2476" s="543"/>
      <c r="I2476" s="392"/>
      <c r="J2476" s="393" t="s">
        <v>1418</v>
      </c>
      <c r="K2476" s="430"/>
      <c r="L2476" s="430"/>
      <c r="M2476" s="387"/>
      <c r="N2476" s="428" t="s">
        <v>1418</v>
      </c>
      <c r="O2476" s="212" t="s">
        <v>1418</v>
      </c>
      <c r="P2476" s="732"/>
      <c r="Q2476" s="733"/>
      <c r="R2476" s="750"/>
      <c r="S2476" s="751"/>
      <c r="T2476" s="389"/>
      <c r="U2476" s="390"/>
      <c r="V2476" s="391"/>
    </row>
    <row r="2477" spans="1:22" s="33" customFormat="1" ht="24.9" customHeight="1">
      <c r="A2477" s="634" t="s">
        <v>3070</v>
      </c>
      <c r="B2477" s="406" t="s">
        <v>1418</v>
      </c>
      <c r="C2477" s="394"/>
      <c r="D2477" s="394"/>
      <c r="E2477" s="394"/>
      <c r="F2477" s="394"/>
      <c r="G2477" s="386"/>
      <c r="H2477" s="543"/>
      <c r="I2477" s="392"/>
      <c r="J2477" s="393" t="s">
        <v>1418</v>
      </c>
      <c r="K2477" s="430"/>
      <c r="L2477" s="430"/>
      <c r="M2477" s="387"/>
      <c r="N2477" s="428" t="s">
        <v>1418</v>
      </c>
      <c r="O2477" s="212" t="s">
        <v>1418</v>
      </c>
      <c r="P2477" s="732"/>
      <c r="Q2477" s="733"/>
      <c r="R2477" s="750"/>
      <c r="S2477" s="751"/>
      <c r="T2477" s="389"/>
      <c r="U2477" s="390"/>
      <c r="V2477" s="391"/>
    </row>
    <row r="2478" spans="1:22" s="33" customFormat="1" ht="24.9" customHeight="1">
      <c r="A2478" s="634" t="s">
        <v>3071</v>
      </c>
      <c r="B2478" s="406" t="s">
        <v>1418</v>
      </c>
      <c r="C2478" s="394"/>
      <c r="D2478" s="394"/>
      <c r="E2478" s="394"/>
      <c r="F2478" s="394"/>
      <c r="G2478" s="386"/>
      <c r="H2478" s="543"/>
      <c r="I2478" s="392"/>
      <c r="J2478" s="393" t="s">
        <v>1418</v>
      </c>
      <c r="K2478" s="430"/>
      <c r="L2478" s="430"/>
      <c r="M2478" s="387"/>
      <c r="N2478" s="428" t="s">
        <v>1418</v>
      </c>
      <c r="O2478" s="212" t="s">
        <v>1418</v>
      </c>
      <c r="P2478" s="732"/>
      <c r="Q2478" s="733"/>
      <c r="R2478" s="750"/>
      <c r="S2478" s="751"/>
      <c r="T2478" s="389"/>
      <c r="U2478" s="390"/>
      <c r="V2478" s="391"/>
    </row>
    <row r="2479" spans="1:22" s="33" customFormat="1" ht="24.9" customHeight="1">
      <c r="A2479" s="634" t="s">
        <v>3072</v>
      </c>
      <c r="B2479" s="406" t="s">
        <v>1418</v>
      </c>
      <c r="C2479" s="394"/>
      <c r="D2479" s="394"/>
      <c r="E2479" s="394"/>
      <c r="F2479" s="394"/>
      <c r="G2479" s="386"/>
      <c r="H2479" s="543"/>
      <c r="I2479" s="392"/>
      <c r="J2479" s="393" t="s">
        <v>1418</v>
      </c>
      <c r="K2479" s="430"/>
      <c r="L2479" s="430"/>
      <c r="M2479" s="388"/>
      <c r="N2479" s="428" t="s">
        <v>1418</v>
      </c>
      <c r="O2479" s="212" t="s">
        <v>1418</v>
      </c>
      <c r="P2479" s="732"/>
      <c r="Q2479" s="733"/>
      <c r="R2479" s="750"/>
      <c r="S2479" s="751"/>
      <c r="T2479" s="389"/>
      <c r="U2479" s="390"/>
      <c r="V2479" s="391"/>
    </row>
    <row r="2480" spans="1:22" s="33" customFormat="1" ht="24.9" customHeight="1">
      <c r="A2480" s="634" t="s">
        <v>3073</v>
      </c>
      <c r="B2480" s="406" t="s">
        <v>1418</v>
      </c>
      <c r="C2480" s="394"/>
      <c r="D2480" s="394"/>
      <c r="E2480" s="394"/>
      <c r="F2480" s="394"/>
      <c r="G2480" s="386"/>
      <c r="H2480" s="543"/>
      <c r="I2480" s="392"/>
      <c r="J2480" s="393" t="s">
        <v>1418</v>
      </c>
      <c r="K2480" s="430"/>
      <c r="L2480" s="430"/>
      <c r="M2480" s="388"/>
      <c r="N2480" s="428" t="s">
        <v>1418</v>
      </c>
      <c r="O2480" s="212" t="s">
        <v>1418</v>
      </c>
      <c r="P2480" s="732"/>
      <c r="Q2480" s="733"/>
      <c r="R2480" s="750"/>
      <c r="S2480" s="751"/>
      <c r="T2480" s="389"/>
      <c r="U2480" s="390"/>
      <c r="V2480" s="391"/>
    </row>
    <row r="2481" spans="1:22" s="33" customFormat="1" ht="24.9" customHeight="1" thickBot="1">
      <c r="A2481" s="634" t="s">
        <v>3074</v>
      </c>
      <c r="B2481" s="410" t="s">
        <v>1418</v>
      </c>
      <c r="C2481" s="395"/>
      <c r="D2481" s="395"/>
      <c r="E2481" s="395"/>
      <c r="F2481" s="395"/>
      <c r="G2481" s="396"/>
      <c r="H2481" s="544"/>
      <c r="I2481" s="397"/>
      <c r="J2481" s="398" t="s">
        <v>1418</v>
      </c>
      <c r="K2481" s="431"/>
      <c r="L2481" s="431"/>
      <c r="M2481" s="399"/>
      <c r="N2481" s="428" t="s">
        <v>1418</v>
      </c>
      <c r="O2481" s="212" t="s">
        <v>1418</v>
      </c>
      <c r="P2481" s="732"/>
      <c r="Q2481" s="733"/>
      <c r="R2481" s="750"/>
      <c r="S2481" s="751"/>
      <c r="T2481" s="389"/>
      <c r="U2481" s="390"/>
      <c r="V2481" s="391"/>
    </row>
    <row r="2482" spans="1:22" s="19" customFormat="1" ht="12" customHeight="1">
      <c r="A2482" s="634"/>
      <c r="B2482" s="34"/>
      <c r="C2482" s="35"/>
      <c r="D2482" s="35"/>
      <c r="E2482" s="35"/>
      <c r="F2482" s="35"/>
      <c r="G2482" s="35"/>
      <c r="H2482" s="407"/>
      <c r="I2482" s="35"/>
      <c r="J2482" s="35"/>
      <c r="K2482" s="35"/>
      <c r="L2482" s="35"/>
      <c r="M2482" s="35"/>
      <c r="N2482" s="35"/>
      <c r="O2482" s="211"/>
      <c r="P2482" s="35"/>
      <c r="Q2482" s="35"/>
      <c r="R2482" s="211"/>
      <c r="S2482" s="35"/>
      <c r="T2482" s="35"/>
      <c r="U2482" s="36"/>
      <c r="V2482" s="37"/>
    </row>
    <row r="2483" spans="1:22" s="19" customFormat="1" ht="17.25" customHeight="1" thickBot="1">
      <c r="A2483" s="634" t="s">
        <v>3075</v>
      </c>
      <c r="B2483" s="475"/>
      <c r="C2483" s="476"/>
      <c r="D2483" s="476"/>
      <c r="E2483" s="476"/>
      <c r="F2483" s="476"/>
      <c r="G2483" s="476"/>
      <c r="H2483" s="476"/>
      <c r="I2483" s="476"/>
      <c r="J2483" s="476"/>
      <c r="K2483" s="476"/>
      <c r="L2483" s="476"/>
      <c r="M2483" s="476"/>
      <c r="N2483" s="414" t="s">
        <v>398</v>
      </c>
      <c r="O2483" s="415">
        <v>2568.9002499999997</v>
      </c>
      <c r="P2483" s="423"/>
      <c r="Q2483" s="423"/>
      <c r="R2483" s="424"/>
      <c r="S2483" s="424"/>
      <c r="T2483" s="425"/>
      <c r="U2483" s="426"/>
      <c r="V2483" s="427"/>
    </row>
    <row r="2484" spans="1:22" ht="17.25" customHeight="1">
      <c r="B2484" s="38"/>
      <c r="C2484" s="38"/>
      <c r="D2484" s="38"/>
      <c r="E2484" s="38"/>
      <c r="F2484" s="38"/>
      <c r="G2484" s="39"/>
      <c r="H2484" s="39"/>
      <c r="I2484" s="39"/>
      <c r="J2484" s="39"/>
      <c r="K2484" s="39"/>
      <c r="L2484" s="39"/>
      <c r="M2484" s="39"/>
      <c r="N2484" s="39"/>
      <c r="O2484" s="39"/>
      <c r="P2484" s="39"/>
      <c r="Q2484" s="39"/>
      <c r="R2484" s="39"/>
      <c r="S2484" s="39"/>
      <c r="T2484" s="39"/>
      <c r="U2484" s="39"/>
      <c r="V2484" s="39"/>
    </row>
    <row r="2485" spans="1:22" s="19" customFormat="1" ht="16.5" customHeight="1" thickBot="1">
      <c r="A2485" s="630"/>
      <c r="B2485" s="764" t="s">
        <v>399</v>
      </c>
      <c r="C2485" s="764"/>
      <c r="D2485" s="764"/>
      <c r="E2485" s="764"/>
      <c r="F2485" s="764"/>
      <c r="G2485" s="764"/>
      <c r="H2485" s="764"/>
      <c r="I2485" s="764"/>
      <c r="J2485" s="764"/>
      <c r="K2485" s="764"/>
      <c r="L2485" s="764"/>
      <c r="M2485" s="764"/>
      <c r="N2485" s="764"/>
      <c r="O2485" s="764"/>
      <c r="P2485" s="764"/>
      <c r="Q2485" s="764"/>
      <c r="R2485" s="764"/>
      <c r="S2485" s="764"/>
      <c r="T2485" s="764"/>
      <c r="U2485" s="764"/>
      <c r="V2485" s="764"/>
    </row>
    <row r="2486" spans="1:22" s="22" customFormat="1" ht="22.5" customHeight="1">
      <c r="A2486" s="635" t="s">
        <v>3076</v>
      </c>
      <c r="B2486" s="765" t="s">
        <v>400</v>
      </c>
      <c r="C2486" s="768" t="s">
        <v>401</v>
      </c>
      <c r="D2486" s="769"/>
      <c r="E2486" s="769"/>
      <c r="F2486" s="769"/>
      <c r="G2486" s="769"/>
      <c r="H2486" s="769"/>
      <c r="I2486" s="769"/>
      <c r="J2486" s="769"/>
      <c r="K2486" s="769"/>
      <c r="L2486" s="769"/>
      <c r="M2486" s="747"/>
      <c r="N2486" s="477"/>
      <c r="O2486" s="478"/>
      <c r="P2486" s="768" t="s">
        <v>402</v>
      </c>
      <c r="Q2486" s="769"/>
      <c r="R2486" s="769"/>
      <c r="S2486" s="747"/>
      <c r="T2486" s="746" t="s">
        <v>403</v>
      </c>
      <c r="U2486" s="747"/>
      <c r="V2486" s="775" t="s">
        <v>1102</v>
      </c>
    </row>
    <row r="2487" spans="1:22" s="22" customFormat="1" ht="22.5" customHeight="1">
      <c r="A2487" s="635" t="s">
        <v>3077</v>
      </c>
      <c r="B2487" s="766"/>
      <c r="C2487" s="734" t="s">
        <v>404</v>
      </c>
      <c r="D2487" s="735"/>
      <c r="E2487" s="736"/>
      <c r="F2487" s="481">
        <v>2</v>
      </c>
      <c r="G2487" s="737" t="s">
        <v>405</v>
      </c>
      <c r="H2487" s="738" t="s">
        <v>406</v>
      </c>
      <c r="I2487" s="738"/>
      <c r="J2487" s="734" t="s">
        <v>407</v>
      </c>
      <c r="K2487" s="739"/>
      <c r="L2487" s="482"/>
      <c r="M2487" s="482"/>
      <c r="N2487" s="483"/>
      <c r="O2487" s="484"/>
      <c r="P2487" s="770"/>
      <c r="Q2487" s="771"/>
      <c r="R2487" s="771"/>
      <c r="S2487" s="772"/>
      <c r="T2487" s="748"/>
      <c r="U2487" s="749"/>
      <c r="V2487" s="776"/>
    </row>
    <row r="2488" spans="1:22" s="22" customFormat="1" ht="51.75" customHeight="1" thickBot="1">
      <c r="A2488" s="635" t="s">
        <v>3078</v>
      </c>
      <c r="B2488" s="766"/>
      <c r="C2488" s="735" t="s">
        <v>408</v>
      </c>
      <c r="D2488" s="736"/>
      <c r="E2488" s="485" t="s">
        <v>409</v>
      </c>
      <c r="F2488" s="479" t="s">
        <v>410</v>
      </c>
      <c r="G2488" s="737"/>
      <c r="H2488" s="738"/>
      <c r="I2488" s="738"/>
      <c r="J2488" s="469" t="s">
        <v>411</v>
      </c>
      <c r="K2488" s="480" t="s">
        <v>412</v>
      </c>
      <c r="L2488" s="486" t="s">
        <v>413</v>
      </c>
      <c r="M2488" s="486"/>
      <c r="N2488" s="487" t="s">
        <v>414</v>
      </c>
      <c r="O2488" s="488"/>
      <c r="P2488" s="421" t="s">
        <v>1436</v>
      </c>
      <c r="Q2488" s="312" t="s">
        <v>415</v>
      </c>
      <c r="R2488" s="313"/>
      <c r="S2488" s="94">
        <v>2</v>
      </c>
      <c r="T2488" s="773"/>
      <c r="U2488" s="774"/>
      <c r="V2488" s="777"/>
    </row>
    <row r="2489" spans="1:22" s="22" customFormat="1" ht="15.75" customHeight="1">
      <c r="A2489" s="635" t="s">
        <v>3079</v>
      </c>
      <c r="B2489" s="766"/>
      <c r="C2489" s="41">
        <v>1</v>
      </c>
      <c r="D2489" s="83" t="s">
        <v>358</v>
      </c>
      <c r="E2489" s="89">
        <v>0.5</v>
      </c>
      <c r="F2489" s="306">
        <v>2423.2399999999998</v>
      </c>
      <c r="G2489" s="306">
        <v>698.17</v>
      </c>
      <c r="H2489" s="742" t="s">
        <v>1102</v>
      </c>
      <c r="I2489" s="743"/>
      <c r="J2489" s="90" t="s">
        <v>1102</v>
      </c>
      <c r="K2489" s="88" t="s">
        <v>1418</v>
      </c>
      <c r="L2489" s="453" t="s">
        <v>34</v>
      </c>
      <c r="M2489" s="454" t="s">
        <v>1439</v>
      </c>
      <c r="N2489" s="369" t="s">
        <v>396</v>
      </c>
      <c r="O2489" s="778" t="s">
        <v>205</v>
      </c>
      <c r="P2489" s="779"/>
      <c r="Q2489" s="782">
        <v>131</v>
      </c>
      <c r="R2489" s="785" t="s">
        <v>1361</v>
      </c>
      <c r="S2489" s="786"/>
      <c r="T2489" s="746" t="s">
        <v>416</v>
      </c>
      <c r="U2489" s="769"/>
      <c r="V2489" s="747"/>
    </row>
    <row r="2490" spans="1:22" s="22" customFormat="1" ht="15.75" customHeight="1" thickBot="1">
      <c r="A2490" s="635" t="s">
        <v>3080</v>
      </c>
      <c r="B2490" s="766"/>
      <c r="C2490" s="41">
        <v>2</v>
      </c>
      <c r="D2490" s="83" t="s">
        <v>359</v>
      </c>
      <c r="E2490" s="89">
        <v>0.5</v>
      </c>
      <c r="F2490" s="306">
        <v>2714.5605</v>
      </c>
      <c r="G2490" s="306">
        <v>698.17</v>
      </c>
      <c r="H2490" s="742" t="s">
        <v>1102</v>
      </c>
      <c r="I2490" s="743"/>
      <c r="J2490" s="90" t="s">
        <v>1102</v>
      </c>
      <c r="K2490" s="88" t="s">
        <v>1418</v>
      </c>
      <c r="L2490" s="453" t="s">
        <v>1361</v>
      </c>
      <c r="M2490" s="454" t="s">
        <v>1459</v>
      </c>
      <c r="N2490" s="369" t="s">
        <v>396</v>
      </c>
      <c r="O2490" s="778"/>
      <c r="P2490" s="779"/>
      <c r="Q2490" s="783"/>
      <c r="R2490" s="787"/>
      <c r="S2490" s="788"/>
      <c r="T2490" s="773"/>
      <c r="U2490" s="791"/>
      <c r="V2490" s="774"/>
    </row>
    <row r="2491" spans="1:22" s="22" customFormat="1" ht="15.75" customHeight="1">
      <c r="A2491" s="635" t="s">
        <v>3081</v>
      </c>
      <c r="B2491" s="766"/>
      <c r="C2491" s="41">
        <v>3</v>
      </c>
      <c r="D2491" s="83" t="s">
        <v>1418</v>
      </c>
      <c r="E2491" s="89" t="s">
        <v>1418</v>
      </c>
      <c r="F2491" s="306" t="s">
        <v>1418</v>
      </c>
      <c r="G2491" s="306" t="s">
        <v>1418</v>
      </c>
      <c r="H2491" s="742" t="s">
        <v>1418</v>
      </c>
      <c r="I2491" s="743"/>
      <c r="J2491" s="90" t="s">
        <v>1418</v>
      </c>
      <c r="K2491" s="88" t="s">
        <v>1418</v>
      </c>
      <c r="L2491" s="453"/>
      <c r="M2491" s="454" t="s">
        <v>1418</v>
      </c>
      <c r="N2491" s="369"/>
      <c r="O2491" s="780"/>
      <c r="P2491" s="781"/>
      <c r="Q2491" s="784"/>
      <c r="R2491" s="789"/>
      <c r="S2491" s="790"/>
      <c r="T2491" s="244"/>
      <c r="U2491" s="244"/>
      <c r="V2491" s="245"/>
    </row>
    <row r="2492" spans="1:22" s="22" customFormat="1" ht="15.75" customHeight="1">
      <c r="A2492" s="635" t="s">
        <v>3082</v>
      </c>
      <c r="B2492" s="766"/>
      <c r="C2492" s="41">
        <v>4</v>
      </c>
      <c r="D2492" s="83" t="s">
        <v>1418</v>
      </c>
      <c r="E2492" s="89" t="s">
        <v>1418</v>
      </c>
      <c r="F2492" s="306" t="s">
        <v>1418</v>
      </c>
      <c r="G2492" s="306" t="s">
        <v>1418</v>
      </c>
      <c r="H2492" s="742" t="s">
        <v>1418</v>
      </c>
      <c r="I2492" s="743"/>
      <c r="J2492" s="90" t="s">
        <v>1418</v>
      </c>
      <c r="K2492" s="88" t="s">
        <v>1418</v>
      </c>
      <c r="L2492" s="453"/>
      <c r="M2492" s="454" t="s">
        <v>1418</v>
      </c>
      <c r="N2492" s="369"/>
      <c r="O2492" s="744" t="s">
        <v>417</v>
      </c>
      <c r="P2492" s="734" t="s">
        <v>418</v>
      </c>
      <c r="Q2492" s="735"/>
      <c r="R2492" s="735"/>
      <c r="S2492" s="736"/>
      <c r="T2492" s="225"/>
      <c r="U2492" s="225"/>
      <c r="V2492" s="246"/>
    </row>
    <row r="2493" spans="1:22" s="22" customFormat="1" ht="17.25" customHeight="1">
      <c r="A2493" s="635" t="s">
        <v>3083</v>
      </c>
      <c r="B2493" s="766"/>
      <c r="C2493" s="41">
        <v>5</v>
      </c>
      <c r="D2493" s="83" t="s">
        <v>1418</v>
      </c>
      <c r="E2493" s="89" t="s">
        <v>1418</v>
      </c>
      <c r="F2493" s="306" t="s">
        <v>1418</v>
      </c>
      <c r="G2493" s="306" t="s">
        <v>1418</v>
      </c>
      <c r="H2493" s="742" t="s">
        <v>1418</v>
      </c>
      <c r="I2493" s="743"/>
      <c r="J2493" s="90" t="s">
        <v>1418</v>
      </c>
      <c r="K2493" s="88" t="s">
        <v>1418</v>
      </c>
      <c r="L2493" s="453"/>
      <c r="M2493" s="454" t="s">
        <v>1418</v>
      </c>
      <c r="N2493" s="369"/>
      <c r="O2493" s="745"/>
      <c r="P2493" s="469" t="s">
        <v>419</v>
      </c>
      <c r="Q2493" s="469" t="s">
        <v>420</v>
      </c>
      <c r="R2493" s="738" t="s">
        <v>421</v>
      </c>
      <c r="S2493" s="738"/>
      <c r="T2493" s="225"/>
      <c r="U2493" s="225"/>
      <c r="V2493" s="246"/>
    </row>
    <row r="2494" spans="1:22" s="22" customFormat="1" ht="16.5" customHeight="1" thickBot="1">
      <c r="A2494" s="635" t="s">
        <v>3084</v>
      </c>
      <c r="B2494" s="766"/>
      <c r="C2494" s="91">
        <v>6</v>
      </c>
      <c r="D2494" s="92" t="s">
        <v>1418</v>
      </c>
      <c r="E2494" s="93" t="s">
        <v>1418</v>
      </c>
      <c r="F2494" s="306" t="s">
        <v>1418</v>
      </c>
      <c r="G2494" s="306" t="s">
        <v>1418</v>
      </c>
      <c r="H2494" s="742" t="s">
        <v>1418</v>
      </c>
      <c r="I2494" s="743"/>
      <c r="J2494" s="90" t="s">
        <v>1418</v>
      </c>
      <c r="K2494" s="88" t="s">
        <v>1418</v>
      </c>
      <c r="L2494" s="453"/>
      <c r="M2494" s="454" t="s">
        <v>1418</v>
      </c>
      <c r="N2494" s="451"/>
      <c r="O2494" s="319" t="s">
        <v>1102</v>
      </c>
      <c r="P2494" s="247">
        <v>4</v>
      </c>
      <c r="Q2494" s="248">
        <v>1396.3430708000001</v>
      </c>
      <c r="R2494" s="792">
        <v>5137.8004999999994</v>
      </c>
      <c r="S2494" s="792"/>
      <c r="T2494" s="225"/>
      <c r="U2494" s="225"/>
      <c r="V2494" s="246"/>
    </row>
    <row r="2495" spans="1:22" s="22" customFormat="1" ht="16.5" customHeight="1" thickBot="1">
      <c r="A2495" s="635" t="s">
        <v>3085</v>
      </c>
      <c r="B2495" s="767"/>
      <c r="C2495" s="793" t="s">
        <v>422</v>
      </c>
      <c r="D2495" s="794"/>
      <c r="E2495" s="794"/>
      <c r="F2495" s="502"/>
      <c r="G2495" s="503"/>
      <c r="H2495" s="795" t="s">
        <v>1102</v>
      </c>
      <c r="I2495" s="796"/>
      <c r="J2495" s="416" t="s">
        <v>1102</v>
      </c>
      <c r="K2495" s="249" t="s">
        <v>1102</v>
      </c>
      <c r="L2495" s="492"/>
      <c r="M2495" s="493"/>
      <c r="N2495" s="494"/>
      <c r="O2495" s="797" t="s">
        <v>1418</v>
      </c>
      <c r="P2495" s="797"/>
      <c r="Q2495" s="797"/>
      <c r="R2495" s="797"/>
      <c r="S2495" s="797"/>
      <c r="T2495" s="489"/>
      <c r="U2495" s="490"/>
      <c r="V2495" s="491"/>
    </row>
    <row r="2496" spans="1:22" ht="24.9" customHeight="1"/>
    <row r="2497" spans="1:22" ht="24.9" customHeight="1"/>
    <row r="2498" spans="1:22" s="32" customFormat="1" ht="24" thickBot="1">
      <c r="A2498" s="633">
        <v>92</v>
      </c>
      <c r="B2498" s="761" t="s">
        <v>371</v>
      </c>
      <c r="C2498" s="761"/>
      <c r="D2498" s="761"/>
      <c r="E2498" s="26">
        <v>134</v>
      </c>
      <c r="F2498" s="27" t="s">
        <v>196</v>
      </c>
      <c r="G2498" s="28"/>
      <c r="H2498" s="28"/>
      <c r="I2498" s="27"/>
      <c r="J2498" s="27"/>
      <c r="K2498" s="27"/>
      <c r="L2498" s="27"/>
      <c r="M2498" s="29"/>
      <c r="N2498" s="29"/>
      <c r="O2498" s="28"/>
      <c r="P2498" s="28"/>
      <c r="Q2498" s="30"/>
      <c r="R2498" s="30"/>
      <c r="S2498" s="30"/>
      <c r="T2498" s="30"/>
      <c r="U2498" s="31"/>
    </row>
    <row r="2499" spans="1:22" s="19" customFormat="1" ht="24.75" customHeight="1">
      <c r="A2499" s="630"/>
      <c r="B2499" s="762" t="s">
        <v>372</v>
      </c>
      <c r="C2499" s="466" t="s">
        <v>373</v>
      </c>
      <c r="D2499" s="467" t="s">
        <v>374</v>
      </c>
      <c r="E2499" s="467"/>
      <c r="F2499" s="467" t="s">
        <v>375</v>
      </c>
      <c r="G2499" s="468"/>
      <c r="H2499" s="752" t="s">
        <v>376</v>
      </c>
      <c r="I2499" s="803" t="s">
        <v>377</v>
      </c>
      <c r="J2499" s="752" t="s">
        <v>378</v>
      </c>
      <c r="K2499" s="752" t="s">
        <v>379</v>
      </c>
      <c r="L2499" s="752" t="s">
        <v>380</v>
      </c>
      <c r="M2499" s="752" t="s">
        <v>381</v>
      </c>
      <c r="N2499" s="753" t="s">
        <v>382</v>
      </c>
      <c r="O2499" s="754"/>
      <c r="P2499" s="755" t="s">
        <v>383</v>
      </c>
      <c r="Q2499" s="756"/>
      <c r="R2499" s="746" t="s">
        <v>384</v>
      </c>
      <c r="S2499" s="747"/>
      <c r="T2499" s="798" t="s">
        <v>385</v>
      </c>
      <c r="U2499" s="799"/>
      <c r="V2499" s="800"/>
    </row>
    <row r="2500" spans="1:22" s="19" customFormat="1" ht="73.5" customHeight="1">
      <c r="A2500" s="630"/>
      <c r="B2500" s="763"/>
      <c r="C2500" s="469" t="s">
        <v>386</v>
      </c>
      <c r="D2500" s="470" t="s">
        <v>101</v>
      </c>
      <c r="E2500" s="470" t="s">
        <v>387</v>
      </c>
      <c r="F2500" s="470" t="s">
        <v>388</v>
      </c>
      <c r="G2500" s="471" t="s">
        <v>389</v>
      </c>
      <c r="H2500" s="738"/>
      <c r="I2500" s="804"/>
      <c r="J2500" s="738"/>
      <c r="K2500" s="738"/>
      <c r="L2500" s="738"/>
      <c r="M2500" s="738"/>
      <c r="N2500" s="469" t="s">
        <v>390</v>
      </c>
      <c r="O2500" s="470" t="s">
        <v>391</v>
      </c>
      <c r="P2500" s="801"/>
      <c r="Q2500" s="802"/>
      <c r="R2500" s="748"/>
      <c r="S2500" s="749"/>
      <c r="T2500" s="472" t="s">
        <v>392</v>
      </c>
      <c r="U2500" s="473" t="s">
        <v>393</v>
      </c>
      <c r="V2500" s="474" t="s">
        <v>394</v>
      </c>
    </row>
    <row r="2501" spans="1:22" s="19" customFormat="1" ht="26.25" customHeight="1">
      <c r="A2501" s="630"/>
      <c r="B2501" s="400"/>
      <c r="C2501" s="401">
        <v>3</v>
      </c>
      <c r="D2501" s="401">
        <v>4</v>
      </c>
      <c r="E2501" s="401">
        <v>5</v>
      </c>
      <c r="F2501" s="401">
        <v>6</v>
      </c>
      <c r="G2501" s="401">
        <v>7</v>
      </c>
      <c r="H2501" s="401">
        <v>8</v>
      </c>
      <c r="I2501" s="401">
        <v>9</v>
      </c>
      <c r="J2501" s="401">
        <v>10</v>
      </c>
      <c r="K2501" s="401">
        <v>11</v>
      </c>
      <c r="L2501" s="401">
        <v>12</v>
      </c>
      <c r="M2501" s="401">
        <v>13</v>
      </c>
      <c r="N2501" s="401">
        <v>14</v>
      </c>
      <c r="O2501" s="401">
        <v>15</v>
      </c>
      <c r="P2501" s="402">
        <v>16</v>
      </c>
      <c r="Q2501" s="403">
        <v>17</v>
      </c>
      <c r="R2501" s="402">
        <v>18</v>
      </c>
      <c r="S2501" s="403">
        <v>19</v>
      </c>
      <c r="T2501" s="404">
        <v>20</v>
      </c>
      <c r="U2501" s="210">
        <v>21</v>
      </c>
      <c r="V2501" s="405">
        <v>22</v>
      </c>
    </row>
    <row r="2502" spans="1:22" s="33" customFormat="1" ht="49.95" customHeight="1">
      <c r="A2502" s="634" t="s">
        <v>3086</v>
      </c>
      <c r="B2502" s="406">
        <v>1</v>
      </c>
      <c r="C2502" s="394" t="s">
        <v>470</v>
      </c>
      <c r="D2502" s="394" t="s">
        <v>997</v>
      </c>
      <c r="E2502" s="394" t="s">
        <v>998</v>
      </c>
      <c r="F2502" s="394" t="s">
        <v>48</v>
      </c>
      <c r="G2502" s="386">
        <v>0.35</v>
      </c>
      <c r="H2502" s="543" t="s">
        <v>396</v>
      </c>
      <c r="I2502" s="392">
        <v>1</v>
      </c>
      <c r="J2502" s="393" t="s">
        <v>360</v>
      </c>
      <c r="K2502" s="430">
        <v>40124</v>
      </c>
      <c r="L2502" s="430">
        <v>42307</v>
      </c>
      <c r="M2502" s="387">
        <v>16006.51</v>
      </c>
      <c r="N2502" s="428">
        <v>5602.2784999999994</v>
      </c>
      <c r="O2502" s="212">
        <v>5602.2785000000003</v>
      </c>
      <c r="P2502" s="732"/>
      <c r="Q2502" s="733"/>
      <c r="R2502" s="750"/>
      <c r="S2502" s="751"/>
      <c r="T2502" s="389" t="s">
        <v>396</v>
      </c>
      <c r="U2502" s="390">
        <v>173</v>
      </c>
      <c r="V2502" s="391" t="s">
        <v>396</v>
      </c>
    </row>
    <row r="2503" spans="1:22" s="33" customFormat="1" ht="49.95" customHeight="1">
      <c r="A2503" s="634" t="s">
        <v>3087</v>
      </c>
      <c r="B2503" s="406">
        <v>2</v>
      </c>
      <c r="C2503" s="394" t="s">
        <v>999</v>
      </c>
      <c r="D2503" s="394" t="s">
        <v>1000</v>
      </c>
      <c r="E2503" s="394" t="s">
        <v>1001</v>
      </c>
      <c r="F2503" s="394" t="s">
        <v>57</v>
      </c>
      <c r="G2503" s="386">
        <v>1</v>
      </c>
      <c r="H2503" s="543" t="s">
        <v>396</v>
      </c>
      <c r="I2503" s="392">
        <v>1</v>
      </c>
      <c r="J2503" s="393" t="s">
        <v>360</v>
      </c>
      <c r="K2503" s="430">
        <v>41703</v>
      </c>
      <c r="L2503" s="430">
        <v>42544</v>
      </c>
      <c r="M2503" s="387">
        <v>1926.82</v>
      </c>
      <c r="N2503" s="428">
        <v>1926.82</v>
      </c>
      <c r="O2503" s="212">
        <v>1926.82</v>
      </c>
      <c r="P2503" s="732"/>
      <c r="Q2503" s="733"/>
      <c r="R2503" s="750"/>
      <c r="S2503" s="751"/>
      <c r="T2503" s="389" t="s">
        <v>396</v>
      </c>
      <c r="U2503" s="390">
        <v>183</v>
      </c>
      <c r="V2503" s="391" t="s">
        <v>396</v>
      </c>
    </row>
    <row r="2504" spans="1:22" s="33" customFormat="1" ht="49.95" customHeight="1">
      <c r="A2504" s="634" t="s">
        <v>3088</v>
      </c>
      <c r="B2504" s="406">
        <v>3</v>
      </c>
      <c r="C2504" s="394" t="s">
        <v>470</v>
      </c>
      <c r="D2504" s="394" t="s">
        <v>1002</v>
      </c>
      <c r="E2504" s="394" t="s">
        <v>1003</v>
      </c>
      <c r="F2504" s="394" t="s">
        <v>57</v>
      </c>
      <c r="G2504" s="386">
        <v>1</v>
      </c>
      <c r="H2504" s="543" t="s">
        <v>396</v>
      </c>
      <c r="I2504" s="392">
        <v>3</v>
      </c>
      <c r="J2504" s="393" t="s">
        <v>362</v>
      </c>
      <c r="K2504" s="430">
        <v>36818</v>
      </c>
      <c r="L2504" s="430">
        <v>36999</v>
      </c>
      <c r="M2504" s="387">
        <v>524.44000000000005</v>
      </c>
      <c r="N2504" s="428">
        <v>524.44000000000005</v>
      </c>
      <c r="O2504" s="212">
        <v>524.44000000000005</v>
      </c>
      <c r="P2504" s="732"/>
      <c r="Q2504" s="733"/>
      <c r="R2504" s="750"/>
      <c r="S2504" s="751"/>
      <c r="T2504" s="389" t="s">
        <v>396</v>
      </c>
      <c r="U2504" s="390">
        <v>21</v>
      </c>
      <c r="V2504" s="391" t="s">
        <v>396</v>
      </c>
    </row>
    <row r="2505" spans="1:22" s="33" customFormat="1" ht="49.95" customHeight="1">
      <c r="A2505" s="634" t="s">
        <v>3089</v>
      </c>
      <c r="B2505" s="406">
        <v>4</v>
      </c>
      <c r="C2505" s="394" t="s">
        <v>1004</v>
      </c>
      <c r="D2505" s="394" t="s">
        <v>1005</v>
      </c>
      <c r="E2505" s="394" t="s">
        <v>1006</v>
      </c>
      <c r="F2505" s="394" t="s">
        <v>57</v>
      </c>
      <c r="G2505" s="386">
        <v>1</v>
      </c>
      <c r="H2505" s="543" t="s">
        <v>396</v>
      </c>
      <c r="I2505" s="392">
        <v>3</v>
      </c>
      <c r="J2505" s="393" t="s">
        <v>362</v>
      </c>
      <c r="K2505" s="430">
        <v>37125</v>
      </c>
      <c r="L2505" s="430">
        <v>37246</v>
      </c>
      <c r="M2505" s="387">
        <v>416.86</v>
      </c>
      <c r="N2505" s="428">
        <v>416.86</v>
      </c>
      <c r="O2505" s="212">
        <v>416.86</v>
      </c>
      <c r="P2505" s="732"/>
      <c r="Q2505" s="733"/>
      <c r="R2505" s="750"/>
      <c r="S2505" s="751"/>
      <c r="T2505" s="389" t="s">
        <v>396</v>
      </c>
      <c r="U2505" s="390">
        <v>11</v>
      </c>
      <c r="V2505" s="391" t="s">
        <v>396</v>
      </c>
    </row>
    <row r="2506" spans="1:22" s="33" customFormat="1" ht="49.95" customHeight="1">
      <c r="A2506" s="634" t="s">
        <v>3090</v>
      </c>
      <c r="B2506" s="406">
        <v>5</v>
      </c>
      <c r="C2506" s="394" t="s">
        <v>999</v>
      </c>
      <c r="D2506" s="394" t="s">
        <v>1007</v>
      </c>
      <c r="E2506" s="394" t="s">
        <v>1008</v>
      </c>
      <c r="F2506" s="394" t="s">
        <v>57</v>
      </c>
      <c r="G2506" s="386">
        <v>1</v>
      </c>
      <c r="H2506" s="543" t="s">
        <v>397</v>
      </c>
      <c r="I2506" s="392">
        <v>1</v>
      </c>
      <c r="J2506" s="393" t="s">
        <v>360</v>
      </c>
      <c r="K2506" s="430">
        <v>42018</v>
      </c>
      <c r="L2506" s="430">
        <v>42729</v>
      </c>
      <c r="M2506" s="387">
        <v>5301.21</v>
      </c>
      <c r="N2506" s="428" t="s">
        <v>1418</v>
      </c>
      <c r="O2506" s="212" t="s">
        <v>1418</v>
      </c>
      <c r="P2506" s="732"/>
      <c r="Q2506" s="733"/>
      <c r="R2506" s="732"/>
      <c r="S2506" s="805"/>
      <c r="T2506" s="389"/>
      <c r="U2506" s="390">
        <v>19</v>
      </c>
      <c r="V2506" s="391"/>
    </row>
    <row r="2507" spans="1:22" s="33" customFormat="1" ht="24.9" customHeight="1">
      <c r="A2507" s="634" t="s">
        <v>3091</v>
      </c>
      <c r="B2507" s="406" t="s">
        <v>1418</v>
      </c>
      <c r="C2507" s="394"/>
      <c r="D2507" s="394"/>
      <c r="E2507" s="394"/>
      <c r="F2507" s="394"/>
      <c r="G2507" s="386"/>
      <c r="H2507" s="543"/>
      <c r="I2507" s="392"/>
      <c r="J2507" s="393" t="s">
        <v>1418</v>
      </c>
      <c r="K2507" s="430"/>
      <c r="L2507" s="430"/>
      <c r="M2507" s="388"/>
      <c r="N2507" s="428" t="s">
        <v>1418</v>
      </c>
      <c r="O2507" s="212" t="s">
        <v>1418</v>
      </c>
      <c r="P2507" s="732"/>
      <c r="Q2507" s="733"/>
      <c r="R2507" s="750"/>
      <c r="S2507" s="751"/>
      <c r="T2507" s="389"/>
      <c r="U2507" s="390"/>
      <c r="V2507" s="391"/>
    </row>
    <row r="2508" spans="1:22" s="33" customFormat="1" ht="24.9" customHeight="1">
      <c r="A2508" s="634" t="s">
        <v>3092</v>
      </c>
      <c r="B2508" s="406" t="s">
        <v>1418</v>
      </c>
      <c r="C2508" s="394"/>
      <c r="D2508" s="394"/>
      <c r="E2508" s="394"/>
      <c r="F2508" s="394"/>
      <c r="G2508" s="386"/>
      <c r="H2508" s="543"/>
      <c r="I2508" s="392"/>
      <c r="J2508" s="393" t="s">
        <v>1418</v>
      </c>
      <c r="K2508" s="430"/>
      <c r="L2508" s="430"/>
      <c r="M2508" s="388"/>
      <c r="N2508" s="428" t="s">
        <v>1418</v>
      </c>
      <c r="O2508" s="212" t="s">
        <v>1418</v>
      </c>
      <c r="P2508" s="732"/>
      <c r="Q2508" s="733"/>
      <c r="R2508" s="750"/>
      <c r="S2508" s="751"/>
      <c r="T2508" s="389"/>
      <c r="U2508" s="390"/>
      <c r="V2508" s="391"/>
    </row>
    <row r="2509" spans="1:22" s="33" customFormat="1" ht="24.9" customHeight="1" thickBot="1">
      <c r="A2509" s="634" t="s">
        <v>3093</v>
      </c>
      <c r="B2509" s="410" t="s">
        <v>1418</v>
      </c>
      <c r="C2509" s="395"/>
      <c r="D2509" s="395"/>
      <c r="E2509" s="395"/>
      <c r="F2509" s="395"/>
      <c r="G2509" s="396"/>
      <c r="H2509" s="544"/>
      <c r="I2509" s="397"/>
      <c r="J2509" s="398" t="s">
        <v>1418</v>
      </c>
      <c r="K2509" s="431"/>
      <c r="L2509" s="431"/>
      <c r="M2509" s="399"/>
      <c r="N2509" s="428" t="s">
        <v>1418</v>
      </c>
      <c r="O2509" s="212" t="s">
        <v>1418</v>
      </c>
      <c r="P2509" s="732"/>
      <c r="Q2509" s="733"/>
      <c r="R2509" s="750"/>
      <c r="S2509" s="751"/>
      <c r="T2509" s="389"/>
      <c r="U2509" s="390"/>
      <c r="V2509" s="391"/>
    </row>
    <row r="2510" spans="1:22" s="19" customFormat="1" ht="12" customHeight="1">
      <c r="A2510" s="634"/>
      <c r="B2510" s="34"/>
      <c r="C2510" s="35"/>
      <c r="D2510" s="35"/>
      <c r="E2510" s="35"/>
      <c r="F2510" s="35"/>
      <c r="G2510" s="35"/>
      <c r="H2510" s="407"/>
      <c r="I2510" s="35"/>
      <c r="J2510" s="35"/>
      <c r="K2510" s="35"/>
      <c r="L2510" s="35"/>
      <c r="M2510" s="35"/>
      <c r="N2510" s="35"/>
      <c r="O2510" s="211"/>
      <c r="P2510" s="35"/>
      <c r="Q2510" s="35"/>
      <c r="R2510" s="211"/>
      <c r="S2510" s="35"/>
      <c r="T2510" s="35"/>
      <c r="U2510" s="36"/>
      <c r="V2510" s="37"/>
    </row>
    <row r="2511" spans="1:22" s="19" customFormat="1" ht="17.25" customHeight="1" thickBot="1">
      <c r="A2511" s="634" t="s">
        <v>3094</v>
      </c>
      <c r="B2511" s="475"/>
      <c r="C2511" s="476"/>
      <c r="D2511" s="476"/>
      <c r="E2511" s="476"/>
      <c r="F2511" s="476"/>
      <c r="G2511" s="476"/>
      <c r="H2511" s="476"/>
      <c r="I2511" s="476"/>
      <c r="J2511" s="476"/>
      <c r="K2511" s="476"/>
      <c r="L2511" s="476"/>
      <c r="M2511" s="476"/>
      <c r="N2511" s="414" t="s">
        <v>398</v>
      </c>
      <c r="O2511" s="415">
        <v>2117.5996250000003</v>
      </c>
      <c r="P2511" s="423"/>
      <c r="Q2511" s="423"/>
      <c r="R2511" s="424"/>
      <c r="S2511" s="424"/>
      <c r="T2511" s="425"/>
      <c r="U2511" s="426"/>
      <c r="V2511" s="427"/>
    </row>
    <row r="2512" spans="1:22" ht="17.25" customHeight="1">
      <c r="B2512" s="38"/>
      <c r="C2512" s="38"/>
      <c r="D2512" s="38"/>
      <c r="E2512" s="38"/>
      <c r="F2512" s="38"/>
      <c r="G2512" s="39"/>
      <c r="H2512" s="39"/>
      <c r="I2512" s="39"/>
      <c r="J2512" s="39"/>
      <c r="K2512" s="39"/>
      <c r="L2512" s="39"/>
      <c r="M2512" s="39"/>
      <c r="N2512" s="39"/>
      <c r="O2512" s="39"/>
      <c r="P2512" s="39"/>
      <c r="Q2512" s="39"/>
      <c r="R2512" s="39"/>
      <c r="S2512" s="39"/>
      <c r="T2512" s="39"/>
      <c r="U2512" s="39"/>
      <c r="V2512" s="39"/>
    </row>
    <row r="2513" spans="1:22" s="19" customFormat="1" ht="16.5" customHeight="1" thickBot="1">
      <c r="A2513" s="630"/>
      <c r="B2513" s="764" t="s">
        <v>399</v>
      </c>
      <c r="C2513" s="764"/>
      <c r="D2513" s="764"/>
      <c r="E2513" s="764"/>
      <c r="F2513" s="764"/>
      <c r="G2513" s="764"/>
      <c r="H2513" s="764"/>
      <c r="I2513" s="764"/>
      <c r="J2513" s="764"/>
      <c r="K2513" s="764"/>
      <c r="L2513" s="764"/>
      <c r="M2513" s="764"/>
      <c r="N2513" s="764"/>
      <c r="O2513" s="764"/>
      <c r="P2513" s="764"/>
      <c r="Q2513" s="764"/>
      <c r="R2513" s="764"/>
      <c r="S2513" s="764"/>
      <c r="T2513" s="764"/>
      <c r="U2513" s="764"/>
      <c r="V2513" s="764"/>
    </row>
    <row r="2514" spans="1:22" s="22" customFormat="1" ht="22.5" customHeight="1">
      <c r="A2514" s="635" t="s">
        <v>3095</v>
      </c>
      <c r="B2514" s="765" t="s">
        <v>400</v>
      </c>
      <c r="C2514" s="768" t="s">
        <v>401</v>
      </c>
      <c r="D2514" s="769"/>
      <c r="E2514" s="769"/>
      <c r="F2514" s="769"/>
      <c r="G2514" s="769"/>
      <c r="H2514" s="769"/>
      <c r="I2514" s="769"/>
      <c r="J2514" s="769"/>
      <c r="K2514" s="769"/>
      <c r="L2514" s="769"/>
      <c r="M2514" s="747"/>
      <c r="N2514" s="477"/>
      <c r="O2514" s="478"/>
      <c r="P2514" s="768" t="s">
        <v>402</v>
      </c>
      <c r="Q2514" s="769"/>
      <c r="R2514" s="769"/>
      <c r="S2514" s="747"/>
      <c r="T2514" s="746" t="s">
        <v>403</v>
      </c>
      <c r="U2514" s="747"/>
      <c r="V2514" s="775" t="s">
        <v>1102</v>
      </c>
    </row>
    <row r="2515" spans="1:22" s="22" customFormat="1" ht="22.5" customHeight="1">
      <c r="A2515" s="635" t="s">
        <v>3096</v>
      </c>
      <c r="B2515" s="766"/>
      <c r="C2515" s="734" t="s">
        <v>404</v>
      </c>
      <c r="D2515" s="735"/>
      <c r="E2515" s="736"/>
      <c r="F2515" s="481">
        <v>3</v>
      </c>
      <c r="G2515" s="737" t="s">
        <v>405</v>
      </c>
      <c r="H2515" s="738" t="s">
        <v>406</v>
      </c>
      <c r="I2515" s="738"/>
      <c r="J2515" s="734" t="s">
        <v>407</v>
      </c>
      <c r="K2515" s="739"/>
      <c r="L2515" s="482"/>
      <c r="M2515" s="482"/>
      <c r="N2515" s="483"/>
      <c r="O2515" s="484"/>
      <c r="P2515" s="770"/>
      <c r="Q2515" s="771"/>
      <c r="R2515" s="771"/>
      <c r="S2515" s="772"/>
      <c r="T2515" s="748"/>
      <c r="U2515" s="749"/>
      <c r="V2515" s="776"/>
    </row>
    <row r="2516" spans="1:22" s="22" customFormat="1" ht="51.75" customHeight="1" thickBot="1">
      <c r="A2516" s="635" t="s">
        <v>3097</v>
      </c>
      <c r="B2516" s="766"/>
      <c r="C2516" s="735" t="s">
        <v>408</v>
      </c>
      <c r="D2516" s="736"/>
      <c r="E2516" s="485" t="s">
        <v>409</v>
      </c>
      <c r="F2516" s="479" t="s">
        <v>410</v>
      </c>
      <c r="G2516" s="737"/>
      <c r="H2516" s="738"/>
      <c r="I2516" s="738"/>
      <c r="J2516" s="469" t="s">
        <v>411</v>
      </c>
      <c r="K2516" s="480" t="s">
        <v>412</v>
      </c>
      <c r="L2516" s="486" t="s">
        <v>413</v>
      </c>
      <c r="M2516" s="486"/>
      <c r="N2516" s="487" t="s">
        <v>414</v>
      </c>
      <c r="O2516" s="488"/>
      <c r="P2516" s="421" t="s">
        <v>1436</v>
      </c>
      <c r="Q2516" s="312" t="s">
        <v>415</v>
      </c>
      <c r="R2516" s="313"/>
      <c r="S2516" s="94">
        <v>4</v>
      </c>
      <c r="T2516" s="773"/>
      <c r="U2516" s="774"/>
      <c r="V2516" s="777"/>
    </row>
    <row r="2517" spans="1:22" s="22" customFormat="1" ht="15.75" customHeight="1">
      <c r="A2517" s="635" t="s">
        <v>3098</v>
      </c>
      <c r="B2517" s="766"/>
      <c r="C2517" s="41">
        <v>1</v>
      </c>
      <c r="D2517" s="83" t="s">
        <v>360</v>
      </c>
      <c r="E2517" s="89">
        <v>0.5</v>
      </c>
      <c r="F2517" s="306">
        <v>7529.0985000000001</v>
      </c>
      <c r="G2517" s="306">
        <v>698.17</v>
      </c>
      <c r="H2517" s="742" t="s">
        <v>1102</v>
      </c>
      <c r="I2517" s="743"/>
      <c r="J2517" s="90" t="s">
        <v>1102</v>
      </c>
      <c r="K2517" s="88" t="s">
        <v>1418</v>
      </c>
      <c r="L2517" s="453" t="s">
        <v>34</v>
      </c>
      <c r="M2517" s="454" t="s">
        <v>1439</v>
      </c>
      <c r="N2517" s="369" t="s">
        <v>396</v>
      </c>
      <c r="O2517" s="778" t="s">
        <v>205</v>
      </c>
      <c r="P2517" s="779"/>
      <c r="Q2517" s="782">
        <v>134</v>
      </c>
      <c r="R2517" s="785" t="s">
        <v>1361</v>
      </c>
      <c r="S2517" s="786"/>
      <c r="T2517" s="746" t="s">
        <v>416</v>
      </c>
      <c r="U2517" s="769"/>
      <c r="V2517" s="747"/>
    </row>
    <row r="2518" spans="1:22" s="22" customFormat="1" ht="15.75" customHeight="1" thickBot="1">
      <c r="A2518" s="635" t="s">
        <v>3099</v>
      </c>
      <c r="B2518" s="766"/>
      <c r="C2518" s="41">
        <v>2</v>
      </c>
      <c r="D2518" s="83" t="s">
        <v>361</v>
      </c>
      <c r="E2518" s="89">
        <v>0.1</v>
      </c>
      <c r="F2518" s="306" t="s">
        <v>1438</v>
      </c>
      <c r="G2518" s="306">
        <v>698.17</v>
      </c>
      <c r="H2518" s="742" t="s">
        <v>1143</v>
      </c>
      <c r="I2518" s="743"/>
      <c r="J2518" s="90" t="s">
        <v>1102</v>
      </c>
      <c r="K2518" s="88" t="s">
        <v>1418</v>
      </c>
      <c r="L2518" s="453" t="s">
        <v>1361</v>
      </c>
      <c r="M2518" s="454" t="s">
        <v>1459</v>
      </c>
      <c r="N2518" s="369" t="s">
        <v>396</v>
      </c>
      <c r="O2518" s="778"/>
      <c r="P2518" s="779"/>
      <c r="Q2518" s="783"/>
      <c r="R2518" s="787"/>
      <c r="S2518" s="788"/>
      <c r="T2518" s="773"/>
      <c r="U2518" s="791"/>
      <c r="V2518" s="774"/>
    </row>
    <row r="2519" spans="1:22" s="22" customFormat="1" ht="15.75" customHeight="1">
      <c r="A2519" s="635" t="s">
        <v>3100</v>
      </c>
      <c r="B2519" s="766"/>
      <c r="C2519" s="41">
        <v>3</v>
      </c>
      <c r="D2519" s="83" t="s">
        <v>362</v>
      </c>
      <c r="E2519" s="89">
        <v>0.4</v>
      </c>
      <c r="F2519" s="306">
        <v>941.30000000000007</v>
      </c>
      <c r="G2519" s="306">
        <v>698.17</v>
      </c>
      <c r="H2519" s="742" t="s">
        <v>1102</v>
      </c>
      <c r="I2519" s="743"/>
      <c r="J2519" s="90" t="s">
        <v>1102</v>
      </c>
      <c r="K2519" s="88" t="s">
        <v>1418</v>
      </c>
      <c r="L2519" s="453" t="s">
        <v>34</v>
      </c>
      <c r="M2519" s="454" t="s">
        <v>1439</v>
      </c>
      <c r="N2519" s="369" t="s">
        <v>396</v>
      </c>
      <c r="O2519" s="780"/>
      <c r="P2519" s="781"/>
      <c r="Q2519" s="784"/>
      <c r="R2519" s="789"/>
      <c r="S2519" s="790"/>
      <c r="T2519" s="244"/>
      <c r="U2519" s="244"/>
      <c r="V2519" s="245"/>
    </row>
    <row r="2520" spans="1:22" s="22" customFormat="1" ht="15.75" customHeight="1">
      <c r="A2520" s="635" t="s">
        <v>3101</v>
      </c>
      <c r="B2520" s="766"/>
      <c r="C2520" s="41">
        <v>4</v>
      </c>
      <c r="D2520" s="83" t="s">
        <v>1418</v>
      </c>
      <c r="E2520" s="89" t="s">
        <v>1418</v>
      </c>
      <c r="F2520" s="306" t="s">
        <v>1418</v>
      </c>
      <c r="G2520" s="306" t="s">
        <v>1418</v>
      </c>
      <c r="H2520" s="742" t="s">
        <v>1418</v>
      </c>
      <c r="I2520" s="743"/>
      <c r="J2520" s="90" t="s">
        <v>1418</v>
      </c>
      <c r="K2520" s="88" t="s">
        <v>1418</v>
      </c>
      <c r="L2520" s="453"/>
      <c r="M2520" s="454" t="s">
        <v>1418</v>
      </c>
      <c r="N2520" s="369"/>
      <c r="O2520" s="744" t="s">
        <v>417</v>
      </c>
      <c r="P2520" s="734" t="s">
        <v>418</v>
      </c>
      <c r="Q2520" s="735"/>
      <c r="R2520" s="735"/>
      <c r="S2520" s="736"/>
      <c r="T2520" s="225"/>
      <c r="U2520" s="225"/>
      <c r="V2520" s="246"/>
    </row>
    <row r="2521" spans="1:22" s="22" customFormat="1" ht="17.25" customHeight="1">
      <c r="A2521" s="635" t="s">
        <v>3102</v>
      </c>
      <c r="B2521" s="766"/>
      <c r="C2521" s="41">
        <v>5</v>
      </c>
      <c r="D2521" s="83" t="s">
        <v>1418</v>
      </c>
      <c r="E2521" s="89" t="s">
        <v>1418</v>
      </c>
      <c r="F2521" s="306" t="s">
        <v>1418</v>
      </c>
      <c r="G2521" s="306" t="s">
        <v>1418</v>
      </c>
      <c r="H2521" s="742" t="s">
        <v>1418</v>
      </c>
      <c r="I2521" s="743"/>
      <c r="J2521" s="90" t="s">
        <v>1418</v>
      </c>
      <c r="K2521" s="88" t="s">
        <v>1418</v>
      </c>
      <c r="L2521" s="453"/>
      <c r="M2521" s="454" t="s">
        <v>1418</v>
      </c>
      <c r="N2521" s="369"/>
      <c r="O2521" s="745"/>
      <c r="P2521" s="469" t="s">
        <v>419</v>
      </c>
      <c r="Q2521" s="469" t="s">
        <v>420</v>
      </c>
      <c r="R2521" s="738" t="s">
        <v>421</v>
      </c>
      <c r="S2521" s="738"/>
      <c r="T2521" s="225"/>
      <c r="U2521" s="225"/>
      <c r="V2521" s="246"/>
    </row>
    <row r="2522" spans="1:22" s="22" customFormat="1" ht="16.5" customHeight="1" thickBot="1">
      <c r="A2522" s="635" t="s">
        <v>3103</v>
      </c>
      <c r="B2522" s="766"/>
      <c r="C2522" s="91">
        <v>6</v>
      </c>
      <c r="D2522" s="92" t="s">
        <v>1418</v>
      </c>
      <c r="E2522" s="93" t="s">
        <v>1418</v>
      </c>
      <c r="F2522" s="306" t="s">
        <v>1418</v>
      </c>
      <c r="G2522" s="306" t="s">
        <v>1418</v>
      </c>
      <c r="H2522" s="742" t="s">
        <v>1418</v>
      </c>
      <c r="I2522" s="743"/>
      <c r="J2522" s="90" t="s">
        <v>1418</v>
      </c>
      <c r="K2522" s="88" t="s">
        <v>1418</v>
      </c>
      <c r="L2522" s="453"/>
      <c r="M2522" s="454" t="s">
        <v>1418</v>
      </c>
      <c r="N2522" s="451"/>
      <c r="O2522" s="319" t="s">
        <v>1102</v>
      </c>
      <c r="P2522" s="247">
        <v>4</v>
      </c>
      <c r="Q2522" s="248">
        <v>1396.3430708000001</v>
      </c>
      <c r="R2522" s="792">
        <v>8470.3984999999993</v>
      </c>
      <c r="S2522" s="792"/>
      <c r="T2522" s="225"/>
      <c r="U2522" s="225"/>
      <c r="V2522" s="246"/>
    </row>
    <row r="2523" spans="1:22" s="22" customFormat="1" ht="16.5" customHeight="1" thickBot="1">
      <c r="A2523" s="635" t="s">
        <v>3104</v>
      </c>
      <c r="B2523" s="767"/>
      <c r="C2523" s="793" t="s">
        <v>422</v>
      </c>
      <c r="D2523" s="794"/>
      <c r="E2523" s="794"/>
      <c r="F2523" s="502"/>
      <c r="G2523" s="503"/>
      <c r="H2523" s="795" t="s">
        <v>1102</v>
      </c>
      <c r="I2523" s="796"/>
      <c r="J2523" s="416" t="s">
        <v>1102</v>
      </c>
      <c r="K2523" s="249" t="s">
        <v>1102</v>
      </c>
      <c r="L2523" s="492"/>
      <c r="M2523" s="493"/>
      <c r="N2523" s="494"/>
      <c r="O2523" s="797" t="s">
        <v>1418</v>
      </c>
      <c r="P2523" s="797"/>
      <c r="Q2523" s="797"/>
      <c r="R2523" s="797"/>
      <c r="S2523" s="797"/>
      <c r="T2523" s="489"/>
      <c r="U2523" s="490"/>
      <c r="V2523" s="491"/>
    </row>
    <row r="2524" spans="1:22" ht="24.9" customHeight="1"/>
    <row r="2525" spans="1:22" ht="24.9" customHeight="1"/>
    <row r="2526" spans="1:22" s="32" customFormat="1" ht="24" thickBot="1">
      <c r="A2526" s="633">
        <v>93</v>
      </c>
      <c r="B2526" s="761" t="s">
        <v>371</v>
      </c>
      <c r="C2526" s="761"/>
      <c r="D2526" s="761"/>
      <c r="E2526" s="26">
        <v>136</v>
      </c>
      <c r="F2526" s="27" t="s">
        <v>198</v>
      </c>
      <c r="G2526" s="28"/>
      <c r="H2526" s="28"/>
      <c r="I2526" s="27"/>
      <c r="J2526" s="27"/>
      <c r="K2526" s="27"/>
      <c r="L2526" s="27"/>
      <c r="M2526" s="29"/>
      <c r="N2526" s="29"/>
      <c r="O2526" s="28"/>
      <c r="P2526" s="28"/>
      <c r="Q2526" s="30"/>
      <c r="R2526" s="30"/>
      <c r="S2526" s="30"/>
      <c r="T2526" s="30"/>
      <c r="U2526" s="31"/>
    </row>
    <row r="2527" spans="1:22" s="19" customFormat="1" ht="24.75" customHeight="1">
      <c r="A2527" s="630"/>
      <c r="B2527" s="762" t="s">
        <v>372</v>
      </c>
      <c r="C2527" s="466" t="s">
        <v>373</v>
      </c>
      <c r="D2527" s="467" t="s">
        <v>374</v>
      </c>
      <c r="E2527" s="467"/>
      <c r="F2527" s="467" t="s">
        <v>375</v>
      </c>
      <c r="G2527" s="468"/>
      <c r="H2527" s="752" t="s">
        <v>376</v>
      </c>
      <c r="I2527" s="803" t="s">
        <v>377</v>
      </c>
      <c r="J2527" s="752" t="s">
        <v>378</v>
      </c>
      <c r="K2527" s="752" t="s">
        <v>379</v>
      </c>
      <c r="L2527" s="752" t="s">
        <v>380</v>
      </c>
      <c r="M2527" s="752" t="s">
        <v>381</v>
      </c>
      <c r="N2527" s="753" t="s">
        <v>382</v>
      </c>
      <c r="O2527" s="754"/>
      <c r="P2527" s="755" t="s">
        <v>383</v>
      </c>
      <c r="Q2527" s="756"/>
      <c r="R2527" s="746" t="s">
        <v>384</v>
      </c>
      <c r="S2527" s="747"/>
      <c r="T2527" s="798" t="s">
        <v>385</v>
      </c>
      <c r="U2527" s="799"/>
      <c r="V2527" s="800"/>
    </row>
    <row r="2528" spans="1:22" s="19" customFormat="1" ht="73.5" customHeight="1">
      <c r="A2528" s="630"/>
      <c r="B2528" s="763"/>
      <c r="C2528" s="469" t="s">
        <v>386</v>
      </c>
      <c r="D2528" s="470" t="s">
        <v>101</v>
      </c>
      <c r="E2528" s="470" t="s">
        <v>387</v>
      </c>
      <c r="F2528" s="470" t="s">
        <v>388</v>
      </c>
      <c r="G2528" s="471" t="s">
        <v>389</v>
      </c>
      <c r="H2528" s="738"/>
      <c r="I2528" s="804"/>
      <c r="J2528" s="738"/>
      <c r="K2528" s="738"/>
      <c r="L2528" s="738"/>
      <c r="M2528" s="738"/>
      <c r="N2528" s="469" t="s">
        <v>390</v>
      </c>
      <c r="O2528" s="470" t="s">
        <v>391</v>
      </c>
      <c r="P2528" s="801"/>
      <c r="Q2528" s="802"/>
      <c r="R2528" s="748"/>
      <c r="S2528" s="749"/>
      <c r="T2528" s="472" t="s">
        <v>392</v>
      </c>
      <c r="U2528" s="473" t="s">
        <v>393</v>
      </c>
      <c r="V2528" s="474" t="s">
        <v>394</v>
      </c>
    </row>
    <row r="2529" spans="1:22" s="19" customFormat="1" ht="26.25" customHeight="1">
      <c r="A2529" s="630"/>
      <c r="B2529" s="400"/>
      <c r="C2529" s="401">
        <v>3</v>
      </c>
      <c r="D2529" s="401">
        <v>4</v>
      </c>
      <c r="E2529" s="401">
        <v>5</v>
      </c>
      <c r="F2529" s="401">
        <v>6</v>
      </c>
      <c r="G2529" s="401">
        <v>7</v>
      </c>
      <c r="H2529" s="401">
        <v>8</v>
      </c>
      <c r="I2529" s="401">
        <v>9</v>
      </c>
      <c r="J2529" s="401">
        <v>10</v>
      </c>
      <c r="K2529" s="401">
        <v>11</v>
      </c>
      <c r="L2529" s="401">
        <v>12</v>
      </c>
      <c r="M2529" s="401">
        <v>13</v>
      </c>
      <c r="N2529" s="401">
        <v>14</v>
      </c>
      <c r="O2529" s="401">
        <v>15</v>
      </c>
      <c r="P2529" s="402">
        <v>16</v>
      </c>
      <c r="Q2529" s="403">
        <v>17</v>
      </c>
      <c r="R2529" s="402">
        <v>18</v>
      </c>
      <c r="S2529" s="403">
        <v>19</v>
      </c>
      <c r="T2529" s="404">
        <v>20</v>
      </c>
      <c r="U2529" s="210">
        <v>21</v>
      </c>
      <c r="V2529" s="405">
        <v>22</v>
      </c>
    </row>
    <row r="2530" spans="1:22" s="33" customFormat="1" ht="49.95" customHeight="1">
      <c r="A2530" s="634" t="s">
        <v>3105</v>
      </c>
      <c r="B2530" s="406">
        <v>1</v>
      </c>
      <c r="C2530" s="394" t="s">
        <v>1009</v>
      </c>
      <c r="D2530" s="394" t="s">
        <v>1010</v>
      </c>
      <c r="E2530" s="394" t="s">
        <v>1011</v>
      </c>
      <c r="F2530" s="394" t="s">
        <v>48</v>
      </c>
      <c r="G2530" s="386">
        <v>0.8</v>
      </c>
      <c r="H2530" s="543" t="s">
        <v>396</v>
      </c>
      <c r="I2530" s="392">
        <v>1</v>
      </c>
      <c r="J2530" s="393" t="s">
        <v>363</v>
      </c>
      <c r="K2530" s="430">
        <v>43504</v>
      </c>
      <c r="L2530" s="430">
        <v>44738</v>
      </c>
      <c r="M2530" s="387">
        <v>1591.87</v>
      </c>
      <c r="N2530" s="428">
        <v>1273.4960000000001</v>
      </c>
      <c r="O2530" s="212">
        <v>1273.4960000000001</v>
      </c>
      <c r="P2530" s="732"/>
      <c r="Q2530" s="733"/>
      <c r="R2530" s="750"/>
      <c r="S2530" s="751"/>
      <c r="T2530" s="389" t="s">
        <v>396</v>
      </c>
      <c r="U2530" s="390">
        <v>117</v>
      </c>
      <c r="V2530" s="391" t="s">
        <v>396</v>
      </c>
    </row>
    <row r="2531" spans="1:22" s="33" customFormat="1" ht="49.95" customHeight="1">
      <c r="A2531" s="634" t="s">
        <v>3106</v>
      </c>
      <c r="B2531" s="406">
        <v>2</v>
      </c>
      <c r="C2531" s="394" t="s">
        <v>1012</v>
      </c>
      <c r="D2531" s="394" t="s">
        <v>1013</v>
      </c>
      <c r="E2531" s="394" t="s">
        <v>1014</v>
      </c>
      <c r="F2531" s="394" t="s">
        <v>48</v>
      </c>
      <c r="G2531" s="386">
        <v>0.3</v>
      </c>
      <c r="H2531" s="543" t="s">
        <v>396</v>
      </c>
      <c r="I2531" s="392">
        <v>1</v>
      </c>
      <c r="J2531" s="393" t="s">
        <v>363</v>
      </c>
      <c r="K2531" s="430">
        <v>42761</v>
      </c>
      <c r="L2531" s="430">
        <v>43368</v>
      </c>
      <c r="M2531" s="387">
        <v>6923.58</v>
      </c>
      <c r="N2531" s="428">
        <v>2077.0740000000001</v>
      </c>
      <c r="O2531" s="212">
        <v>2077.0740000000001</v>
      </c>
      <c r="P2531" s="732"/>
      <c r="Q2531" s="733"/>
      <c r="R2531" s="750"/>
      <c r="S2531" s="751"/>
      <c r="T2531" s="389" t="s">
        <v>396</v>
      </c>
      <c r="U2531" s="390">
        <v>54</v>
      </c>
      <c r="V2531" s="391" t="s">
        <v>396</v>
      </c>
    </row>
    <row r="2532" spans="1:22" s="33" customFormat="1" ht="49.95" customHeight="1">
      <c r="A2532" s="634" t="s">
        <v>3107</v>
      </c>
      <c r="B2532" s="406">
        <v>3</v>
      </c>
      <c r="C2532" s="394" t="s">
        <v>1015</v>
      </c>
      <c r="D2532" s="394" t="s">
        <v>1016</v>
      </c>
      <c r="E2532" s="394" t="s">
        <v>1017</v>
      </c>
      <c r="F2532" s="394" t="s">
        <v>48</v>
      </c>
      <c r="G2532" s="386">
        <v>0.3</v>
      </c>
      <c r="H2532" s="543" t="s">
        <v>396</v>
      </c>
      <c r="I2532" s="392">
        <v>1</v>
      </c>
      <c r="J2532" s="393" t="s">
        <v>363</v>
      </c>
      <c r="K2532" s="430">
        <v>42422</v>
      </c>
      <c r="L2532" s="430">
        <v>42816</v>
      </c>
      <c r="M2532" s="387">
        <v>1068.17</v>
      </c>
      <c r="N2532" s="428">
        <v>320.45100000000002</v>
      </c>
      <c r="O2532" s="212">
        <v>320.45100000000002</v>
      </c>
      <c r="P2532" s="732"/>
      <c r="Q2532" s="733"/>
      <c r="R2532" s="750"/>
      <c r="S2532" s="751"/>
      <c r="T2532" s="389" t="s">
        <v>396</v>
      </c>
      <c r="U2532" s="390">
        <v>36</v>
      </c>
      <c r="V2532" s="391" t="s">
        <v>396</v>
      </c>
    </row>
    <row r="2533" spans="1:22" s="33" customFormat="1" ht="49.95" customHeight="1">
      <c r="A2533" s="634" t="s">
        <v>3108</v>
      </c>
      <c r="B2533" s="406">
        <v>4</v>
      </c>
      <c r="C2533" s="394" t="s">
        <v>518</v>
      </c>
      <c r="D2533" s="394" t="s">
        <v>1018</v>
      </c>
      <c r="E2533" s="394" t="s">
        <v>1019</v>
      </c>
      <c r="F2533" s="394" t="s">
        <v>48</v>
      </c>
      <c r="G2533" s="386">
        <v>0.1</v>
      </c>
      <c r="H2533" s="543" t="s">
        <v>396</v>
      </c>
      <c r="I2533" s="392">
        <v>2</v>
      </c>
      <c r="J2533" s="393" t="s">
        <v>364</v>
      </c>
      <c r="K2533" s="430">
        <v>39615</v>
      </c>
      <c r="L2533" s="430">
        <v>41502</v>
      </c>
      <c r="M2533" s="387">
        <v>50224.35</v>
      </c>
      <c r="N2533" s="428">
        <v>5022.4350000000004</v>
      </c>
      <c r="O2533" s="212">
        <v>5022.4350000000004</v>
      </c>
      <c r="P2533" s="732"/>
      <c r="Q2533" s="733"/>
      <c r="R2533" s="750"/>
      <c r="S2533" s="751"/>
      <c r="T2533" s="389" t="s">
        <v>396</v>
      </c>
      <c r="U2533" s="390">
        <v>2</v>
      </c>
      <c r="V2533" s="391" t="s">
        <v>396</v>
      </c>
    </row>
    <row r="2534" spans="1:22" s="33" customFormat="1" ht="24.9" customHeight="1">
      <c r="A2534" s="634" t="s">
        <v>3109</v>
      </c>
      <c r="B2534" s="406" t="s">
        <v>1418</v>
      </c>
      <c r="C2534" s="394"/>
      <c r="D2534" s="394"/>
      <c r="E2534" s="394"/>
      <c r="F2534" s="394"/>
      <c r="G2534" s="386"/>
      <c r="H2534" s="543"/>
      <c r="I2534" s="392"/>
      <c r="J2534" s="393" t="s">
        <v>1418</v>
      </c>
      <c r="K2534" s="430"/>
      <c r="L2534" s="430"/>
      <c r="M2534" s="388"/>
      <c r="N2534" s="428" t="s">
        <v>1418</v>
      </c>
      <c r="O2534" s="212" t="s">
        <v>1418</v>
      </c>
      <c r="P2534" s="732"/>
      <c r="Q2534" s="733"/>
      <c r="R2534" s="750"/>
      <c r="S2534" s="751"/>
      <c r="T2534" s="389"/>
      <c r="U2534" s="390"/>
      <c r="V2534" s="391"/>
    </row>
    <row r="2535" spans="1:22" s="33" customFormat="1" ht="24.9" customHeight="1">
      <c r="A2535" s="634" t="s">
        <v>3110</v>
      </c>
      <c r="B2535" s="406" t="s">
        <v>1418</v>
      </c>
      <c r="C2535" s="394"/>
      <c r="D2535" s="394"/>
      <c r="E2535" s="394"/>
      <c r="F2535" s="394"/>
      <c r="G2535" s="386"/>
      <c r="H2535" s="543"/>
      <c r="I2535" s="392"/>
      <c r="J2535" s="393" t="s">
        <v>1418</v>
      </c>
      <c r="K2535" s="430"/>
      <c r="L2535" s="430"/>
      <c r="M2535" s="388"/>
      <c r="N2535" s="428" t="s">
        <v>1418</v>
      </c>
      <c r="O2535" s="212" t="s">
        <v>1418</v>
      </c>
      <c r="P2535" s="732"/>
      <c r="Q2535" s="733"/>
      <c r="R2535" s="750"/>
      <c r="S2535" s="751"/>
      <c r="T2535" s="389"/>
      <c r="U2535" s="390"/>
      <c r="V2535" s="391"/>
    </row>
    <row r="2536" spans="1:22" s="33" customFormat="1" ht="24.9" customHeight="1" thickBot="1">
      <c r="A2536" s="634" t="s">
        <v>3111</v>
      </c>
      <c r="B2536" s="410" t="s">
        <v>1418</v>
      </c>
      <c r="C2536" s="395"/>
      <c r="D2536" s="395"/>
      <c r="E2536" s="395"/>
      <c r="F2536" s="395"/>
      <c r="G2536" s="396"/>
      <c r="H2536" s="544"/>
      <c r="I2536" s="397"/>
      <c r="J2536" s="398" t="s">
        <v>1418</v>
      </c>
      <c r="K2536" s="431"/>
      <c r="L2536" s="431"/>
      <c r="M2536" s="399"/>
      <c r="N2536" s="428" t="s">
        <v>1418</v>
      </c>
      <c r="O2536" s="212" t="s">
        <v>1418</v>
      </c>
      <c r="P2536" s="732"/>
      <c r="Q2536" s="733"/>
      <c r="R2536" s="750"/>
      <c r="S2536" s="751"/>
      <c r="T2536" s="389"/>
      <c r="U2536" s="390"/>
      <c r="V2536" s="391"/>
    </row>
    <row r="2537" spans="1:22" s="19" customFormat="1" ht="12" customHeight="1">
      <c r="A2537" s="634"/>
      <c r="B2537" s="34"/>
      <c r="C2537" s="35"/>
      <c r="D2537" s="35"/>
      <c r="E2537" s="35"/>
      <c r="F2537" s="35"/>
      <c r="G2537" s="35"/>
      <c r="H2537" s="407"/>
      <c r="I2537" s="35"/>
      <c r="J2537" s="35"/>
      <c r="K2537" s="35"/>
      <c r="L2537" s="35"/>
      <c r="M2537" s="35"/>
      <c r="N2537" s="35"/>
      <c r="O2537" s="211"/>
      <c r="P2537" s="35"/>
      <c r="Q2537" s="35"/>
      <c r="R2537" s="211"/>
      <c r="S2537" s="35"/>
      <c r="T2537" s="35"/>
      <c r="U2537" s="36"/>
      <c r="V2537" s="37"/>
    </row>
    <row r="2538" spans="1:22" s="19" customFormat="1" ht="17.25" customHeight="1" thickBot="1">
      <c r="A2538" s="634" t="s">
        <v>3112</v>
      </c>
      <c r="B2538" s="475"/>
      <c r="C2538" s="476"/>
      <c r="D2538" s="476"/>
      <c r="E2538" s="476"/>
      <c r="F2538" s="476"/>
      <c r="G2538" s="476"/>
      <c r="H2538" s="476"/>
      <c r="I2538" s="476"/>
      <c r="J2538" s="476"/>
      <c r="K2538" s="476"/>
      <c r="L2538" s="476"/>
      <c r="M2538" s="476"/>
      <c r="N2538" s="414" t="s">
        <v>398</v>
      </c>
      <c r="O2538" s="415">
        <v>2173.364</v>
      </c>
      <c r="P2538" s="423"/>
      <c r="Q2538" s="423"/>
      <c r="R2538" s="424"/>
      <c r="S2538" s="424"/>
      <c r="T2538" s="425"/>
      <c r="U2538" s="426"/>
      <c r="V2538" s="427"/>
    </row>
    <row r="2539" spans="1:22" ht="17.25" customHeight="1">
      <c r="B2539" s="38"/>
      <c r="C2539" s="38"/>
      <c r="D2539" s="38"/>
      <c r="E2539" s="38"/>
      <c r="F2539" s="38"/>
      <c r="G2539" s="39"/>
      <c r="H2539" s="39"/>
      <c r="I2539" s="39"/>
      <c r="J2539" s="39"/>
      <c r="K2539" s="39"/>
      <c r="L2539" s="39"/>
      <c r="M2539" s="39"/>
      <c r="N2539" s="39"/>
      <c r="O2539" s="39"/>
      <c r="P2539" s="39"/>
      <c r="Q2539" s="39"/>
      <c r="R2539" s="39"/>
      <c r="S2539" s="39"/>
      <c r="T2539" s="39"/>
      <c r="U2539" s="39"/>
      <c r="V2539" s="39"/>
    </row>
    <row r="2540" spans="1:22" s="19" customFormat="1" ht="16.5" customHeight="1" thickBot="1">
      <c r="A2540" s="630"/>
      <c r="B2540" s="764" t="s">
        <v>399</v>
      </c>
      <c r="C2540" s="764"/>
      <c r="D2540" s="764"/>
      <c r="E2540" s="764"/>
      <c r="F2540" s="764"/>
      <c r="G2540" s="764"/>
      <c r="H2540" s="764"/>
      <c r="I2540" s="764"/>
      <c r="J2540" s="764"/>
      <c r="K2540" s="764"/>
      <c r="L2540" s="764"/>
      <c r="M2540" s="764"/>
      <c r="N2540" s="764"/>
      <c r="O2540" s="764"/>
      <c r="P2540" s="764"/>
      <c r="Q2540" s="764"/>
      <c r="R2540" s="764"/>
      <c r="S2540" s="764"/>
      <c r="T2540" s="764"/>
      <c r="U2540" s="764"/>
      <c r="V2540" s="764"/>
    </row>
    <row r="2541" spans="1:22" s="22" customFormat="1" ht="22.5" customHeight="1">
      <c r="A2541" s="635" t="s">
        <v>3113</v>
      </c>
      <c r="B2541" s="765" t="s">
        <v>400</v>
      </c>
      <c r="C2541" s="768" t="s">
        <v>401</v>
      </c>
      <c r="D2541" s="769"/>
      <c r="E2541" s="769"/>
      <c r="F2541" s="769"/>
      <c r="G2541" s="769"/>
      <c r="H2541" s="769"/>
      <c r="I2541" s="769"/>
      <c r="J2541" s="769"/>
      <c r="K2541" s="769"/>
      <c r="L2541" s="769"/>
      <c r="M2541" s="747"/>
      <c r="N2541" s="477"/>
      <c r="O2541" s="478"/>
      <c r="P2541" s="768" t="s">
        <v>402</v>
      </c>
      <c r="Q2541" s="769"/>
      <c r="R2541" s="769"/>
      <c r="S2541" s="747"/>
      <c r="T2541" s="746" t="s">
        <v>403</v>
      </c>
      <c r="U2541" s="747"/>
      <c r="V2541" s="775" t="s">
        <v>1102</v>
      </c>
    </row>
    <row r="2542" spans="1:22" s="22" customFormat="1" ht="22.5" customHeight="1">
      <c r="A2542" s="635" t="s">
        <v>3114</v>
      </c>
      <c r="B2542" s="766"/>
      <c r="C2542" s="734" t="s">
        <v>404</v>
      </c>
      <c r="D2542" s="735"/>
      <c r="E2542" s="736"/>
      <c r="F2542" s="481">
        <v>2</v>
      </c>
      <c r="G2542" s="737" t="s">
        <v>405</v>
      </c>
      <c r="H2542" s="738" t="s">
        <v>406</v>
      </c>
      <c r="I2542" s="738"/>
      <c r="J2542" s="734" t="s">
        <v>407</v>
      </c>
      <c r="K2542" s="739"/>
      <c r="L2542" s="482"/>
      <c r="M2542" s="482"/>
      <c r="N2542" s="483"/>
      <c r="O2542" s="484"/>
      <c r="P2542" s="770"/>
      <c r="Q2542" s="771"/>
      <c r="R2542" s="771"/>
      <c r="S2542" s="772"/>
      <c r="T2542" s="748"/>
      <c r="U2542" s="749"/>
      <c r="V2542" s="776"/>
    </row>
    <row r="2543" spans="1:22" s="22" customFormat="1" ht="51.75" customHeight="1" thickBot="1">
      <c r="A2543" s="635" t="s">
        <v>3115</v>
      </c>
      <c r="B2543" s="766"/>
      <c r="C2543" s="735" t="s">
        <v>408</v>
      </c>
      <c r="D2543" s="736"/>
      <c r="E2543" s="485" t="s">
        <v>409</v>
      </c>
      <c r="F2543" s="479" t="s">
        <v>410</v>
      </c>
      <c r="G2543" s="737"/>
      <c r="H2543" s="738"/>
      <c r="I2543" s="738"/>
      <c r="J2543" s="469" t="s">
        <v>411</v>
      </c>
      <c r="K2543" s="480" t="s">
        <v>412</v>
      </c>
      <c r="L2543" s="486" t="s">
        <v>413</v>
      </c>
      <c r="M2543" s="486"/>
      <c r="N2543" s="487" t="s">
        <v>414</v>
      </c>
      <c r="O2543" s="488"/>
      <c r="P2543" s="421" t="s">
        <v>1436</v>
      </c>
      <c r="Q2543" s="312" t="s">
        <v>415</v>
      </c>
      <c r="R2543" s="313"/>
      <c r="S2543" s="94">
        <v>4</v>
      </c>
      <c r="T2543" s="773"/>
      <c r="U2543" s="774"/>
      <c r="V2543" s="777"/>
    </row>
    <row r="2544" spans="1:22" s="22" customFormat="1" ht="15.75" customHeight="1">
      <c r="A2544" s="635" t="s">
        <v>3116</v>
      </c>
      <c r="B2544" s="766"/>
      <c r="C2544" s="41">
        <v>1</v>
      </c>
      <c r="D2544" s="83" t="s">
        <v>363</v>
      </c>
      <c r="E2544" s="89">
        <v>0.5</v>
      </c>
      <c r="F2544" s="306">
        <v>3671.0210000000002</v>
      </c>
      <c r="G2544" s="306">
        <v>698.17</v>
      </c>
      <c r="H2544" s="742" t="s">
        <v>1102</v>
      </c>
      <c r="I2544" s="743"/>
      <c r="J2544" s="90" t="s">
        <v>1102</v>
      </c>
      <c r="K2544" s="88" t="s">
        <v>1418</v>
      </c>
      <c r="L2544" s="453" t="s">
        <v>1361</v>
      </c>
      <c r="M2544" s="454" t="s">
        <v>1459</v>
      </c>
      <c r="N2544" s="369" t="s">
        <v>396</v>
      </c>
      <c r="O2544" s="778" t="s">
        <v>205</v>
      </c>
      <c r="P2544" s="779"/>
      <c r="Q2544" s="782">
        <v>136</v>
      </c>
      <c r="R2544" s="785" t="s">
        <v>1361</v>
      </c>
      <c r="S2544" s="786"/>
      <c r="T2544" s="746" t="s">
        <v>416</v>
      </c>
      <c r="U2544" s="769"/>
      <c r="V2544" s="747"/>
    </row>
    <row r="2545" spans="1:22" s="22" customFormat="1" ht="15.75" customHeight="1" thickBot="1">
      <c r="A2545" s="635" t="s">
        <v>3117</v>
      </c>
      <c r="B2545" s="766"/>
      <c r="C2545" s="41">
        <v>2</v>
      </c>
      <c r="D2545" s="83" t="s">
        <v>364</v>
      </c>
      <c r="E2545" s="89">
        <v>0.5</v>
      </c>
      <c r="F2545" s="306">
        <v>5022.4350000000004</v>
      </c>
      <c r="G2545" s="306">
        <v>698.17</v>
      </c>
      <c r="H2545" s="742" t="s">
        <v>1102</v>
      </c>
      <c r="I2545" s="743"/>
      <c r="J2545" s="90" t="s">
        <v>1102</v>
      </c>
      <c r="K2545" s="88" t="s">
        <v>1418</v>
      </c>
      <c r="L2545" s="453" t="s">
        <v>34</v>
      </c>
      <c r="M2545" s="454" t="s">
        <v>1439</v>
      </c>
      <c r="N2545" s="369" t="s">
        <v>396</v>
      </c>
      <c r="O2545" s="778"/>
      <c r="P2545" s="779"/>
      <c r="Q2545" s="783"/>
      <c r="R2545" s="787"/>
      <c r="S2545" s="788"/>
      <c r="T2545" s="773"/>
      <c r="U2545" s="791"/>
      <c r="V2545" s="774"/>
    </row>
    <row r="2546" spans="1:22" s="22" customFormat="1" ht="15.75" customHeight="1">
      <c r="A2546" s="635" t="s">
        <v>3118</v>
      </c>
      <c r="B2546" s="766"/>
      <c r="C2546" s="41">
        <v>3</v>
      </c>
      <c r="D2546" s="83" t="s">
        <v>1418</v>
      </c>
      <c r="E2546" s="89" t="s">
        <v>1418</v>
      </c>
      <c r="F2546" s="306" t="s">
        <v>1418</v>
      </c>
      <c r="G2546" s="306" t="s">
        <v>1418</v>
      </c>
      <c r="H2546" s="742" t="s">
        <v>1418</v>
      </c>
      <c r="I2546" s="743"/>
      <c r="J2546" s="90" t="s">
        <v>1418</v>
      </c>
      <c r="K2546" s="88" t="s">
        <v>1418</v>
      </c>
      <c r="L2546" s="453"/>
      <c r="M2546" s="454" t="s">
        <v>1418</v>
      </c>
      <c r="N2546" s="369"/>
      <c r="O2546" s="780"/>
      <c r="P2546" s="781"/>
      <c r="Q2546" s="784"/>
      <c r="R2546" s="789"/>
      <c r="S2546" s="790"/>
      <c r="T2546" s="244"/>
      <c r="U2546" s="244"/>
      <c r="V2546" s="245"/>
    </row>
    <row r="2547" spans="1:22" s="22" customFormat="1" ht="15.75" customHeight="1">
      <c r="A2547" s="635" t="s">
        <v>3119</v>
      </c>
      <c r="B2547" s="766"/>
      <c r="C2547" s="41">
        <v>4</v>
      </c>
      <c r="D2547" s="83" t="s">
        <v>1418</v>
      </c>
      <c r="E2547" s="89" t="s">
        <v>1418</v>
      </c>
      <c r="F2547" s="306" t="s">
        <v>1418</v>
      </c>
      <c r="G2547" s="306" t="s">
        <v>1418</v>
      </c>
      <c r="H2547" s="742" t="s">
        <v>1418</v>
      </c>
      <c r="I2547" s="743"/>
      <c r="J2547" s="90" t="s">
        <v>1418</v>
      </c>
      <c r="K2547" s="88" t="s">
        <v>1418</v>
      </c>
      <c r="L2547" s="453"/>
      <c r="M2547" s="454" t="s">
        <v>1418</v>
      </c>
      <c r="N2547" s="369"/>
      <c r="O2547" s="744" t="s">
        <v>417</v>
      </c>
      <c r="P2547" s="734" t="s">
        <v>418</v>
      </c>
      <c r="Q2547" s="735"/>
      <c r="R2547" s="735"/>
      <c r="S2547" s="736"/>
      <c r="T2547" s="225"/>
      <c r="U2547" s="225"/>
      <c r="V2547" s="246"/>
    </row>
    <row r="2548" spans="1:22" s="22" customFormat="1" ht="17.25" customHeight="1">
      <c r="A2548" s="635" t="s">
        <v>3120</v>
      </c>
      <c r="B2548" s="766"/>
      <c r="C2548" s="41">
        <v>5</v>
      </c>
      <c r="D2548" s="83" t="s">
        <v>1418</v>
      </c>
      <c r="E2548" s="89" t="s">
        <v>1418</v>
      </c>
      <c r="F2548" s="306" t="s">
        <v>1418</v>
      </c>
      <c r="G2548" s="306" t="s">
        <v>1418</v>
      </c>
      <c r="H2548" s="742" t="s">
        <v>1418</v>
      </c>
      <c r="I2548" s="743"/>
      <c r="J2548" s="90" t="s">
        <v>1418</v>
      </c>
      <c r="K2548" s="88" t="s">
        <v>1418</v>
      </c>
      <c r="L2548" s="453"/>
      <c r="M2548" s="454" t="s">
        <v>1418</v>
      </c>
      <c r="N2548" s="369"/>
      <c r="O2548" s="745"/>
      <c r="P2548" s="469" t="s">
        <v>419</v>
      </c>
      <c r="Q2548" s="469" t="s">
        <v>420</v>
      </c>
      <c r="R2548" s="738" t="s">
        <v>421</v>
      </c>
      <c r="S2548" s="738"/>
      <c r="T2548" s="225"/>
      <c r="U2548" s="225"/>
      <c r="V2548" s="246"/>
    </row>
    <row r="2549" spans="1:22" s="22" customFormat="1" ht="16.5" customHeight="1" thickBot="1">
      <c r="A2549" s="635" t="s">
        <v>3121</v>
      </c>
      <c r="B2549" s="766"/>
      <c r="C2549" s="91">
        <v>6</v>
      </c>
      <c r="D2549" s="92" t="s">
        <v>1418</v>
      </c>
      <c r="E2549" s="93" t="s">
        <v>1418</v>
      </c>
      <c r="F2549" s="306" t="s">
        <v>1418</v>
      </c>
      <c r="G2549" s="306" t="s">
        <v>1418</v>
      </c>
      <c r="H2549" s="742" t="s">
        <v>1418</v>
      </c>
      <c r="I2549" s="743"/>
      <c r="J2549" s="90" t="s">
        <v>1418</v>
      </c>
      <c r="K2549" s="88" t="s">
        <v>1418</v>
      </c>
      <c r="L2549" s="453"/>
      <c r="M2549" s="454" t="s">
        <v>1418</v>
      </c>
      <c r="N2549" s="451"/>
      <c r="O2549" s="319" t="s">
        <v>1102</v>
      </c>
      <c r="P2549" s="247">
        <v>4</v>
      </c>
      <c r="Q2549" s="248">
        <v>1396.3430708000001</v>
      </c>
      <c r="R2549" s="792">
        <v>8693.4560000000001</v>
      </c>
      <c r="S2549" s="792"/>
      <c r="T2549" s="225"/>
      <c r="U2549" s="225"/>
      <c r="V2549" s="246"/>
    </row>
    <row r="2550" spans="1:22" s="22" customFormat="1" ht="16.5" customHeight="1" thickBot="1">
      <c r="A2550" s="635" t="s">
        <v>3122</v>
      </c>
      <c r="B2550" s="767"/>
      <c r="C2550" s="793" t="s">
        <v>422</v>
      </c>
      <c r="D2550" s="794"/>
      <c r="E2550" s="794"/>
      <c r="F2550" s="502"/>
      <c r="G2550" s="503"/>
      <c r="H2550" s="795" t="s">
        <v>1102</v>
      </c>
      <c r="I2550" s="796"/>
      <c r="J2550" s="416" t="s">
        <v>1102</v>
      </c>
      <c r="K2550" s="249" t="s">
        <v>1102</v>
      </c>
      <c r="L2550" s="492"/>
      <c r="M2550" s="493"/>
      <c r="N2550" s="494"/>
      <c r="O2550" s="797" t="s">
        <v>1418</v>
      </c>
      <c r="P2550" s="797"/>
      <c r="Q2550" s="797"/>
      <c r="R2550" s="797"/>
      <c r="S2550" s="797"/>
      <c r="T2550" s="489"/>
      <c r="U2550" s="490"/>
      <c r="V2550" s="491"/>
    </row>
    <row r="2551" spans="1:22" ht="24.9" customHeight="1"/>
    <row r="2552" spans="1:22" ht="24.9" customHeight="1"/>
    <row r="2553" spans="1:22" s="32" customFormat="1" ht="24" thickBot="1">
      <c r="A2553" s="633">
        <v>94</v>
      </c>
      <c r="B2553" s="761" t="s">
        <v>371</v>
      </c>
      <c r="C2553" s="761"/>
      <c r="D2553" s="761"/>
      <c r="E2553" s="26">
        <v>137</v>
      </c>
      <c r="F2553" s="27" t="s">
        <v>199</v>
      </c>
      <c r="G2553" s="28"/>
      <c r="H2553" s="28"/>
      <c r="I2553" s="27"/>
      <c r="J2553" s="27"/>
      <c r="K2553" s="27"/>
      <c r="L2553" s="27"/>
      <c r="M2553" s="29"/>
      <c r="N2553" s="29"/>
      <c r="O2553" s="28"/>
      <c r="P2553" s="28"/>
      <c r="Q2553" s="30"/>
      <c r="R2553" s="30"/>
      <c r="S2553" s="30"/>
      <c r="T2553" s="30"/>
      <c r="U2553" s="31"/>
    </row>
    <row r="2554" spans="1:22" s="19" customFormat="1" ht="24.75" customHeight="1">
      <c r="A2554" s="630"/>
      <c r="B2554" s="762" t="s">
        <v>372</v>
      </c>
      <c r="C2554" s="466" t="s">
        <v>373</v>
      </c>
      <c r="D2554" s="467" t="s">
        <v>374</v>
      </c>
      <c r="E2554" s="467"/>
      <c r="F2554" s="467" t="s">
        <v>375</v>
      </c>
      <c r="G2554" s="468"/>
      <c r="H2554" s="752" t="s">
        <v>376</v>
      </c>
      <c r="I2554" s="803" t="s">
        <v>377</v>
      </c>
      <c r="J2554" s="752" t="s">
        <v>378</v>
      </c>
      <c r="K2554" s="752" t="s">
        <v>379</v>
      </c>
      <c r="L2554" s="752" t="s">
        <v>380</v>
      </c>
      <c r="M2554" s="752" t="s">
        <v>381</v>
      </c>
      <c r="N2554" s="753" t="s">
        <v>382</v>
      </c>
      <c r="O2554" s="754"/>
      <c r="P2554" s="755" t="s">
        <v>383</v>
      </c>
      <c r="Q2554" s="756"/>
      <c r="R2554" s="746" t="s">
        <v>384</v>
      </c>
      <c r="S2554" s="747"/>
      <c r="T2554" s="798" t="s">
        <v>385</v>
      </c>
      <c r="U2554" s="799"/>
      <c r="V2554" s="800"/>
    </row>
    <row r="2555" spans="1:22" s="19" customFormat="1" ht="73.5" customHeight="1">
      <c r="A2555" s="630"/>
      <c r="B2555" s="763"/>
      <c r="C2555" s="469" t="s">
        <v>386</v>
      </c>
      <c r="D2555" s="470" t="s">
        <v>101</v>
      </c>
      <c r="E2555" s="470" t="s">
        <v>387</v>
      </c>
      <c r="F2555" s="470" t="s">
        <v>388</v>
      </c>
      <c r="G2555" s="471" t="s">
        <v>389</v>
      </c>
      <c r="H2555" s="738"/>
      <c r="I2555" s="804"/>
      <c r="J2555" s="738"/>
      <c r="K2555" s="738"/>
      <c r="L2555" s="738"/>
      <c r="M2555" s="738"/>
      <c r="N2555" s="469" t="s">
        <v>390</v>
      </c>
      <c r="O2555" s="470" t="s">
        <v>391</v>
      </c>
      <c r="P2555" s="801"/>
      <c r="Q2555" s="802"/>
      <c r="R2555" s="748"/>
      <c r="S2555" s="749"/>
      <c r="T2555" s="472" t="s">
        <v>392</v>
      </c>
      <c r="U2555" s="473" t="s">
        <v>393</v>
      </c>
      <c r="V2555" s="474" t="s">
        <v>394</v>
      </c>
    </row>
    <row r="2556" spans="1:22" s="19" customFormat="1" ht="26.25" customHeight="1">
      <c r="A2556" s="630"/>
      <c r="B2556" s="400"/>
      <c r="C2556" s="401">
        <v>3</v>
      </c>
      <c r="D2556" s="401">
        <v>4</v>
      </c>
      <c r="E2556" s="401">
        <v>5</v>
      </c>
      <c r="F2556" s="401">
        <v>6</v>
      </c>
      <c r="G2556" s="401">
        <v>7</v>
      </c>
      <c r="H2556" s="401">
        <v>8</v>
      </c>
      <c r="I2556" s="401">
        <v>9</v>
      </c>
      <c r="J2556" s="401">
        <v>10</v>
      </c>
      <c r="K2556" s="401">
        <v>11</v>
      </c>
      <c r="L2556" s="401">
        <v>12</v>
      </c>
      <c r="M2556" s="401">
        <v>13</v>
      </c>
      <c r="N2556" s="401">
        <v>14</v>
      </c>
      <c r="O2556" s="401">
        <v>15</v>
      </c>
      <c r="P2556" s="402">
        <v>16</v>
      </c>
      <c r="Q2556" s="403">
        <v>17</v>
      </c>
      <c r="R2556" s="402">
        <v>18</v>
      </c>
      <c r="S2556" s="403">
        <v>19</v>
      </c>
      <c r="T2556" s="404">
        <v>20</v>
      </c>
      <c r="U2556" s="210">
        <v>21</v>
      </c>
      <c r="V2556" s="405">
        <v>22</v>
      </c>
    </row>
    <row r="2557" spans="1:22" s="33" customFormat="1" ht="49.95" customHeight="1">
      <c r="A2557" s="634" t="s">
        <v>3123</v>
      </c>
      <c r="B2557" s="406">
        <v>1</v>
      </c>
      <c r="C2557" s="394" t="s">
        <v>470</v>
      </c>
      <c r="D2557" s="394" t="s">
        <v>714</v>
      </c>
      <c r="E2557" s="394" t="s">
        <v>1020</v>
      </c>
      <c r="F2557" s="394" t="s">
        <v>48</v>
      </c>
      <c r="G2557" s="386">
        <v>0.25</v>
      </c>
      <c r="H2557" s="543" t="s">
        <v>396</v>
      </c>
      <c r="I2557" s="392">
        <v>2</v>
      </c>
      <c r="J2557" s="393" t="s">
        <v>365</v>
      </c>
      <c r="K2557" s="430">
        <v>38327</v>
      </c>
      <c r="L2557" s="430">
        <v>40451</v>
      </c>
      <c r="M2557" s="387">
        <v>11523.67</v>
      </c>
      <c r="N2557" s="428">
        <v>2880.9175</v>
      </c>
      <c r="O2557" s="212">
        <v>2880.9175</v>
      </c>
      <c r="P2557" s="732"/>
      <c r="Q2557" s="733"/>
      <c r="R2557" s="750"/>
      <c r="S2557" s="751"/>
      <c r="T2557" s="389" t="s">
        <v>396</v>
      </c>
      <c r="U2557" s="390">
        <v>4</v>
      </c>
      <c r="V2557" s="391" t="s">
        <v>396</v>
      </c>
    </row>
    <row r="2558" spans="1:22" s="33" customFormat="1" ht="24.9" customHeight="1">
      <c r="A2558" s="634" t="s">
        <v>3124</v>
      </c>
      <c r="B2558" s="406" t="s">
        <v>1418</v>
      </c>
      <c r="C2558" s="394"/>
      <c r="D2558" s="394"/>
      <c r="E2558" s="394"/>
      <c r="F2558" s="394"/>
      <c r="G2558" s="386"/>
      <c r="H2558" s="543"/>
      <c r="I2558" s="392"/>
      <c r="J2558" s="393" t="s">
        <v>1418</v>
      </c>
      <c r="K2558" s="430"/>
      <c r="L2558" s="430"/>
      <c r="M2558" s="387"/>
      <c r="N2558" s="428" t="s">
        <v>1418</v>
      </c>
      <c r="O2558" s="212" t="s">
        <v>1418</v>
      </c>
      <c r="P2558" s="732"/>
      <c r="Q2558" s="733"/>
      <c r="R2558" s="750"/>
      <c r="S2558" s="751"/>
      <c r="T2558" s="389"/>
      <c r="U2558" s="390"/>
      <c r="V2558" s="391"/>
    </row>
    <row r="2559" spans="1:22" s="33" customFormat="1" ht="24.9" customHeight="1">
      <c r="A2559" s="634" t="s">
        <v>3125</v>
      </c>
      <c r="B2559" s="406" t="s">
        <v>1418</v>
      </c>
      <c r="C2559" s="394"/>
      <c r="D2559" s="394"/>
      <c r="E2559" s="394"/>
      <c r="F2559" s="394"/>
      <c r="G2559" s="386"/>
      <c r="H2559" s="543"/>
      <c r="I2559" s="392"/>
      <c r="J2559" s="393" t="s">
        <v>1418</v>
      </c>
      <c r="K2559" s="430"/>
      <c r="L2559" s="430"/>
      <c r="M2559" s="387"/>
      <c r="N2559" s="428" t="s">
        <v>1418</v>
      </c>
      <c r="O2559" s="212" t="s">
        <v>1418</v>
      </c>
      <c r="P2559" s="732"/>
      <c r="Q2559" s="733"/>
      <c r="R2559" s="750"/>
      <c r="S2559" s="751"/>
      <c r="T2559" s="389"/>
      <c r="U2559" s="390"/>
      <c r="V2559" s="391"/>
    </row>
    <row r="2560" spans="1:22" s="33" customFormat="1" ht="24.9" customHeight="1">
      <c r="A2560" s="634" t="s">
        <v>3126</v>
      </c>
      <c r="B2560" s="406" t="s">
        <v>1418</v>
      </c>
      <c r="C2560" s="394"/>
      <c r="D2560" s="394"/>
      <c r="E2560" s="394"/>
      <c r="F2560" s="394"/>
      <c r="G2560" s="386"/>
      <c r="H2560" s="543"/>
      <c r="I2560" s="392"/>
      <c r="J2560" s="393" t="s">
        <v>1418</v>
      </c>
      <c r="K2560" s="430"/>
      <c r="L2560" s="430"/>
      <c r="M2560" s="387"/>
      <c r="N2560" s="428" t="s">
        <v>1418</v>
      </c>
      <c r="O2560" s="212" t="s">
        <v>1418</v>
      </c>
      <c r="P2560" s="732"/>
      <c r="Q2560" s="733"/>
      <c r="R2560" s="750"/>
      <c r="S2560" s="751"/>
      <c r="T2560" s="389"/>
      <c r="U2560" s="390"/>
      <c r="V2560" s="391"/>
    </row>
    <row r="2561" spans="1:22" s="33" customFormat="1" ht="24.9" customHeight="1">
      <c r="A2561" s="634" t="s">
        <v>3127</v>
      </c>
      <c r="B2561" s="406" t="s">
        <v>1418</v>
      </c>
      <c r="C2561" s="394"/>
      <c r="D2561" s="394"/>
      <c r="E2561" s="394"/>
      <c r="F2561" s="394"/>
      <c r="G2561" s="386"/>
      <c r="H2561" s="543"/>
      <c r="I2561" s="392"/>
      <c r="J2561" s="393" t="s">
        <v>1418</v>
      </c>
      <c r="K2561" s="430"/>
      <c r="L2561" s="430"/>
      <c r="M2561" s="387"/>
      <c r="N2561" s="428" t="s">
        <v>1418</v>
      </c>
      <c r="O2561" s="212" t="s">
        <v>1418</v>
      </c>
      <c r="P2561" s="732"/>
      <c r="Q2561" s="733"/>
      <c r="R2561" s="750"/>
      <c r="S2561" s="751"/>
      <c r="T2561" s="389"/>
      <c r="U2561" s="390"/>
      <c r="V2561" s="391"/>
    </row>
    <row r="2562" spans="1:22" s="33" customFormat="1" ht="24.9" customHeight="1">
      <c r="A2562" s="634" t="s">
        <v>3128</v>
      </c>
      <c r="B2562" s="406" t="s">
        <v>1418</v>
      </c>
      <c r="C2562" s="394"/>
      <c r="D2562" s="394"/>
      <c r="E2562" s="394"/>
      <c r="F2562" s="394"/>
      <c r="G2562" s="386"/>
      <c r="H2562" s="543"/>
      <c r="I2562" s="392"/>
      <c r="J2562" s="393" t="s">
        <v>1418</v>
      </c>
      <c r="K2562" s="430"/>
      <c r="L2562" s="430"/>
      <c r="M2562" s="387"/>
      <c r="N2562" s="428" t="s">
        <v>1418</v>
      </c>
      <c r="O2562" s="212" t="s">
        <v>1418</v>
      </c>
      <c r="P2562" s="732"/>
      <c r="Q2562" s="733"/>
      <c r="R2562" s="750"/>
      <c r="S2562" s="751"/>
      <c r="T2562" s="389"/>
      <c r="U2562" s="390"/>
      <c r="V2562" s="391"/>
    </row>
    <row r="2563" spans="1:22" s="33" customFormat="1" ht="24.9" customHeight="1">
      <c r="A2563" s="634" t="s">
        <v>3129</v>
      </c>
      <c r="B2563" s="406" t="s">
        <v>1418</v>
      </c>
      <c r="C2563" s="394"/>
      <c r="D2563" s="394"/>
      <c r="E2563" s="394"/>
      <c r="F2563" s="394"/>
      <c r="G2563" s="386"/>
      <c r="H2563" s="543"/>
      <c r="I2563" s="392"/>
      <c r="J2563" s="393" t="s">
        <v>1418</v>
      </c>
      <c r="K2563" s="430"/>
      <c r="L2563" s="430"/>
      <c r="M2563" s="387"/>
      <c r="N2563" s="428" t="s">
        <v>1418</v>
      </c>
      <c r="O2563" s="212" t="s">
        <v>1418</v>
      </c>
      <c r="P2563" s="732"/>
      <c r="Q2563" s="733"/>
      <c r="R2563" s="750"/>
      <c r="S2563" s="751"/>
      <c r="T2563" s="389"/>
      <c r="U2563" s="390"/>
      <c r="V2563" s="391"/>
    </row>
    <row r="2564" spans="1:22" s="33" customFormat="1" ht="24.9" customHeight="1">
      <c r="A2564" s="634" t="s">
        <v>3130</v>
      </c>
      <c r="B2564" s="406" t="s">
        <v>1418</v>
      </c>
      <c r="C2564" s="394"/>
      <c r="D2564" s="394"/>
      <c r="E2564" s="394"/>
      <c r="F2564" s="394"/>
      <c r="G2564" s="386"/>
      <c r="H2564" s="543"/>
      <c r="I2564" s="392"/>
      <c r="J2564" s="393" t="s">
        <v>1418</v>
      </c>
      <c r="K2564" s="430"/>
      <c r="L2564" s="430"/>
      <c r="M2564" s="388"/>
      <c r="N2564" s="428" t="s">
        <v>1418</v>
      </c>
      <c r="O2564" s="212" t="s">
        <v>1418</v>
      </c>
      <c r="P2564" s="732"/>
      <c r="Q2564" s="733"/>
      <c r="R2564" s="750"/>
      <c r="S2564" s="751"/>
      <c r="T2564" s="389"/>
      <c r="U2564" s="390"/>
      <c r="V2564" s="391"/>
    </row>
    <row r="2565" spans="1:22" s="33" customFormat="1" ht="24.9" customHeight="1">
      <c r="A2565" s="634" t="s">
        <v>3131</v>
      </c>
      <c r="B2565" s="406" t="s">
        <v>1418</v>
      </c>
      <c r="C2565" s="394"/>
      <c r="D2565" s="394"/>
      <c r="E2565" s="394"/>
      <c r="F2565" s="394"/>
      <c r="G2565" s="386"/>
      <c r="H2565" s="543"/>
      <c r="I2565" s="392"/>
      <c r="J2565" s="393" t="s">
        <v>1418</v>
      </c>
      <c r="K2565" s="430"/>
      <c r="L2565" s="430"/>
      <c r="M2565" s="388"/>
      <c r="N2565" s="428" t="s">
        <v>1418</v>
      </c>
      <c r="O2565" s="212" t="s">
        <v>1418</v>
      </c>
      <c r="P2565" s="732"/>
      <c r="Q2565" s="733"/>
      <c r="R2565" s="750"/>
      <c r="S2565" s="751"/>
      <c r="T2565" s="389"/>
      <c r="U2565" s="390"/>
      <c r="V2565" s="391"/>
    </row>
    <row r="2566" spans="1:22" s="33" customFormat="1" ht="24.9" customHeight="1" thickBot="1">
      <c r="A2566" s="634" t="s">
        <v>3132</v>
      </c>
      <c r="B2566" s="410" t="s">
        <v>1418</v>
      </c>
      <c r="C2566" s="395"/>
      <c r="D2566" s="395"/>
      <c r="E2566" s="395"/>
      <c r="F2566" s="395"/>
      <c r="G2566" s="396"/>
      <c r="H2566" s="544"/>
      <c r="I2566" s="397"/>
      <c r="J2566" s="398" t="s">
        <v>1418</v>
      </c>
      <c r="K2566" s="431"/>
      <c r="L2566" s="431"/>
      <c r="M2566" s="399"/>
      <c r="N2566" s="428" t="s">
        <v>1418</v>
      </c>
      <c r="O2566" s="212" t="s">
        <v>1418</v>
      </c>
      <c r="P2566" s="732"/>
      <c r="Q2566" s="733"/>
      <c r="R2566" s="750"/>
      <c r="S2566" s="751"/>
      <c r="T2566" s="389"/>
      <c r="U2566" s="390"/>
      <c r="V2566" s="391"/>
    </row>
    <row r="2567" spans="1:22" s="19" customFormat="1" ht="12" customHeight="1">
      <c r="A2567" s="634"/>
      <c r="B2567" s="34"/>
      <c r="C2567" s="35"/>
      <c r="D2567" s="35"/>
      <c r="E2567" s="35"/>
      <c r="F2567" s="35"/>
      <c r="G2567" s="35"/>
      <c r="H2567" s="407"/>
      <c r="I2567" s="35"/>
      <c r="J2567" s="35"/>
      <c r="K2567" s="35"/>
      <c r="L2567" s="35"/>
      <c r="M2567" s="35"/>
      <c r="N2567" s="35"/>
      <c r="O2567" s="211"/>
      <c r="P2567" s="35"/>
      <c r="Q2567" s="35"/>
      <c r="R2567" s="211"/>
      <c r="S2567" s="35"/>
      <c r="T2567" s="35"/>
      <c r="U2567" s="36"/>
      <c r="V2567" s="37"/>
    </row>
    <row r="2568" spans="1:22" s="19" customFormat="1" ht="17.25" customHeight="1" thickBot="1">
      <c r="A2568" s="634" t="s">
        <v>3133</v>
      </c>
      <c r="B2568" s="475"/>
      <c r="C2568" s="476"/>
      <c r="D2568" s="476"/>
      <c r="E2568" s="476"/>
      <c r="F2568" s="476"/>
      <c r="G2568" s="476"/>
      <c r="H2568" s="476"/>
      <c r="I2568" s="476"/>
      <c r="J2568" s="476"/>
      <c r="K2568" s="476"/>
      <c r="L2568" s="476"/>
      <c r="M2568" s="476"/>
      <c r="N2568" s="414" t="s">
        <v>398</v>
      </c>
      <c r="O2568" s="415">
        <v>2880.9175</v>
      </c>
      <c r="P2568" s="423"/>
      <c r="Q2568" s="423"/>
      <c r="R2568" s="424"/>
      <c r="S2568" s="424"/>
      <c r="T2568" s="425"/>
      <c r="U2568" s="426"/>
      <c r="V2568" s="427"/>
    </row>
    <row r="2569" spans="1:22" ht="17.25" customHeight="1">
      <c r="B2569" s="38"/>
      <c r="C2569" s="38"/>
      <c r="D2569" s="38"/>
      <c r="E2569" s="38"/>
      <c r="F2569" s="38"/>
      <c r="G2569" s="39"/>
      <c r="H2569" s="39"/>
      <c r="I2569" s="39"/>
      <c r="J2569" s="39"/>
      <c r="K2569" s="39"/>
      <c r="L2569" s="39"/>
      <c r="M2569" s="39"/>
      <c r="N2569" s="39"/>
      <c r="O2569" s="39"/>
      <c r="P2569" s="39"/>
      <c r="Q2569" s="39"/>
      <c r="R2569" s="39"/>
      <c r="S2569" s="39"/>
      <c r="T2569" s="39"/>
      <c r="U2569" s="39"/>
      <c r="V2569" s="39"/>
    </row>
    <row r="2570" spans="1:22" s="19" customFormat="1" ht="16.5" customHeight="1" thickBot="1">
      <c r="A2570" s="630"/>
      <c r="B2570" s="764" t="s">
        <v>399</v>
      </c>
      <c r="C2570" s="764"/>
      <c r="D2570" s="764"/>
      <c r="E2570" s="764"/>
      <c r="F2570" s="764"/>
      <c r="G2570" s="764"/>
      <c r="H2570" s="764"/>
      <c r="I2570" s="764"/>
      <c r="J2570" s="764"/>
      <c r="K2570" s="764"/>
      <c r="L2570" s="764"/>
      <c r="M2570" s="764"/>
      <c r="N2570" s="764"/>
      <c r="O2570" s="764"/>
      <c r="P2570" s="764"/>
      <c r="Q2570" s="764"/>
      <c r="R2570" s="764"/>
      <c r="S2570" s="764"/>
      <c r="T2570" s="764"/>
      <c r="U2570" s="764"/>
      <c r="V2570" s="764"/>
    </row>
    <row r="2571" spans="1:22" s="22" customFormat="1" ht="22.5" customHeight="1">
      <c r="A2571" s="635" t="s">
        <v>3134</v>
      </c>
      <c r="B2571" s="765" t="s">
        <v>400</v>
      </c>
      <c r="C2571" s="768" t="s">
        <v>401</v>
      </c>
      <c r="D2571" s="769"/>
      <c r="E2571" s="769"/>
      <c r="F2571" s="769"/>
      <c r="G2571" s="769"/>
      <c r="H2571" s="769"/>
      <c r="I2571" s="769"/>
      <c r="J2571" s="769"/>
      <c r="K2571" s="769"/>
      <c r="L2571" s="769"/>
      <c r="M2571" s="747"/>
      <c r="N2571" s="477"/>
      <c r="O2571" s="478"/>
      <c r="P2571" s="768" t="s">
        <v>402</v>
      </c>
      <c r="Q2571" s="769"/>
      <c r="R2571" s="769"/>
      <c r="S2571" s="747"/>
      <c r="T2571" s="746" t="s">
        <v>403</v>
      </c>
      <c r="U2571" s="747"/>
      <c r="V2571" s="775" t="s">
        <v>1102</v>
      </c>
    </row>
    <row r="2572" spans="1:22" s="22" customFormat="1" ht="22.5" customHeight="1">
      <c r="A2572" s="635" t="s">
        <v>3135</v>
      </c>
      <c r="B2572" s="766"/>
      <c r="C2572" s="734" t="s">
        <v>404</v>
      </c>
      <c r="D2572" s="735"/>
      <c r="E2572" s="736"/>
      <c r="F2572" s="481">
        <v>2</v>
      </c>
      <c r="G2572" s="737" t="s">
        <v>405</v>
      </c>
      <c r="H2572" s="738" t="s">
        <v>406</v>
      </c>
      <c r="I2572" s="738"/>
      <c r="J2572" s="734" t="s">
        <v>407</v>
      </c>
      <c r="K2572" s="739"/>
      <c r="L2572" s="482"/>
      <c r="M2572" s="482"/>
      <c r="N2572" s="483"/>
      <c r="O2572" s="484"/>
      <c r="P2572" s="770"/>
      <c r="Q2572" s="771"/>
      <c r="R2572" s="771"/>
      <c r="S2572" s="772"/>
      <c r="T2572" s="748"/>
      <c r="U2572" s="749"/>
      <c r="V2572" s="776"/>
    </row>
    <row r="2573" spans="1:22" s="22" customFormat="1" ht="51.75" customHeight="1" thickBot="1">
      <c r="A2573" s="635" t="s">
        <v>3136</v>
      </c>
      <c r="B2573" s="766"/>
      <c r="C2573" s="735" t="s">
        <v>408</v>
      </c>
      <c r="D2573" s="736"/>
      <c r="E2573" s="485" t="s">
        <v>409</v>
      </c>
      <c r="F2573" s="479" t="s">
        <v>410</v>
      </c>
      <c r="G2573" s="737"/>
      <c r="H2573" s="738"/>
      <c r="I2573" s="738"/>
      <c r="J2573" s="469" t="s">
        <v>411</v>
      </c>
      <c r="K2573" s="480" t="s">
        <v>412</v>
      </c>
      <c r="L2573" s="486" t="s">
        <v>413</v>
      </c>
      <c r="M2573" s="486"/>
      <c r="N2573" s="487" t="s">
        <v>414</v>
      </c>
      <c r="O2573" s="488"/>
      <c r="P2573" s="421" t="s">
        <v>1436</v>
      </c>
      <c r="Q2573" s="312" t="s">
        <v>415</v>
      </c>
      <c r="R2573" s="313"/>
      <c r="S2573" s="94">
        <v>1</v>
      </c>
      <c r="T2573" s="773"/>
      <c r="U2573" s="774"/>
      <c r="V2573" s="777"/>
    </row>
    <row r="2574" spans="1:22" s="22" customFormat="1" ht="15.75" customHeight="1">
      <c r="A2574" s="635" t="s">
        <v>3137</v>
      </c>
      <c r="B2574" s="766"/>
      <c r="C2574" s="41">
        <v>1</v>
      </c>
      <c r="D2574" s="83" t="s">
        <v>197</v>
      </c>
      <c r="E2574" s="89">
        <v>0.1</v>
      </c>
      <c r="F2574" s="306" t="s">
        <v>1438</v>
      </c>
      <c r="G2574" s="306">
        <v>698.17</v>
      </c>
      <c r="H2574" s="742" t="s">
        <v>1143</v>
      </c>
      <c r="I2574" s="743"/>
      <c r="J2574" s="90" t="s">
        <v>1102</v>
      </c>
      <c r="K2574" s="88" t="s">
        <v>1418</v>
      </c>
      <c r="L2574" s="453" t="s">
        <v>1361</v>
      </c>
      <c r="M2574" s="454" t="s">
        <v>1459</v>
      </c>
      <c r="N2574" s="369" t="s">
        <v>396</v>
      </c>
      <c r="O2574" s="778" t="s">
        <v>205</v>
      </c>
      <c r="P2574" s="779"/>
      <c r="Q2574" s="782">
        <v>137</v>
      </c>
      <c r="R2574" s="785" t="s">
        <v>1361</v>
      </c>
      <c r="S2574" s="786"/>
      <c r="T2574" s="746" t="s">
        <v>416</v>
      </c>
      <c r="U2574" s="769"/>
      <c r="V2574" s="747"/>
    </row>
    <row r="2575" spans="1:22" s="22" customFormat="1" ht="15.75" customHeight="1" thickBot="1">
      <c r="A2575" s="635" t="s">
        <v>3138</v>
      </c>
      <c r="B2575" s="766"/>
      <c r="C2575" s="41">
        <v>2</v>
      </c>
      <c r="D2575" s="83" t="s">
        <v>365</v>
      </c>
      <c r="E2575" s="89">
        <v>0.9</v>
      </c>
      <c r="F2575" s="306">
        <v>2880.9175</v>
      </c>
      <c r="G2575" s="306">
        <v>698.17</v>
      </c>
      <c r="H2575" s="742" t="s">
        <v>1102</v>
      </c>
      <c r="I2575" s="743"/>
      <c r="J2575" s="90" t="s">
        <v>1102</v>
      </c>
      <c r="K2575" s="88" t="s">
        <v>1418</v>
      </c>
      <c r="L2575" s="453" t="s">
        <v>34</v>
      </c>
      <c r="M2575" s="454" t="s">
        <v>1439</v>
      </c>
      <c r="N2575" s="369" t="s">
        <v>396</v>
      </c>
      <c r="O2575" s="778"/>
      <c r="P2575" s="779"/>
      <c r="Q2575" s="783"/>
      <c r="R2575" s="787"/>
      <c r="S2575" s="788"/>
      <c r="T2575" s="773"/>
      <c r="U2575" s="791"/>
      <c r="V2575" s="774"/>
    </row>
    <row r="2576" spans="1:22" s="22" customFormat="1" ht="15.75" customHeight="1">
      <c r="A2576" s="635" t="s">
        <v>3139</v>
      </c>
      <c r="B2576" s="766"/>
      <c r="C2576" s="41">
        <v>3</v>
      </c>
      <c r="D2576" s="83" t="s">
        <v>1418</v>
      </c>
      <c r="E2576" s="89" t="s">
        <v>1418</v>
      </c>
      <c r="F2576" s="306" t="s">
        <v>1418</v>
      </c>
      <c r="G2576" s="306" t="s">
        <v>1418</v>
      </c>
      <c r="H2576" s="742" t="s">
        <v>1418</v>
      </c>
      <c r="I2576" s="743"/>
      <c r="J2576" s="90" t="s">
        <v>1418</v>
      </c>
      <c r="K2576" s="88" t="s">
        <v>1418</v>
      </c>
      <c r="L2576" s="453"/>
      <c r="M2576" s="454" t="s">
        <v>1418</v>
      </c>
      <c r="N2576" s="369"/>
      <c r="O2576" s="780"/>
      <c r="P2576" s="781"/>
      <c r="Q2576" s="784"/>
      <c r="R2576" s="789"/>
      <c r="S2576" s="790"/>
      <c r="T2576" s="244"/>
      <c r="U2576" s="244"/>
      <c r="V2576" s="245"/>
    </row>
    <row r="2577" spans="1:22" s="22" customFormat="1" ht="15.75" customHeight="1">
      <c r="A2577" s="635" t="s">
        <v>3140</v>
      </c>
      <c r="B2577" s="766"/>
      <c r="C2577" s="41">
        <v>4</v>
      </c>
      <c r="D2577" s="83" t="s">
        <v>1418</v>
      </c>
      <c r="E2577" s="89" t="s">
        <v>1418</v>
      </c>
      <c r="F2577" s="306" t="s">
        <v>1418</v>
      </c>
      <c r="G2577" s="306" t="s">
        <v>1418</v>
      </c>
      <c r="H2577" s="742" t="s">
        <v>1418</v>
      </c>
      <c r="I2577" s="743"/>
      <c r="J2577" s="90" t="s">
        <v>1418</v>
      </c>
      <c r="K2577" s="88" t="s">
        <v>1418</v>
      </c>
      <c r="L2577" s="453"/>
      <c r="M2577" s="454" t="s">
        <v>1418</v>
      </c>
      <c r="N2577" s="369"/>
      <c r="O2577" s="744" t="s">
        <v>417</v>
      </c>
      <c r="P2577" s="734" t="s">
        <v>418</v>
      </c>
      <c r="Q2577" s="735"/>
      <c r="R2577" s="735"/>
      <c r="S2577" s="736"/>
      <c r="T2577" s="225"/>
      <c r="U2577" s="225"/>
      <c r="V2577" s="246"/>
    </row>
    <row r="2578" spans="1:22" s="22" customFormat="1" ht="17.25" customHeight="1">
      <c r="A2578" s="635" t="s">
        <v>3141</v>
      </c>
      <c r="B2578" s="766"/>
      <c r="C2578" s="41">
        <v>5</v>
      </c>
      <c r="D2578" s="83" t="s">
        <v>1418</v>
      </c>
      <c r="E2578" s="89" t="s">
        <v>1418</v>
      </c>
      <c r="F2578" s="306" t="s">
        <v>1418</v>
      </c>
      <c r="G2578" s="306" t="s">
        <v>1418</v>
      </c>
      <c r="H2578" s="742" t="s">
        <v>1418</v>
      </c>
      <c r="I2578" s="743"/>
      <c r="J2578" s="90" t="s">
        <v>1418</v>
      </c>
      <c r="K2578" s="88" t="s">
        <v>1418</v>
      </c>
      <c r="L2578" s="453"/>
      <c r="M2578" s="454" t="s">
        <v>1418</v>
      </c>
      <c r="N2578" s="369"/>
      <c r="O2578" s="745"/>
      <c r="P2578" s="469" t="s">
        <v>419</v>
      </c>
      <c r="Q2578" s="469" t="s">
        <v>420</v>
      </c>
      <c r="R2578" s="738" t="s">
        <v>421</v>
      </c>
      <c r="S2578" s="738"/>
      <c r="T2578" s="225"/>
      <c r="U2578" s="225"/>
      <c r="V2578" s="246"/>
    </row>
    <row r="2579" spans="1:22" s="22" customFormat="1" ht="16.5" customHeight="1" thickBot="1">
      <c r="A2579" s="635" t="s">
        <v>3142</v>
      </c>
      <c r="B2579" s="766"/>
      <c r="C2579" s="91">
        <v>6</v>
      </c>
      <c r="D2579" s="92" t="s">
        <v>1418</v>
      </c>
      <c r="E2579" s="93" t="s">
        <v>1418</v>
      </c>
      <c r="F2579" s="306" t="s">
        <v>1418</v>
      </c>
      <c r="G2579" s="306" t="s">
        <v>1418</v>
      </c>
      <c r="H2579" s="742" t="s">
        <v>1418</v>
      </c>
      <c r="I2579" s="743"/>
      <c r="J2579" s="90" t="s">
        <v>1418</v>
      </c>
      <c r="K2579" s="88" t="s">
        <v>1418</v>
      </c>
      <c r="L2579" s="453"/>
      <c r="M2579" s="454" t="s">
        <v>1418</v>
      </c>
      <c r="N2579" s="451"/>
      <c r="O2579" s="319" t="s">
        <v>1102</v>
      </c>
      <c r="P2579" s="247">
        <v>4</v>
      </c>
      <c r="Q2579" s="248">
        <v>1396.3430708000001</v>
      </c>
      <c r="R2579" s="792">
        <v>2880.9175</v>
      </c>
      <c r="S2579" s="792"/>
      <c r="T2579" s="225"/>
      <c r="U2579" s="225"/>
      <c r="V2579" s="246"/>
    </row>
    <row r="2580" spans="1:22" s="22" customFormat="1" ht="16.5" customHeight="1" thickBot="1">
      <c r="A2580" s="635" t="s">
        <v>3143</v>
      </c>
      <c r="B2580" s="767"/>
      <c r="C2580" s="793" t="s">
        <v>422</v>
      </c>
      <c r="D2580" s="794"/>
      <c r="E2580" s="794"/>
      <c r="F2580" s="502"/>
      <c r="G2580" s="503"/>
      <c r="H2580" s="795" t="s">
        <v>1102</v>
      </c>
      <c r="I2580" s="796"/>
      <c r="J2580" s="416" t="s">
        <v>1102</v>
      </c>
      <c r="K2580" s="249" t="s">
        <v>1102</v>
      </c>
      <c r="L2580" s="492"/>
      <c r="M2580" s="493"/>
      <c r="N2580" s="494"/>
      <c r="O2580" s="797" t="s">
        <v>1418</v>
      </c>
      <c r="P2580" s="797"/>
      <c r="Q2580" s="797"/>
      <c r="R2580" s="797"/>
      <c r="S2580" s="797"/>
      <c r="T2580" s="489"/>
      <c r="U2580" s="490"/>
      <c r="V2580" s="491"/>
    </row>
    <row r="2581" spans="1:22" ht="24.9" customHeight="1"/>
    <row r="2582" spans="1:22" ht="24.9" customHeight="1"/>
    <row r="2583" spans="1:22" ht="24.9" customHeight="1"/>
    <row r="2584" spans="1:22" ht="24.9" customHeight="1"/>
    <row r="2585" spans="1:22" ht="24.9" customHeight="1"/>
    <row r="2586" spans="1:22" ht="24.9" customHeight="1"/>
    <row r="2587" spans="1:22" ht="24.9" customHeight="1"/>
    <row r="2588" spans="1:22" ht="24.9" customHeight="1"/>
    <row r="2589" spans="1:22" ht="24.9" customHeight="1"/>
    <row r="2590" spans="1:22" ht="24.9" customHeight="1"/>
    <row r="2591" spans="1:22" ht="24.9" customHeight="1"/>
    <row r="2592" spans="1:22" ht="24.9" customHeight="1"/>
    <row r="2593" ht="24.9" customHeight="1"/>
    <row r="2594" ht="24.9" customHeight="1"/>
    <row r="2595" ht="24.9" customHeight="1"/>
    <row r="2596" ht="24.9" customHeight="1"/>
    <row r="2597" ht="24.9" customHeight="1"/>
    <row r="2598" ht="24.9" customHeight="1"/>
    <row r="2599" ht="24.9" customHeight="1"/>
    <row r="2600" ht="24.9" customHeight="1"/>
    <row r="2601" ht="24.9" customHeight="1"/>
    <row r="2602" ht="24.9" customHeight="1"/>
    <row r="2603" ht="24.9" customHeight="1"/>
    <row r="2604" ht="24.9" customHeight="1"/>
    <row r="2605" ht="24.9" customHeight="1"/>
    <row r="2606" ht="24.9" customHeight="1"/>
    <row r="2607" ht="24.9" customHeight="1"/>
    <row r="2608" ht="24.9" customHeight="1"/>
    <row r="2609" ht="24.9" customHeight="1"/>
    <row r="2610" ht="24.9" customHeight="1"/>
    <row r="2611" ht="24.9" customHeight="1"/>
    <row r="2612" ht="24.9" customHeight="1"/>
    <row r="2613" ht="24.9" customHeight="1"/>
    <row r="2614" ht="24.9" customHeight="1"/>
    <row r="2615" ht="24.9" customHeight="1"/>
    <row r="2616" ht="24.9" customHeight="1"/>
    <row r="2617" ht="24.9" customHeight="1"/>
    <row r="2618" ht="24.9" customHeight="1"/>
    <row r="2619" ht="24.9" customHeight="1"/>
    <row r="2620" ht="24.9" customHeight="1"/>
    <row r="2621" ht="24.9" customHeight="1"/>
    <row r="2622" ht="24.9" customHeight="1"/>
    <row r="2623" ht="24.9" customHeight="1"/>
    <row r="2624" ht="24.9" customHeight="1"/>
    <row r="2625" ht="24.9" customHeight="1"/>
    <row r="2626" ht="24.9" customHeight="1"/>
    <row r="2627" ht="24.9" customHeight="1"/>
    <row r="2628" ht="24.9" customHeight="1"/>
    <row r="2629" ht="24.9" customHeight="1"/>
    <row r="2630" ht="24.9" customHeight="1"/>
    <row r="2631" ht="24.9" customHeight="1"/>
    <row r="2632" ht="24.9" customHeight="1"/>
    <row r="2633" ht="24.9" customHeight="1"/>
    <row r="2634" ht="24.9" customHeight="1"/>
    <row r="2635" ht="24.9" customHeight="1"/>
    <row r="2636" ht="24.9" customHeight="1"/>
    <row r="2637" ht="24.9" customHeight="1"/>
    <row r="2638" ht="24.9" customHeight="1"/>
    <row r="2639" ht="24.9" customHeight="1"/>
    <row r="2640" ht="24.9" customHeight="1"/>
    <row r="2641" ht="24.9" customHeight="1"/>
    <row r="2642" ht="24.9" customHeight="1"/>
    <row r="2643" ht="24.9" customHeight="1"/>
    <row r="2644" ht="24.9" customHeight="1"/>
    <row r="2645" ht="24.9" customHeight="1"/>
    <row r="2646" ht="24.9" customHeight="1"/>
    <row r="2647" ht="24.9" customHeight="1"/>
    <row r="2648" ht="24.9" customHeight="1"/>
    <row r="2649" ht="24.9" customHeight="1"/>
    <row r="2650" ht="24.9" customHeight="1"/>
    <row r="2651" ht="24.9" customHeight="1"/>
    <row r="2652" ht="24.9" customHeight="1"/>
    <row r="2653" ht="24.9" customHeight="1"/>
    <row r="2654" ht="24.9" customHeight="1"/>
    <row r="2655" ht="24.9" customHeight="1"/>
    <row r="2656" ht="24.9" customHeight="1"/>
    <row r="2657" ht="24.9" customHeight="1"/>
    <row r="2658" ht="24.9" customHeight="1"/>
    <row r="2659" ht="24.9" customHeight="1"/>
    <row r="2660" ht="24.9" customHeight="1"/>
    <row r="2661" ht="24.9" customHeight="1"/>
    <row r="2662" ht="24.9" customHeight="1"/>
    <row r="2663" ht="24.9" customHeight="1"/>
    <row r="2664" ht="24.9" customHeight="1"/>
    <row r="2665" ht="24.9" customHeight="1"/>
    <row r="2666" ht="24.9" customHeight="1"/>
    <row r="2667" ht="24.9" customHeight="1"/>
    <row r="2668" ht="24.9" customHeight="1"/>
    <row r="2669" ht="24.9" customHeight="1"/>
    <row r="2670" ht="24.9" customHeight="1"/>
    <row r="2671" ht="24.9" customHeight="1"/>
    <row r="2672" ht="24.9" customHeight="1"/>
    <row r="2673" ht="24.9" customHeight="1"/>
    <row r="2674" ht="24.9" customHeight="1"/>
    <row r="2675" ht="24.9" customHeight="1"/>
    <row r="2676" ht="24.9" customHeight="1"/>
    <row r="2677" ht="24.9" customHeight="1"/>
    <row r="2678" ht="24.9" customHeight="1"/>
    <row r="2679" ht="24.9" customHeight="1"/>
    <row r="2680" ht="24.9" customHeight="1"/>
    <row r="2681" ht="24.9" customHeight="1"/>
    <row r="2682" ht="24.9" customHeight="1"/>
    <row r="2683" ht="24.9" customHeight="1"/>
    <row r="2684" ht="24.9" customHeight="1"/>
    <row r="2685" ht="24.9" customHeight="1"/>
    <row r="2686" ht="24.9" customHeight="1"/>
    <row r="2687" ht="24.9" customHeight="1"/>
    <row r="2688" ht="24.9" customHeight="1"/>
    <row r="2689" ht="24.9" customHeight="1"/>
    <row r="2690" ht="24.9" customHeight="1"/>
    <row r="2691" ht="24.9" customHeight="1"/>
    <row r="2692" ht="24.9" customHeight="1"/>
    <row r="2693" ht="24.9" customHeight="1"/>
    <row r="2694" ht="24.9" customHeight="1"/>
    <row r="2695" ht="24.9" customHeight="1"/>
    <row r="2696" ht="24.9" customHeight="1"/>
    <row r="2697" ht="24.9" customHeight="1"/>
    <row r="2698" ht="24.9" customHeight="1"/>
    <row r="2699" ht="24.9" customHeight="1"/>
    <row r="2700" ht="24.9" customHeight="1"/>
    <row r="2701" ht="24.9" customHeight="1"/>
    <row r="2702" ht="24.9" customHeight="1"/>
    <row r="2703" ht="24.9" customHeight="1"/>
    <row r="2704" ht="24.9" customHeight="1"/>
    <row r="2705" ht="24.9" customHeight="1"/>
    <row r="2706" ht="24.9" customHeight="1"/>
    <row r="2707" ht="24.9" customHeight="1"/>
    <row r="2708" ht="24.9" customHeight="1"/>
    <row r="2709" ht="24.9" customHeight="1"/>
    <row r="2710" ht="24.9" customHeight="1"/>
    <row r="2711" ht="24.9" customHeight="1"/>
    <row r="2712" ht="24.9" customHeight="1"/>
    <row r="2713" ht="24.9" customHeight="1"/>
    <row r="2714" ht="24.9" customHeight="1"/>
    <row r="2715" ht="24.9" customHeight="1"/>
    <row r="2716" ht="24.9" customHeight="1"/>
    <row r="2717" ht="24.9" customHeight="1"/>
    <row r="2718" ht="24.9" customHeight="1"/>
    <row r="2719" ht="24.9" customHeight="1"/>
    <row r="2720" ht="24.9" customHeight="1"/>
    <row r="2721" ht="24.9" customHeight="1"/>
    <row r="2722" ht="24.9" customHeight="1"/>
    <row r="2723" ht="24.9" customHeight="1"/>
    <row r="2724" ht="24.9" customHeight="1"/>
    <row r="2725" ht="24.9" customHeight="1"/>
    <row r="2726" ht="24.9" customHeight="1"/>
    <row r="2727" ht="24.9" customHeight="1"/>
    <row r="2728" ht="24.9" customHeight="1"/>
    <row r="2729" ht="24.9" customHeight="1"/>
    <row r="2730" ht="24.9" customHeight="1"/>
    <row r="2731" ht="24.9" customHeight="1"/>
    <row r="2732" ht="24.9" customHeight="1"/>
    <row r="2733" ht="24.9" customHeight="1"/>
    <row r="2734" ht="24.9" customHeight="1"/>
    <row r="2735" ht="24.9" customHeight="1"/>
    <row r="2736" ht="24.9" customHeight="1"/>
    <row r="2737" ht="24.9" customHeight="1"/>
    <row r="2738" ht="24.9" customHeight="1"/>
    <row r="2739" ht="24.9" customHeight="1"/>
    <row r="2740" ht="24.9" customHeight="1"/>
    <row r="2741" ht="24.9" customHeight="1"/>
    <row r="2742" ht="24.9" customHeight="1"/>
    <row r="2743" ht="24.9" customHeight="1"/>
    <row r="2744" ht="24.9" customHeight="1"/>
    <row r="2745" ht="24.9" customHeight="1"/>
    <row r="2746" ht="24.9" customHeight="1"/>
    <row r="2747" ht="24.9" customHeight="1"/>
    <row r="2748" ht="24.9" customHeight="1"/>
    <row r="2749" ht="24.9" customHeight="1"/>
    <row r="2750" ht="24.9" customHeight="1"/>
    <row r="2751" ht="24.9" customHeight="1"/>
    <row r="2752" ht="24.9" customHeight="1"/>
    <row r="2753" ht="24.9" customHeight="1"/>
    <row r="2754" ht="24.9" customHeight="1"/>
    <row r="2755" ht="24.9" customHeight="1"/>
    <row r="2756" ht="24.9" customHeight="1"/>
    <row r="2757" ht="24.9" customHeight="1"/>
    <row r="2758" ht="24.9" customHeight="1"/>
    <row r="2759" ht="24.9" customHeight="1"/>
    <row r="2760" ht="24.9" customHeight="1"/>
    <row r="2761" ht="24.9" customHeight="1"/>
    <row r="2762" ht="24.9" customHeight="1"/>
    <row r="2763" ht="24.9" customHeight="1"/>
    <row r="2764" ht="24.9" customHeight="1"/>
    <row r="2765" ht="24.9" customHeight="1"/>
    <row r="2766" ht="24.9" customHeight="1"/>
    <row r="2767" ht="24.9" customHeight="1"/>
    <row r="2768" ht="24.9" customHeight="1"/>
    <row r="2769" ht="24.9" customHeight="1"/>
    <row r="2770" ht="24.9" customHeight="1"/>
    <row r="2771" ht="24.9" customHeight="1"/>
    <row r="2772" ht="24.9" customHeight="1"/>
    <row r="2773" ht="24.9" customHeight="1"/>
    <row r="2774" ht="24.9" customHeight="1"/>
    <row r="2775" ht="24.9" customHeight="1"/>
    <row r="2776" ht="24.9" customHeight="1"/>
    <row r="2777" ht="24.9" customHeight="1"/>
    <row r="2778" ht="24.9" customHeight="1"/>
    <row r="2779" ht="24.9" customHeight="1"/>
    <row r="2780" ht="24.9" customHeight="1"/>
    <row r="2781" ht="24.9" customHeight="1"/>
    <row r="2782" ht="24.9" customHeight="1"/>
    <row r="2783" ht="24.9" customHeight="1"/>
    <row r="2784" ht="24.9" customHeight="1"/>
    <row r="2785" ht="24.9" customHeight="1"/>
    <row r="2786" ht="24.9" customHeight="1"/>
    <row r="2787" ht="24.9" customHeight="1"/>
    <row r="2788" ht="24.9" customHeight="1"/>
    <row r="2789" ht="24.9" customHeight="1"/>
    <row r="2790" ht="24.9" customHeight="1"/>
    <row r="2791" ht="24.9" customHeight="1"/>
    <row r="2792" ht="24.9" customHeight="1"/>
    <row r="2793" ht="24.9" customHeight="1"/>
    <row r="2794" ht="24.9" customHeight="1"/>
    <row r="2795" ht="24.9" customHeight="1"/>
    <row r="2796" ht="24.9" customHeight="1"/>
    <row r="2797" ht="24.9" customHeight="1"/>
    <row r="2798" ht="24.9" customHeight="1"/>
    <row r="2799" ht="24.9" customHeight="1"/>
    <row r="2800" ht="24.9" customHeight="1"/>
    <row r="2801" ht="24.9" customHeight="1"/>
    <row r="2802" ht="24.9" customHeight="1"/>
    <row r="2803" ht="24.9" customHeight="1"/>
    <row r="2804" ht="24.9" customHeight="1"/>
    <row r="2805" ht="24.9" customHeight="1"/>
    <row r="2806" ht="24.9" customHeight="1"/>
    <row r="2807" ht="24.9" customHeight="1"/>
    <row r="2808" ht="24.9" customHeight="1"/>
    <row r="2809" ht="24.9" customHeight="1"/>
    <row r="2810" ht="24.9" customHeight="1"/>
    <row r="2811" ht="24.9" customHeight="1"/>
    <row r="2812" ht="24.9" customHeight="1"/>
    <row r="2813" ht="24.9" customHeight="1"/>
    <row r="2814" ht="24.9" customHeight="1"/>
    <row r="2815" ht="24.9" customHeight="1"/>
    <row r="2816" ht="24.9" customHeight="1"/>
    <row r="2817" ht="24.9" customHeight="1"/>
    <row r="2818" ht="24.9" customHeight="1"/>
    <row r="2819" ht="24.9" customHeight="1"/>
    <row r="2820" ht="24.9" customHeight="1"/>
    <row r="2821" ht="24.9" customHeight="1"/>
    <row r="2822" ht="24.9" customHeight="1"/>
    <row r="2823" ht="24.9" customHeight="1"/>
    <row r="2824" ht="24.9" customHeight="1"/>
    <row r="2825" ht="24.9" customHeight="1"/>
    <row r="2826" ht="24.9" customHeight="1"/>
    <row r="2827" ht="24.9" customHeight="1"/>
    <row r="2828" ht="24.9" customHeight="1"/>
    <row r="2829" ht="24.9" customHeight="1"/>
    <row r="2830" ht="24.9" customHeight="1"/>
    <row r="2831" ht="24.9" customHeight="1"/>
    <row r="2832" ht="24.9" customHeight="1"/>
    <row r="2833" ht="24.9" customHeight="1"/>
    <row r="2834" ht="24.9" customHeight="1"/>
    <row r="2835" ht="24.9" customHeight="1"/>
    <row r="2836" ht="24.9" customHeight="1"/>
    <row r="2837" ht="24.9" customHeight="1"/>
    <row r="2838" ht="24.9" customHeight="1"/>
    <row r="2839" ht="24.9" customHeight="1"/>
    <row r="2840" ht="24.9" customHeight="1"/>
    <row r="2841" ht="24.9" customHeight="1"/>
    <row r="2842" ht="24.9" customHeight="1"/>
    <row r="2843" ht="24.9" customHeight="1"/>
    <row r="2844" ht="24.9" customHeight="1"/>
    <row r="2845" ht="24.9" customHeight="1"/>
    <row r="2846" ht="24.9" customHeight="1"/>
    <row r="2847" ht="24.9" customHeight="1"/>
    <row r="2848" ht="24.9" customHeight="1"/>
    <row r="2849" ht="24.9" customHeight="1"/>
    <row r="2850" ht="24.9" customHeight="1"/>
    <row r="2851" ht="24.9" customHeight="1"/>
    <row r="2852" ht="24.9" customHeight="1"/>
    <row r="2853" ht="24.9" customHeight="1"/>
    <row r="2854" ht="24.9" customHeight="1"/>
    <row r="2855" ht="24.9" customHeight="1"/>
    <row r="2856" ht="24.9" customHeight="1"/>
    <row r="2857" ht="24.9" customHeight="1"/>
    <row r="2858" ht="24.9" customHeight="1"/>
    <row r="2859" ht="24.9" customHeight="1"/>
    <row r="2860" ht="24.9" customHeight="1"/>
    <row r="2861" ht="24.9" customHeight="1"/>
    <row r="2862" ht="24.9" customHeight="1"/>
    <row r="2863" ht="24.9" customHeight="1"/>
    <row r="2864" ht="24.9" customHeight="1"/>
    <row r="2865" ht="24.9" customHeight="1"/>
    <row r="2866" ht="24.9" customHeight="1"/>
    <row r="2867" ht="24.9" customHeight="1"/>
    <row r="2868" ht="24.9" customHeight="1"/>
    <row r="2869" ht="24.9" customHeight="1"/>
    <row r="2870" ht="24.9" customHeight="1"/>
    <row r="2871" ht="24.9" customHeight="1"/>
    <row r="2872" ht="24.9" customHeight="1"/>
    <row r="2873" ht="24.9" customHeight="1"/>
    <row r="2874" ht="24.9" customHeight="1"/>
    <row r="2875" ht="24.9" customHeight="1"/>
    <row r="2876" ht="24.9" customHeight="1"/>
    <row r="2877" ht="24.9" customHeight="1"/>
    <row r="2878" ht="24.9" customHeight="1"/>
    <row r="2879" ht="24.9" customHeight="1"/>
    <row r="2880" ht="24.9" customHeight="1"/>
    <row r="2881" ht="24.9" customHeight="1"/>
    <row r="2882" ht="24.9" customHeight="1"/>
    <row r="2883" ht="24.9" customHeight="1"/>
    <row r="2884" ht="24.9" customHeight="1"/>
    <row r="2885" ht="24.9" customHeight="1"/>
    <row r="2886" ht="24.9" customHeight="1"/>
    <row r="2887" ht="24.9" customHeight="1"/>
    <row r="2888" ht="24.9" customHeight="1"/>
    <row r="2889" ht="24.9" customHeight="1"/>
    <row r="2890" ht="24.9" customHeight="1"/>
    <row r="2891" ht="24.9" customHeight="1"/>
    <row r="2892" ht="24.9" customHeight="1"/>
    <row r="2893" ht="24.9" customHeight="1"/>
    <row r="2894" ht="24.9" customHeight="1"/>
    <row r="2895" ht="24.9" customHeight="1"/>
    <row r="2896" ht="24.9" customHeight="1"/>
    <row r="2897" ht="24.9" customHeight="1"/>
    <row r="2898" ht="24.9" customHeight="1"/>
    <row r="2899" ht="24.9" customHeight="1"/>
    <row r="2900" ht="24.9" customHeight="1"/>
    <row r="2901" ht="24.9" customHeight="1"/>
    <row r="2902" ht="24.9" customHeight="1"/>
    <row r="2903" ht="24.9" customHeight="1"/>
    <row r="2904" ht="24.9" customHeight="1"/>
    <row r="2905" ht="24.9" customHeight="1"/>
    <row r="2906" ht="24.9" customHeight="1"/>
    <row r="2907" ht="24.9" customHeight="1"/>
    <row r="2908" ht="24.9" customHeight="1"/>
    <row r="2909" ht="24.9" customHeight="1"/>
    <row r="2910" ht="24.9" customHeight="1"/>
    <row r="2911" ht="24.9" customHeight="1"/>
    <row r="2912" ht="24.9" customHeight="1"/>
    <row r="2913" ht="24.9" customHeight="1"/>
    <row r="2914" ht="24.9" customHeight="1"/>
    <row r="2915" ht="24.9" customHeight="1"/>
    <row r="2916" ht="24.9" customHeight="1"/>
    <row r="2917" ht="24.9" customHeight="1"/>
    <row r="2918" ht="24.9" customHeight="1"/>
    <row r="2919" ht="24.9" customHeight="1"/>
    <row r="2920" ht="24.9" customHeight="1"/>
    <row r="2921" ht="24.9" customHeight="1"/>
    <row r="2922" ht="24.9" customHeight="1"/>
    <row r="2923" ht="24.9" customHeight="1"/>
    <row r="2924" ht="24.9" customHeight="1"/>
    <row r="2925" ht="24.9" customHeight="1"/>
    <row r="2926" ht="24.9" customHeight="1"/>
    <row r="2927" ht="24.9" customHeight="1"/>
    <row r="2928" ht="24.9" customHeight="1"/>
    <row r="2929" ht="24.9" customHeight="1"/>
    <row r="2930" ht="24.9" customHeight="1"/>
    <row r="2931" ht="24.9" customHeight="1"/>
    <row r="2932" ht="24.9" customHeight="1"/>
    <row r="2933" ht="24.9" customHeight="1"/>
    <row r="2934" ht="24.9" customHeight="1"/>
    <row r="2935" ht="24.9" customHeight="1"/>
    <row r="2936" ht="24.9" customHeight="1"/>
    <row r="2937" ht="24.9" customHeight="1"/>
    <row r="2938" ht="24.9" customHeight="1"/>
    <row r="2939" ht="24.9" customHeight="1"/>
    <row r="2940" ht="24.9" customHeight="1"/>
    <row r="2941" ht="24.9" customHeight="1"/>
    <row r="2942" ht="24.9" customHeight="1"/>
    <row r="2943" ht="24.9" customHeight="1"/>
    <row r="2944" ht="24.9" customHeight="1"/>
    <row r="2945" ht="24.9" customHeight="1"/>
    <row r="2946" ht="24.9" customHeight="1"/>
    <row r="2947" ht="24.9" customHeight="1"/>
    <row r="2948" ht="24.9" customHeight="1"/>
    <row r="2949" ht="24.9" customHeight="1"/>
    <row r="2950" ht="24.9" customHeight="1"/>
    <row r="2951" ht="24.9" customHeight="1"/>
    <row r="2952" ht="24.9" customHeight="1"/>
    <row r="2953" ht="24.9" customHeight="1"/>
    <row r="2954" ht="24.9" customHeight="1"/>
    <row r="2955" ht="24.9" customHeight="1"/>
    <row r="2956" ht="24.9" customHeight="1"/>
    <row r="2957" ht="24.9" customHeight="1"/>
    <row r="2958" ht="24.9" customHeight="1"/>
    <row r="2959" ht="24.9" customHeight="1"/>
    <row r="2960" ht="24.9" customHeight="1"/>
    <row r="2961" ht="24.9" customHeight="1"/>
    <row r="2962" ht="24.9" customHeight="1"/>
    <row r="2963" ht="24.9" customHeight="1"/>
    <row r="2964" ht="24.9" customHeight="1"/>
    <row r="2965" ht="24.9" customHeight="1"/>
    <row r="2966" ht="24.9" customHeight="1"/>
    <row r="2967" ht="24.9" customHeight="1"/>
    <row r="2968" ht="24.9" customHeight="1"/>
    <row r="2969" ht="24.9" customHeight="1"/>
    <row r="2970" ht="24.9" customHeight="1"/>
    <row r="2971" ht="24.9" customHeight="1"/>
    <row r="2972" ht="24.9" customHeight="1"/>
    <row r="2973" ht="24.9" customHeight="1"/>
    <row r="2974" ht="24.9" customHeight="1"/>
    <row r="2975" ht="24.9" customHeight="1"/>
    <row r="2976" ht="24.9" customHeight="1"/>
    <row r="2977" ht="24.9" customHeight="1"/>
    <row r="2978" ht="24.9" customHeight="1"/>
    <row r="2979" ht="24.9" customHeight="1"/>
    <row r="2980" ht="24.9" customHeight="1"/>
    <row r="2981" ht="24.9" customHeight="1"/>
    <row r="2982" ht="24.9" customHeight="1"/>
    <row r="2983" ht="24.9" customHeight="1"/>
    <row r="2984" ht="24.9" customHeight="1"/>
    <row r="2985" ht="24.9" customHeight="1"/>
    <row r="2986" ht="24.9" customHeight="1"/>
    <row r="2987" ht="24.9" customHeight="1"/>
    <row r="2988" ht="24.9" customHeight="1"/>
    <row r="2989" ht="24.9" customHeight="1"/>
    <row r="2990" ht="24.9" customHeight="1"/>
    <row r="2991" ht="24.9" customHeight="1"/>
    <row r="2992" ht="24.9" customHeight="1"/>
    <row r="2993" ht="24.9" customHeight="1"/>
    <row r="2994" ht="24.9" customHeight="1"/>
    <row r="2995" ht="24.9" customHeight="1"/>
    <row r="2996" ht="24.9" customHeight="1"/>
    <row r="2997" ht="24.9" customHeight="1"/>
    <row r="2998" ht="24.9" customHeight="1"/>
    <row r="2999" ht="24.9" customHeight="1"/>
    <row r="3000" ht="24.9" customHeight="1"/>
    <row r="3001" ht="24.9" customHeight="1"/>
    <row r="3002" ht="24.9" customHeight="1"/>
    <row r="3003" ht="24.9" customHeight="1"/>
    <row r="3004" ht="24.9" customHeight="1"/>
    <row r="3005" ht="24.9" customHeight="1"/>
    <row r="3006" ht="24.9" customHeight="1"/>
    <row r="3007" ht="24.9" customHeight="1"/>
    <row r="3008" ht="24.9" customHeight="1"/>
    <row r="3009" ht="24.9" customHeight="1"/>
    <row r="3010" ht="24.9" customHeight="1"/>
    <row r="3011" ht="24.9" customHeight="1"/>
    <row r="3012" ht="24.9" customHeight="1"/>
    <row r="3013" ht="24.9" customHeight="1"/>
    <row r="3014" ht="24.9" customHeight="1"/>
    <row r="3015" ht="24.9" customHeight="1"/>
    <row r="3016" ht="24.9" customHeight="1"/>
    <row r="3017" ht="24.9" customHeight="1"/>
    <row r="3018" ht="24.9" customHeight="1"/>
    <row r="3019" ht="24.9" customHeight="1"/>
    <row r="3020" ht="24.9" customHeight="1"/>
    <row r="3021" ht="24.9" customHeight="1"/>
    <row r="3022" ht="24.9" customHeight="1"/>
    <row r="3023" ht="24.9" customHeight="1"/>
    <row r="3024" ht="24.9" customHeight="1"/>
    <row r="3025" ht="24.9" customHeight="1"/>
    <row r="3026" ht="24.9" customHeight="1"/>
    <row r="3027" ht="24.9" customHeight="1"/>
    <row r="3028" ht="24.9" customHeight="1"/>
    <row r="3029" ht="24.9" customHeight="1"/>
    <row r="3030" ht="24.9" customHeight="1"/>
    <row r="3031" ht="24.9" customHeight="1"/>
    <row r="3032" ht="24.9" customHeight="1"/>
    <row r="3033" ht="24.9" customHeight="1"/>
    <row r="3034" ht="24.9" customHeight="1"/>
    <row r="3035" ht="24.9" customHeight="1"/>
    <row r="3036" ht="24.9" customHeight="1"/>
    <row r="3037" ht="24.9" customHeight="1"/>
    <row r="3038" ht="24.9" customHeight="1"/>
    <row r="3039" ht="24.9" customHeight="1"/>
    <row r="3040" ht="24.9" customHeight="1"/>
    <row r="3041" ht="24.9" customHeight="1"/>
    <row r="3042" ht="24.9" customHeight="1"/>
    <row r="3043" ht="24.9" customHeight="1"/>
    <row r="3044" ht="24.9" customHeight="1"/>
    <row r="3045" ht="24.9" customHeight="1"/>
    <row r="3046" ht="24.9" customHeight="1"/>
    <row r="3047" ht="24.9" customHeight="1"/>
    <row r="3048" ht="24.9" customHeight="1"/>
    <row r="3049" ht="24.9" customHeight="1"/>
    <row r="3050" ht="24.9" customHeight="1"/>
    <row r="3051" ht="24.9" customHeight="1"/>
    <row r="3052" ht="24.9" customHeight="1"/>
    <row r="3053" ht="24.9" customHeight="1"/>
    <row r="3054" ht="24.9" customHeight="1"/>
    <row r="3055" ht="24.9" customHeight="1"/>
    <row r="3056" ht="24.9" customHeight="1"/>
    <row r="3057" ht="24.9" customHeight="1"/>
    <row r="3058" ht="24.9" customHeight="1"/>
    <row r="3059" ht="24.9" customHeight="1"/>
    <row r="3060" ht="24.9" customHeight="1"/>
    <row r="3061" ht="24.9" customHeight="1"/>
    <row r="3062" ht="24.9" customHeight="1"/>
    <row r="3063" ht="24.9" customHeight="1"/>
    <row r="3064" ht="24.9" customHeight="1"/>
    <row r="3065" ht="24.9" customHeight="1"/>
    <row r="3066" ht="24.9" customHeight="1"/>
    <row r="3067" ht="24.9" customHeight="1"/>
    <row r="3068" ht="24.9" customHeight="1"/>
    <row r="3069" ht="24.9" customHeight="1"/>
    <row r="3070" ht="24.9" customHeight="1"/>
    <row r="3071" ht="24.9" customHeight="1"/>
    <row r="3072" ht="24.9" customHeight="1"/>
    <row r="3073" ht="24.9" customHeight="1"/>
    <row r="3074" ht="24.9" customHeight="1"/>
    <row r="3075" ht="24.9" customHeight="1"/>
    <row r="3076" ht="24.9" customHeight="1"/>
    <row r="3077" ht="24.9" customHeight="1"/>
    <row r="3078" ht="24.9" customHeight="1"/>
    <row r="3079" ht="24.9" customHeight="1"/>
    <row r="3080" ht="24.9" customHeight="1"/>
    <row r="3081" ht="24.9" customHeight="1"/>
    <row r="3082" ht="24.9" customHeight="1"/>
    <row r="3083" ht="24.9" customHeight="1"/>
    <row r="3084" ht="24.9" customHeight="1"/>
    <row r="3085" ht="24.9" customHeight="1"/>
    <row r="3086" ht="24.9" customHeight="1"/>
    <row r="3087" ht="24.9" customHeight="1"/>
    <row r="3088" ht="24.9" customHeight="1"/>
    <row r="3089" ht="24.9" customHeight="1"/>
    <row r="3090" ht="24.9" customHeight="1"/>
    <row r="3091" ht="24.9" customHeight="1"/>
    <row r="3092" ht="24.9" customHeight="1"/>
    <row r="3093" ht="24.9" customHeight="1"/>
    <row r="3094" ht="24.9" customHeight="1"/>
    <row r="3095" ht="24.9" customHeight="1"/>
    <row r="3096" ht="24.9" customHeight="1"/>
    <row r="3097" ht="24.9" customHeight="1"/>
    <row r="3098" ht="24.9" customHeight="1"/>
    <row r="3099" ht="24.9" customHeight="1"/>
    <row r="3100" ht="24.9" customHeight="1"/>
    <row r="3101" ht="24.9" customHeight="1"/>
    <row r="3102" ht="24.9" customHeight="1"/>
    <row r="3103" ht="24.9" customHeight="1"/>
    <row r="3104" ht="24.9" customHeight="1"/>
    <row r="3105" ht="24.9" customHeight="1"/>
    <row r="3106" ht="24.9" customHeight="1"/>
    <row r="3107" ht="24.9" customHeight="1"/>
    <row r="3108" ht="24.9" customHeight="1"/>
    <row r="3109" ht="24.9" customHeight="1"/>
    <row r="3110" ht="24.9" customHeight="1"/>
    <row r="3111" ht="24.9" customHeight="1"/>
    <row r="3112" ht="24.9" customHeight="1"/>
    <row r="3113" ht="24.9" customHeight="1"/>
    <row r="3114" ht="24.9" customHeight="1"/>
    <row r="3115" ht="24.9" customHeight="1"/>
    <row r="3116" ht="24.9" customHeight="1"/>
    <row r="3117" ht="24.9" customHeight="1"/>
    <row r="3118" ht="24.9" customHeight="1"/>
    <row r="3119" ht="24.9" customHeight="1"/>
    <row r="3120" ht="24.9" customHeight="1"/>
    <row r="3121" ht="24.9" customHeight="1"/>
    <row r="3122" ht="24.9" customHeight="1"/>
    <row r="3123" ht="24.9" customHeight="1"/>
    <row r="3124" ht="24.9" customHeight="1"/>
    <row r="3125" ht="24.9" customHeight="1"/>
    <row r="3126" ht="24.9" customHeight="1"/>
    <row r="3127" ht="24.9" customHeight="1"/>
    <row r="3128" ht="24.9" customHeight="1"/>
    <row r="3129" ht="24.9" customHeight="1"/>
    <row r="3130" ht="24.9" customHeight="1"/>
    <row r="3131" ht="24.9" customHeight="1"/>
    <row r="3132" ht="24.9" customHeight="1"/>
    <row r="3133" ht="24.9" customHeight="1"/>
    <row r="3134" ht="24.9" customHeight="1"/>
    <row r="3135" ht="24.9" customHeight="1"/>
    <row r="3136" ht="24.9" customHeight="1"/>
    <row r="3137" ht="24.9" customHeight="1"/>
    <row r="3138" ht="24.9" customHeight="1"/>
    <row r="3139" ht="24.9" customHeight="1"/>
    <row r="3140" ht="24.9" customHeight="1"/>
    <row r="3141" ht="24.9" customHeight="1"/>
    <row r="3142" ht="24.9" customHeight="1"/>
    <row r="3143" ht="24.9" customHeight="1"/>
    <row r="3144" ht="24.9" customHeight="1"/>
    <row r="3145" ht="24.9" customHeight="1"/>
    <row r="3146" ht="24.9" customHeight="1"/>
    <row r="3147" ht="24.9" customHeight="1"/>
    <row r="3148" ht="24.9" customHeight="1"/>
    <row r="3149" ht="24.9" customHeight="1"/>
    <row r="3150" ht="24.9" customHeight="1"/>
    <row r="3151" ht="24.9" customHeight="1"/>
    <row r="3152" ht="24.9" customHeight="1"/>
    <row r="3153" ht="24.9" customHeight="1"/>
    <row r="3154" ht="24.9" customHeight="1"/>
    <row r="3155" ht="24.9" customHeight="1"/>
    <row r="3156" ht="24.9" customHeight="1"/>
    <row r="3157" ht="24.9" customHeight="1"/>
    <row r="3158" ht="24.9" customHeight="1"/>
    <row r="3159" ht="24.9" customHeight="1"/>
    <row r="3160" ht="24.9" customHeight="1"/>
    <row r="3161" ht="24.9" customHeight="1"/>
    <row r="3162" ht="24.9" customHeight="1"/>
    <row r="3163" ht="24.9" customHeight="1"/>
    <row r="3164" ht="24.9" customHeight="1"/>
    <row r="3165" ht="24.9" customHeight="1"/>
    <row r="3166" ht="24.9" customHeight="1"/>
    <row r="3167" ht="24.9" customHeight="1"/>
    <row r="3168" ht="24.9" customHeight="1"/>
    <row r="3169" ht="24.9" customHeight="1"/>
    <row r="3170" ht="24.9" customHeight="1"/>
    <row r="3171" ht="24.9" customHeight="1"/>
    <row r="3172" ht="24.9" customHeight="1"/>
    <row r="3173" ht="24.9" customHeight="1"/>
    <row r="3174" ht="24.9" customHeight="1"/>
    <row r="3175" ht="24.9" customHeight="1"/>
    <row r="3176" ht="24.9" customHeight="1"/>
    <row r="3177" ht="24.9" customHeight="1"/>
    <row r="3178" ht="24.9" customHeight="1"/>
    <row r="3179" ht="24.9" customHeight="1"/>
    <row r="3180" ht="24.9" customHeight="1"/>
    <row r="3181" ht="24.9" customHeight="1"/>
    <row r="3182" ht="24.9" customHeight="1"/>
    <row r="3183" ht="24.9" customHeight="1"/>
    <row r="3184" ht="24.9" customHeight="1"/>
    <row r="3185" ht="24.9" customHeight="1"/>
    <row r="3186" ht="24.9" customHeight="1"/>
    <row r="3187" ht="24.9" customHeight="1"/>
    <row r="3188" ht="24.9" customHeight="1"/>
    <row r="3189" ht="24.9" customHeight="1"/>
    <row r="3190" ht="24.9" customHeight="1"/>
    <row r="3191" ht="24.9" customHeight="1"/>
    <row r="3192" ht="24.9" customHeight="1"/>
    <row r="3193" ht="24.9" customHeight="1"/>
    <row r="3194" ht="24.9" customHeight="1"/>
    <row r="3195" ht="24.9" customHeight="1"/>
    <row r="3196" ht="24.9" customHeight="1"/>
    <row r="3197" ht="24.9" customHeight="1"/>
    <row r="3198" ht="24.9" customHeight="1"/>
    <row r="3199" ht="24.9" customHeight="1"/>
    <row r="3200" ht="24.9" customHeight="1"/>
    <row r="3201" ht="24.9" customHeight="1"/>
    <row r="3202" ht="24.9" customHeight="1"/>
    <row r="3203" ht="24.9" customHeight="1"/>
    <row r="3204" ht="24.9" customHeight="1"/>
    <row r="3205" ht="24.9" customHeight="1"/>
    <row r="3206" ht="24.9" customHeight="1"/>
    <row r="3207" ht="24.9" customHeight="1"/>
    <row r="3208" ht="24.9" customHeight="1"/>
    <row r="3209" ht="24.9" customHeight="1"/>
    <row r="3210" ht="24.9" customHeight="1"/>
    <row r="3211" ht="24.9" customHeight="1"/>
    <row r="3212" ht="24.9" customHeight="1"/>
    <row r="3213" ht="24.9" customHeight="1"/>
    <row r="3214" ht="24.9" customHeight="1"/>
    <row r="3215" ht="24.9" customHeight="1"/>
    <row r="3216" ht="24.9" customHeight="1"/>
    <row r="3217" ht="24.9" customHeight="1"/>
    <row r="3218" ht="24.9" customHeight="1"/>
    <row r="3219" ht="24.9" customHeight="1"/>
    <row r="3220" ht="24.9" customHeight="1"/>
    <row r="3221" ht="24.9" customHeight="1"/>
    <row r="3222" ht="24.9" customHeight="1"/>
    <row r="3223" ht="24.9" customHeight="1"/>
    <row r="3224" ht="24.9" customHeight="1"/>
    <row r="3225" ht="24.9" customHeight="1"/>
    <row r="3226" ht="24.9" customHeight="1"/>
    <row r="3227" ht="24.9" customHeight="1"/>
    <row r="3228" ht="24.9" customHeight="1"/>
    <row r="3229" ht="24.9" customHeight="1"/>
    <row r="3230" ht="24.9" customHeight="1"/>
    <row r="3231" ht="24.9" customHeight="1"/>
    <row r="3232" ht="24.9" customHeight="1"/>
    <row r="3233" ht="24.9" customHeight="1"/>
    <row r="3234" ht="24.9" customHeight="1"/>
    <row r="3235" ht="24.9" customHeight="1"/>
    <row r="3236" ht="24.9" customHeight="1"/>
    <row r="3237" ht="24.9" customHeight="1"/>
    <row r="3238" ht="24.9" customHeight="1"/>
    <row r="3239" ht="24.9" customHeight="1"/>
    <row r="3240" ht="24.9" customHeight="1"/>
    <row r="3241" ht="24.9" customHeight="1"/>
    <row r="3242" ht="24.9" customHeight="1"/>
    <row r="3243" ht="24.9" customHeight="1"/>
    <row r="3244" ht="24.9" customHeight="1"/>
    <row r="3245" ht="24.9" customHeight="1"/>
    <row r="3246" ht="24.9" customHeight="1"/>
    <row r="3247" ht="24.9" customHeight="1"/>
    <row r="3248" ht="24.9" customHeight="1"/>
    <row r="3249" ht="24.9" customHeight="1"/>
    <row r="3250" ht="24.9" customHeight="1"/>
    <row r="3251" ht="24.9" customHeight="1"/>
    <row r="3252" ht="24.9" customHeight="1"/>
    <row r="3253" ht="24.9" customHeight="1"/>
    <row r="3254" ht="24.9" customHeight="1"/>
    <row r="3255" ht="24.9" customHeight="1"/>
    <row r="3256" ht="24.9" customHeight="1"/>
    <row r="3257" ht="24.9" customHeight="1"/>
    <row r="3258" ht="24.9" customHeight="1"/>
    <row r="3259" ht="24.9" customHeight="1"/>
    <row r="3260" ht="24.9" customHeight="1"/>
    <row r="3261" ht="24.9" customHeight="1"/>
    <row r="3262" ht="24.9" customHeight="1"/>
    <row r="3263" ht="24.9" customHeight="1"/>
    <row r="3264" ht="24.9" customHeight="1"/>
    <row r="3265" ht="24.9" customHeight="1"/>
    <row r="3266" ht="24.9" customHeight="1"/>
    <row r="3267" ht="24.9" customHeight="1"/>
    <row r="3268" ht="24.9" customHeight="1"/>
    <row r="3269" ht="24.9" customHeight="1"/>
    <row r="3270" ht="24.9" customHeight="1"/>
    <row r="3271" ht="24.9" customHeight="1"/>
    <row r="3272" ht="24.9" customHeight="1"/>
    <row r="3273" ht="24.9" customHeight="1"/>
    <row r="3274" ht="24.9" customHeight="1"/>
    <row r="3275" ht="24.9" customHeight="1"/>
    <row r="3276" ht="24.9" customHeight="1"/>
    <row r="3277" ht="24.9" customHeight="1"/>
    <row r="3278" ht="24.9" customHeight="1"/>
    <row r="3279" ht="24.9" customHeight="1"/>
    <row r="3280" ht="24.9" customHeight="1"/>
    <row r="3281" ht="24.9" customHeight="1"/>
    <row r="3282" ht="24.9" customHeight="1"/>
    <row r="3283" ht="24.9" customHeight="1"/>
    <row r="3284" ht="24.9" customHeight="1"/>
    <row r="3285" ht="24.9" customHeight="1"/>
    <row r="3286" ht="24.9" customHeight="1"/>
    <row r="3287" ht="24.9" customHeight="1"/>
    <row r="3288" ht="24.9" customHeight="1"/>
    <row r="3289" ht="24.9" customHeight="1"/>
    <row r="3290" ht="24.9" customHeight="1"/>
    <row r="3291" ht="24.9" customHeight="1"/>
    <row r="3292" ht="24.9" customHeight="1"/>
    <row r="3293" ht="24.9" customHeight="1"/>
    <row r="3294" ht="24.9" customHeight="1"/>
    <row r="3295" ht="24.9" customHeight="1"/>
    <row r="3296" ht="24.9" customHeight="1"/>
    <row r="3297" ht="24.9" customHeight="1"/>
    <row r="3298" ht="24.9" customHeight="1"/>
    <row r="3299" ht="24.9" customHeight="1"/>
    <row r="3300" ht="24.9" customHeight="1"/>
    <row r="3301" ht="24.9" customHeight="1"/>
    <row r="3302" ht="24.9" customHeight="1"/>
    <row r="3303" ht="24.9" customHeight="1"/>
    <row r="3304" ht="24.9" customHeight="1"/>
    <row r="3305" ht="24.9" customHeight="1"/>
    <row r="3306" ht="24.9" customHeight="1"/>
    <row r="3307" ht="24.9" customHeight="1"/>
    <row r="3308" ht="24.9" customHeight="1"/>
    <row r="3309" ht="24.9" customHeight="1"/>
    <row r="3310" ht="24.9" customHeight="1"/>
    <row r="3311" ht="24.9" customHeight="1"/>
    <row r="3312" ht="24.9" customHeight="1"/>
    <row r="3313" ht="24.9" customHeight="1"/>
    <row r="3314" ht="24.9" customHeight="1"/>
    <row r="3315" ht="24.9" customHeight="1"/>
    <row r="3316" ht="24.9" customHeight="1"/>
    <row r="3317" ht="24.9" customHeight="1"/>
    <row r="3318" ht="24.9" customHeight="1"/>
    <row r="3319" ht="24.9" customHeight="1"/>
    <row r="3320" ht="24.9" customHeight="1"/>
    <row r="3321" ht="24.9" customHeight="1"/>
    <row r="3322" ht="24.9" customHeight="1"/>
    <row r="3323" ht="24.9" customHeight="1"/>
    <row r="3324" ht="24.9" customHeight="1"/>
    <row r="3325" ht="24.9" customHeight="1"/>
    <row r="3326" ht="24.9" customHeight="1"/>
    <row r="3327" ht="24.9" customHeight="1"/>
    <row r="3328" ht="24.9" customHeight="1"/>
    <row r="3329" ht="24.9" customHeight="1"/>
    <row r="3330" ht="24.9" customHeight="1"/>
    <row r="3331" ht="24.9" customHeight="1"/>
    <row r="3332" ht="24.9" customHeight="1"/>
    <row r="3333" ht="24.9" customHeight="1"/>
    <row r="3334" ht="24.9" customHeight="1"/>
    <row r="3335" ht="24.9" customHeight="1"/>
    <row r="3336" ht="24.9" customHeight="1"/>
    <row r="3337" ht="24.9" customHeight="1"/>
    <row r="3338" ht="24.9" customHeight="1"/>
    <row r="3339" ht="24.9" customHeight="1"/>
    <row r="3340" ht="24.9" customHeight="1"/>
    <row r="3341" ht="24.9" customHeight="1"/>
    <row r="3342" ht="24.9" customHeight="1"/>
    <row r="3343" ht="24.9" customHeight="1"/>
    <row r="3344" ht="24.9" customHeight="1"/>
    <row r="3345" ht="24.9" customHeight="1"/>
    <row r="3346" ht="24.9" customHeight="1"/>
    <row r="3347" ht="24.9" customHeight="1"/>
    <row r="3348" ht="24.9" customHeight="1"/>
    <row r="3349" ht="24.9" customHeight="1"/>
    <row r="3350" ht="24.9" customHeight="1"/>
    <row r="3351" ht="24.9" customHeight="1"/>
    <row r="3352" ht="24.9" customHeight="1"/>
    <row r="3353" ht="24.9" customHeight="1"/>
    <row r="3354" ht="24.9" customHeight="1"/>
    <row r="3355" ht="24.9" customHeight="1"/>
    <row r="3356" ht="24.9" customHeight="1"/>
    <row r="3357" ht="24.9" customHeight="1"/>
    <row r="3358" ht="24.9" customHeight="1"/>
    <row r="3359" ht="24.9" customHeight="1"/>
    <row r="3360" ht="24.9" customHeight="1"/>
    <row r="3361" ht="24.9" customHeight="1"/>
    <row r="3362" ht="24.9" customHeight="1"/>
    <row r="3363" ht="24.9" customHeight="1"/>
    <row r="3364" ht="24.9" customHeight="1"/>
    <row r="3365" ht="24.9" customHeight="1"/>
    <row r="3366" ht="24.9" customHeight="1"/>
    <row r="3367" ht="24.9" customHeight="1"/>
    <row r="3368" ht="24.9" customHeight="1"/>
    <row r="3369" ht="24.9" customHeight="1"/>
    <row r="3370" ht="24.9" customHeight="1"/>
    <row r="3371" ht="24.9" customHeight="1"/>
    <row r="3372" ht="24.9" customHeight="1"/>
    <row r="3373" ht="24.9" customHeight="1"/>
    <row r="3374" ht="24.9" customHeight="1"/>
    <row r="3375" ht="24.9" customHeight="1"/>
    <row r="3376" ht="24.9" customHeight="1"/>
    <row r="3377" ht="24.9" customHeight="1"/>
    <row r="3378" ht="24.9" customHeight="1"/>
    <row r="3379" ht="24.9" customHeight="1"/>
    <row r="3380" ht="24.9" customHeight="1"/>
    <row r="3381" ht="24.9" customHeight="1"/>
    <row r="3382" ht="24.9" customHeight="1"/>
    <row r="3383" ht="24.9" customHeight="1"/>
    <row r="3384" ht="24.9" customHeight="1"/>
    <row r="3385" ht="24.9" customHeight="1"/>
    <row r="3386" ht="24.9" customHeight="1"/>
    <row r="3387" ht="24.9" customHeight="1"/>
    <row r="3388" ht="24.9" customHeight="1"/>
    <row r="3389" ht="24.9" customHeight="1"/>
    <row r="3390" ht="24.9" customHeight="1"/>
    <row r="3391" ht="24.9" customHeight="1"/>
    <row r="3392" ht="24.9" customHeight="1"/>
    <row r="3393" ht="24.9" customHeight="1"/>
    <row r="3394" ht="24.9" customHeight="1"/>
    <row r="3395" ht="24.9" customHeight="1"/>
    <row r="3396" ht="24.9" customHeight="1"/>
    <row r="3397" ht="24.9" customHeight="1"/>
    <row r="3398" ht="24.9" customHeight="1"/>
    <row r="3399" ht="24.9" customHeight="1"/>
    <row r="3400" ht="24.9" customHeight="1"/>
    <row r="3401" ht="24.9" customHeight="1"/>
    <row r="3402" ht="24.9" customHeight="1"/>
    <row r="3403" ht="24.9" customHeight="1"/>
    <row r="3404" ht="24.9" customHeight="1"/>
    <row r="3405" ht="24.9" customHeight="1"/>
    <row r="3406" ht="24.9" customHeight="1"/>
    <row r="3407" ht="24.9" customHeight="1"/>
    <row r="3408" ht="24.9" customHeight="1"/>
    <row r="3409" ht="24.9" customHeight="1"/>
    <row r="3410" ht="24.9" customHeight="1"/>
    <row r="3411" ht="24.9" customHeight="1"/>
    <row r="3412" ht="24.9" customHeight="1"/>
    <row r="3413" ht="24.9" customHeight="1"/>
    <row r="3414" ht="24.9" customHeight="1"/>
    <row r="3415" ht="24.9" customHeight="1"/>
    <row r="3416" ht="24.9" customHeight="1"/>
    <row r="3417" ht="24.9" customHeight="1"/>
    <row r="3418" ht="24.9" customHeight="1"/>
    <row r="3419" ht="24.9" customHeight="1"/>
    <row r="3420" ht="24.9" customHeight="1"/>
    <row r="3421" ht="24.9" customHeight="1"/>
    <row r="3422" ht="24.9" customHeight="1"/>
    <row r="3423" ht="24.9" customHeight="1"/>
    <row r="3424" ht="24.9" customHeight="1"/>
    <row r="3425" ht="24.9" customHeight="1"/>
    <row r="3426" ht="24.9" customHeight="1"/>
    <row r="3427" ht="24.9" customHeight="1"/>
    <row r="3428" ht="24.9" customHeight="1"/>
    <row r="3429" ht="24.9" customHeight="1"/>
    <row r="3430" ht="24.9" customHeight="1"/>
    <row r="3431" ht="24.9" customHeight="1"/>
    <row r="3432" ht="24.9" customHeight="1"/>
    <row r="3433" ht="24.9" customHeight="1"/>
    <row r="3434" ht="24.9" customHeight="1"/>
    <row r="3435" ht="24.9" customHeight="1"/>
    <row r="3436" ht="24.9" customHeight="1"/>
    <row r="3437" ht="24.9" customHeight="1"/>
    <row r="3438" ht="24.9" customHeight="1"/>
    <row r="3439" ht="24.9" customHeight="1"/>
    <row r="3440" ht="24.9" customHeight="1"/>
    <row r="3441" ht="24.9" customHeight="1"/>
    <row r="3442" ht="24.9" customHeight="1"/>
    <row r="3443" ht="24.9" customHeight="1"/>
    <row r="3444" ht="24.9" customHeight="1"/>
    <row r="3445" ht="24.9" customHeight="1"/>
    <row r="3446" ht="24.9" customHeight="1"/>
    <row r="3447" ht="24.9" customHeight="1"/>
    <row r="3448" ht="24.9" customHeight="1"/>
    <row r="3449" ht="24.9" customHeight="1"/>
    <row r="3450" ht="24.9" customHeight="1"/>
    <row r="3451" ht="24.9" customHeight="1"/>
    <row r="3452" ht="24.9" customHeight="1"/>
    <row r="3453" ht="24.9" customHeight="1"/>
    <row r="3454" ht="24.9" customHeight="1"/>
    <row r="3455" ht="24.9" customHeight="1"/>
    <row r="3456" ht="24.9" customHeight="1"/>
    <row r="3457" ht="24.9" customHeight="1"/>
    <row r="3458" ht="24.9" customHeight="1"/>
    <row r="3459" ht="24.9" customHeight="1"/>
    <row r="3460" ht="24.9" customHeight="1"/>
    <row r="3461" ht="24.9" customHeight="1"/>
    <row r="3462" ht="24.9" customHeight="1"/>
    <row r="3463" ht="24.9" customHeight="1"/>
    <row r="3464" ht="24.9" customHeight="1"/>
    <row r="3465" ht="24.9" customHeight="1"/>
    <row r="3466" ht="24.9" customHeight="1"/>
    <row r="3467" ht="24.9" customHeight="1"/>
    <row r="3468" ht="24.9" customHeight="1"/>
    <row r="3469" ht="24.9" customHeight="1"/>
    <row r="3470" ht="24.9" customHeight="1"/>
    <row r="3471" ht="24.9" customHeight="1"/>
    <row r="3472" ht="24.9" customHeight="1"/>
    <row r="3473" ht="24.9" customHeight="1"/>
    <row r="3474" ht="24.9" customHeight="1"/>
    <row r="3475" ht="24.9" customHeight="1"/>
    <row r="3476" ht="24.9" customHeight="1"/>
    <row r="3477" ht="24.9" customHeight="1"/>
    <row r="3478" ht="24.9" customHeight="1"/>
    <row r="3479" ht="24.9" customHeight="1"/>
    <row r="3480" ht="24.9" customHeight="1"/>
    <row r="3481" ht="24.9" customHeight="1"/>
    <row r="3482" ht="24.9" customHeight="1"/>
    <row r="3483" ht="24.9" customHeight="1"/>
    <row r="3484" ht="24.9" customHeight="1"/>
    <row r="3485" ht="24.9" customHeight="1"/>
    <row r="3486" ht="24.9" customHeight="1"/>
    <row r="3487" ht="24.9" customHeight="1"/>
    <row r="3488" ht="24.9" customHeight="1"/>
    <row r="3489" ht="24.9" customHeight="1"/>
    <row r="3490" ht="24.9" customHeight="1"/>
    <row r="3491" ht="24.9" customHeight="1"/>
    <row r="3492" ht="24.9" customHeight="1"/>
    <row r="3493" ht="24.9" customHeight="1"/>
    <row r="3494" ht="24.9" customHeight="1"/>
    <row r="3495" ht="24.9" customHeight="1"/>
    <row r="3496" ht="24.9" customHeight="1"/>
    <row r="3497" ht="24.9" customHeight="1"/>
    <row r="3498" ht="24.9" customHeight="1"/>
    <row r="3499" ht="24.9" customHeight="1"/>
    <row r="3500" ht="24.9" customHeight="1"/>
    <row r="3501" ht="24.9" customHeight="1"/>
    <row r="3502" ht="24.9" customHeight="1"/>
    <row r="3503" ht="24.9" customHeight="1"/>
    <row r="3504" ht="24.9" customHeight="1"/>
    <row r="3505" ht="24.9" customHeight="1"/>
    <row r="3506" ht="24.9" customHeight="1"/>
    <row r="3507" ht="24.9" customHeight="1"/>
    <row r="3508" ht="24.9" customHeight="1"/>
    <row r="3509" ht="24.9" customHeight="1"/>
    <row r="3510" ht="24.9" customHeight="1"/>
    <row r="3511" ht="24.9" customHeight="1"/>
    <row r="3512" ht="24.9" customHeight="1"/>
    <row r="3513" ht="24.9" customHeight="1"/>
    <row r="3514" ht="24.9" customHeight="1"/>
    <row r="3515" ht="24.9" customHeight="1"/>
    <row r="3516" ht="24.9" customHeight="1"/>
    <row r="3517" ht="24.9" customHeight="1"/>
    <row r="3518" ht="24.9" customHeight="1"/>
    <row r="3519" ht="24.9" customHeight="1"/>
    <row r="3520" ht="24.9" customHeight="1"/>
    <row r="3521" ht="24.9" customHeight="1"/>
    <row r="3522" ht="24.9" customHeight="1"/>
    <row r="3523" ht="24.9" customHeight="1"/>
    <row r="3524" ht="24.9" customHeight="1"/>
    <row r="3525" ht="24.9" customHeight="1"/>
    <row r="3526" ht="24.9" customHeight="1"/>
    <row r="3527" ht="24.9" customHeight="1"/>
    <row r="3528" ht="24.9" customHeight="1"/>
    <row r="3529" ht="24.9" customHeight="1"/>
    <row r="3530" ht="24.9" customHeight="1"/>
    <row r="3531" ht="24.9" customHeight="1"/>
    <row r="3532" ht="24.9" customHeight="1"/>
    <row r="3533" ht="24.9" customHeight="1"/>
    <row r="3534" ht="24.9" customHeight="1"/>
    <row r="3535" ht="24.9" customHeight="1"/>
    <row r="3536" ht="24.9" customHeight="1"/>
    <row r="3537" ht="24.9" customHeight="1"/>
    <row r="3538" ht="24.9" customHeight="1"/>
    <row r="3539" ht="24.9" customHeight="1"/>
    <row r="3540" ht="24.9" customHeight="1"/>
    <row r="3541" ht="24.9" customHeight="1"/>
    <row r="3542" ht="24.9" customHeight="1"/>
    <row r="3543" ht="24.9" customHeight="1"/>
    <row r="3544" ht="24.9" customHeight="1"/>
    <row r="3545" ht="24.9" customHeight="1"/>
    <row r="3546" ht="24.9" customHeight="1"/>
    <row r="3547" ht="24.9" customHeight="1"/>
    <row r="3548" ht="24.9" customHeight="1"/>
    <row r="3549" ht="24.9" customHeight="1"/>
    <row r="3550" ht="24.9" customHeight="1"/>
    <row r="3551" ht="24.9" customHeight="1"/>
    <row r="3552" ht="24.9" customHeight="1"/>
    <row r="3553" ht="24.9" customHeight="1"/>
    <row r="3554" ht="24.9" customHeight="1"/>
    <row r="3555" ht="24.9" customHeight="1"/>
    <row r="3556" ht="24.9" customHeight="1"/>
    <row r="3557" ht="24.9" customHeight="1"/>
    <row r="3558" ht="24.9" customHeight="1"/>
    <row r="3559" ht="24.9" customHeight="1"/>
    <row r="3560" ht="24.9" customHeight="1"/>
    <row r="3561" ht="24.9" customHeight="1"/>
    <row r="3562" ht="24.9" customHeight="1"/>
    <row r="3563" ht="24.9" customHeight="1"/>
    <row r="3564" ht="24.9" customHeight="1"/>
    <row r="3565" ht="24.9" customHeight="1"/>
    <row r="3566" ht="24.9" customHeight="1"/>
    <row r="3567" ht="24.9" customHeight="1"/>
    <row r="3568" ht="24.9" customHeight="1"/>
    <row r="3569" ht="24.9" customHeight="1"/>
    <row r="3570" ht="24.9" customHeight="1"/>
    <row r="3571" ht="24.9" customHeight="1"/>
    <row r="3572" ht="24.9" customHeight="1"/>
    <row r="3573" ht="24.9" customHeight="1"/>
    <row r="3574" ht="24.9" customHeight="1"/>
    <row r="3575" ht="24.9" customHeight="1"/>
    <row r="3576" ht="24.9" customHeight="1"/>
    <row r="3577" ht="24.9" customHeight="1"/>
    <row r="3578" ht="24.9" customHeight="1"/>
    <row r="3579" ht="24.9" customHeight="1"/>
    <row r="3580" ht="24.9" customHeight="1"/>
    <row r="3581" ht="24.9" customHeight="1"/>
    <row r="3582" ht="24.9" customHeight="1"/>
    <row r="3583" ht="24.9" customHeight="1"/>
    <row r="3584" ht="24.9" customHeight="1"/>
    <row r="3585" ht="24.9" customHeight="1"/>
    <row r="3586" ht="24.9" customHeight="1"/>
    <row r="3587" ht="24.9" customHeight="1"/>
    <row r="3588" ht="24.9" customHeight="1"/>
    <row r="3589" ht="24.9" customHeight="1"/>
    <row r="3590" ht="24.9" customHeight="1"/>
    <row r="3591" ht="24.9" customHeight="1"/>
    <row r="3592" ht="24.9" customHeight="1"/>
    <row r="3593" ht="24.9" customHeight="1"/>
    <row r="3594" ht="24.9" customHeight="1"/>
    <row r="3595" ht="24.9" customHeight="1"/>
    <row r="3596" ht="24.9" customHeight="1"/>
    <row r="3597" ht="24.9" customHeight="1"/>
    <row r="3598" ht="24.9" customHeight="1"/>
    <row r="3599" ht="24.9" customHeight="1"/>
    <row r="3600" ht="24.9" customHeight="1"/>
    <row r="3601" ht="24.9" customHeight="1"/>
    <row r="3602" ht="24.9" customHeight="1"/>
    <row r="3603" ht="24.9" customHeight="1"/>
    <row r="3604" ht="24.9" customHeight="1"/>
    <row r="3605" ht="24.9" customHeight="1"/>
    <row r="3606" ht="24.9" customHeight="1"/>
    <row r="3607" ht="24.9" customHeight="1"/>
    <row r="3608" ht="24.9" customHeight="1"/>
    <row r="3609" ht="24.9" customHeight="1"/>
    <row r="3610" ht="24.9" customHeight="1"/>
    <row r="3611" ht="24.9" customHeight="1"/>
    <row r="3612" ht="24.9" customHeight="1"/>
    <row r="3613" ht="24.9" customHeight="1"/>
    <row r="3614" ht="24.9" customHeight="1"/>
    <row r="3615" ht="24.9" customHeight="1"/>
    <row r="3616" ht="24.9" customHeight="1"/>
    <row r="3617" ht="24.9" customHeight="1"/>
    <row r="3618" ht="24.9" customHeight="1"/>
    <row r="3619" ht="24.9" customHeight="1"/>
    <row r="3620" ht="24.9" customHeight="1"/>
    <row r="3621" ht="24.9" customHeight="1"/>
    <row r="3622" ht="24.9" customHeight="1"/>
    <row r="3623" ht="24.9" customHeight="1"/>
    <row r="3624" ht="24.9" customHeight="1"/>
    <row r="3625" ht="24.9" customHeight="1"/>
    <row r="3626" ht="24.9" customHeight="1"/>
    <row r="3627" ht="24.9" customHeight="1"/>
    <row r="3628" ht="24.9" customHeight="1"/>
    <row r="3629" ht="24.9" customHeight="1"/>
    <row r="3630" ht="24.9" customHeight="1"/>
    <row r="3631" ht="24.9" customHeight="1"/>
    <row r="3632" ht="24.9" customHeight="1"/>
    <row r="3633" ht="24.9" customHeight="1"/>
    <row r="3634" ht="24.9" customHeight="1"/>
    <row r="3635" ht="24.9" customHeight="1"/>
    <row r="3636" ht="24.9" customHeight="1"/>
    <row r="3637" ht="24.9" customHeight="1"/>
    <row r="3638" ht="24.9" customHeight="1"/>
    <row r="3639" ht="24.9" customHeight="1"/>
    <row r="3640" ht="24.9" customHeight="1"/>
    <row r="3641" ht="24.9" customHeight="1"/>
    <row r="3642" ht="24.9" customHeight="1"/>
    <row r="3643" ht="24.9" customHeight="1"/>
    <row r="3644" ht="24.9" customHeight="1"/>
    <row r="3645" ht="24.9" customHeight="1"/>
    <row r="3646" ht="24.9" customHeight="1"/>
    <row r="3647" ht="24.9" customHeight="1"/>
    <row r="3648" ht="24.9" customHeight="1"/>
    <row r="3649" ht="24.9" customHeight="1"/>
    <row r="3650" ht="24.9" customHeight="1"/>
    <row r="3651" ht="24.9" customHeight="1"/>
    <row r="3652" ht="24.9" customHeight="1"/>
    <row r="3653" ht="24.9" customHeight="1"/>
    <row r="3654" ht="24.9" customHeight="1"/>
    <row r="3655" ht="24.9" customHeight="1"/>
    <row r="3656" ht="24.9" customHeight="1"/>
    <row r="3657" ht="24.9" customHeight="1"/>
    <row r="3658" ht="24.9" customHeight="1"/>
    <row r="3659" ht="24.9" customHeight="1"/>
    <row r="3660" ht="24.9" customHeight="1"/>
    <row r="3661" ht="24.9" customHeight="1"/>
    <row r="3662" ht="24.9" customHeight="1"/>
    <row r="3663" ht="24.9" customHeight="1"/>
    <row r="3664" ht="24.9" customHeight="1"/>
    <row r="3665" ht="24.9" customHeight="1"/>
    <row r="3666" ht="24.9" customHeight="1"/>
    <row r="3667" ht="24.9" customHeight="1"/>
    <row r="3668" ht="24.9" customHeight="1"/>
    <row r="3669" ht="24.9" customHeight="1"/>
    <row r="3670" ht="24.9" customHeight="1"/>
    <row r="3671" ht="24.9" customHeight="1"/>
    <row r="3672" ht="24.9" customHeight="1"/>
    <row r="3673" ht="24.9" customHeight="1"/>
    <row r="3674" ht="24.9" customHeight="1"/>
    <row r="3675" ht="24.9" customHeight="1"/>
    <row r="3676" ht="24.9" customHeight="1"/>
    <row r="3677" ht="24.9" customHeight="1"/>
    <row r="3678" ht="24.9" customHeight="1"/>
    <row r="3679" ht="24.9" customHeight="1"/>
    <row r="3680" ht="24.9" customHeight="1"/>
    <row r="3681" ht="24.9" customHeight="1"/>
    <row r="3682" ht="24.9" customHeight="1"/>
    <row r="3683" ht="24.9" customHeight="1"/>
    <row r="3684" ht="24.9" customHeight="1"/>
    <row r="3685" ht="24.9" customHeight="1"/>
    <row r="3686" ht="24.9" customHeight="1"/>
    <row r="3687" ht="24.9" customHeight="1"/>
    <row r="3688" ht="24.9" customHeight="1"/>
    <row r="3689" ht="24.9" customHeight="1"/>
    <row r="3690" ht="24.9" customHeight="1"/>
    <row r="3691" ht="24.9" customHeight="1"/>
    <row r="3692" ht="24.9" customHeight="1"/>
    <row r="3693" ht="24.9" customHeight="1"/>
    <row r="3694" ht="24.9" customHeight="1"/>
    <row r="3695" ht="24.9" customHeight="1"/>
    <row r="3696" ht="24.9" customHeight="1"/>
    <row r="3697" ht="24.9" customHeight="1"/>
    <row r="3698" ht="24.9" customHeight="1"/>
    <row r="3699" ht="24.9" customHeight="1"/>
    <row r="3700" ht="24.9" customHeight="1"/>
    <row r="3701" ht="24.9" customHeight="1"/>
    <row r="3702" ht="24.9" customHeight="1"/>
    <row r="3703" ht="24.9" customHeight="1"/>
    <row r="3704" ht="24.9" customHeight="1"/>
    <row r="3705" ht="24.9" customHeight="1"/>
    <row r="3706" ht="24.9" customHeight="1"/>
    <row r="3707" ht="24.9" customHeight="1"/>
    <row r="3708" ht="24.9" customHeight="1"/>
    <row r="3709" ht="24.9" customHeight="1"/>
    <row r="3710" ht="24.9" customHeight="1"/>
    <row r="3711" ht="24.9" customHeight="1"/>
    <row r="3712" ht="24.9" customHeight="1"/>
    <row r="3713" ht="24.9" customHeight="1"/>
    <row r="3714" ht="24.9" customHeight="1"/>
    <row r="3715" ht="24.9" customHeight="1"/>
    <row r="3716" ht="24.9" customHeight="1"/>
    <row r="3717" ht="24.9" customHeight="1"/>
    <row r="3718" ht="24.9" customHeight="1"/>
    <row r="3719" ht="24.9" customHeight="1"/>
    <row r="3720" ht="24.9" customHeight="1"/>
    <row r="3721" ht="24.9" customHeight="1"/>
    <row r="3722" ht="24.9" customHeight="1"/>
    <row r="3723" ht="24.9" customHeight="1"/>
    <row r="3724" ht="24.9" customHeight="1"/>
    <row r="3725" ht="24.9" customHeight="1"/>
    <row r="3726" ht="24.9" customHeight="1"/>
    <row r="3727" ht="24.9" customHeight="1"/>
    <row r="3728" ht="24.9" customHeight="1"/>
    <row r="3729" ht="24.9" customHeight="1"/>
    <row r="3730" ht="24.9" customHeight="1"/>
    <row r="3731" ht="24.9" customHeight="1"/>
    <row r="3732" ht="24.9" customHeight="1"/>
    <row r="3733" ht="24.9" customHeight="1"/>
    <row r="3734" ht="24.9" customHeight="1"/>
    <row r="3735" ht="24.9" customHeight="1"/>
    <row r="3736" ht="24.9" customHeight="1"/>
    <row r="3737" ht="24.9" customHeight="1"/>
    <row r="3738" ht="24.9" customHeight="1"/>
    <row r="3739" ht="24.9" customHeight="1"/>
    <row r="3740" ht="24.9" customHeight="1"/>
    <row r="3741" ht="24.9" customHeight="1"/>
    <row r="3742" ht="24.9" customHeight="1"/>
    <row r="3743" ht="24.9" customHeight="1"/>
    <row r="3744" ht="24.9" customHeight="1"/>
    <row r="3745" ht="24.9" customHeight="1"/>
    <row r="3746" ht="24.9" customHeight="1"/>
    <row r="3747" ht="24.9" customHeight="1"/>
    <row r="3748" ht="24.9" customHeight="1"/>
    <row r="3749" ht="24.9" customHeight="1"/>
    <row r="3750" ht="24.9" customHeight="1"/>
    <row r="3751" ht="24.9" customHeight="1"/>
    <row r="3752" ht="24.9" customHeight="1"/>
    <row r="3753" ht="24.9" customHeight="1"/>
    <row r="3754" ht="24.9" customHeight="1"/>
    <row r="3755" ht="24.9" customHeight="1"/>
    <row r="3756" ht="24.9" customHeight="1"/>
    <row r="3757" ht="24.9" customHeight="1"/>
    <row r="3758" ht="24.9" customHeight="1"/>
    <row r="3759" ht="24.9" customHeight="1"/>
    <row r="3760" ht="24.9" customHeight="1"/>
    <row r="3761" ht="24.9" customHeight="1"/>
    <row r="3762" ht="24.9" customHeight="1"/>
    <row r="3763" ht="24.9" customHeight="1"/>
    <row r="3764" ht="24.9" customHeight="1"/>
    <row r="3765" ht="24.9" customHeight="1"/>
    <row r="3766" ht="24.9" customHeight="1"/>
    <row r="3767" ht="24.9" customHeight="1"/>
    <row r="3768" ht="24.9" customHeight="1"/>
    <row r="3769" ht="24.9" customHeight="1"/>
    <row r="3770" ht="24.9" customHeight="1"/>
    <row r="3771" ht="24.9" customHeight="1"/>
    <row r="3772" ht="24.9" customHeight="1"/>
    <row r="3773" ht="24.9" customHeight="1"/>
    <row r="3774" ht="24.9" customHeight="1"/>
    <row r="3775" ht="24.9" customHeight="1"/>
    <row r="3776" ht="24.9" customHeight="1"/>
    <row r="3777" ht="24.9" customHeight="1"/>
    <row r="3778" ht="24.9" customHeight="1"/>
    <row r="3779" ht="24.9" customHeight="1"/>
    <row r="3780" ht="24.9" customHeight="1"/>
    <row r="3781" ht="24.9" customHeight="1"/>
    <row r="3782" ht="24.9" customHeight="1"/>
    <row r="3783" ht="24.9" customHeight="1"/>
    <row r="3784" ht="24.9" customHeight="1"/>
    <row r="3785" ht="24.9" customHeight="1"/>
    <row r="3786" ht="24.9" customHeight="1"/>
    <row r="3787" ht="24.9" customHeight="1"/>
    <row r="3788" ht="24.9" customHeight="1"/>
    <row r="3789" ht="24.9" customHeight="1"/>
    <row r="3790" ht="24.9" customHeight="1"/>
    <row r="3791" ht="24.9" customHeight="1"/>
    <row r="3792" ht="24.9" customHeight="1"/>
    <row r="3793" ht="24.9" customHeight="1"/>
    <row r="3794" ht="24.9" customHeight="1"/>
    <row r="3795" ht="24.9" customHeight="1"/>
    <row r="3796" ht="24.9" customHeight="1"/>
    <row r="3797" ht="24.9" customHeight="1"/>
    <row r="3798" ht="24.9" customHeight="1"/>
    <row r="3799" ht="24.9" customHeight="1"/>
    <row r="3800" ht="24.9" customHeight="1"/>
    <row r="3801" ht="24.9" customHeight="1"/>
    <row r="3802" ht="24.9" customHeight="1"/>
    <row r="3803" ht="24.9" customHeight="1"/>
    <row r="3804" ht="24.9" customHeight="1"/>
    <row r="3805" ht="24.9" customHeight="1"/>
    <row r="3806" ht="24.9" customHeight="1"/>
    <row r="3807" ht="24.9" customHeight="1"/>
    <row r="3808" ht="24.9" customHeight="1"/>
    <row r="3809" ht="24.9" customHeight="1"/>
    <row r="3810" ht="24.9" customHeight="1"/>
    <row r="3811" ht="24.9" customHeight="1"/>
    <row r="3812" ht="24.9" customHeight="1"/>
    <row r="3813" ht="24.9" customHeight="1"/>
    <row r="3814" ht="24.9" customHeight="1"/>
    <row r="3815" ht="24.9" customHeight="1"/>
    <row r="3816" ht="24.9" customHeight="1"/>
    <row r="3817" ht="24.9" customHeight="1"/>
    <row r="3818" ht="24.9" customHeight="1"/>
    <row r="3819" ht="24.9" customHeight="1"/>
    <row r="3820" ht="24.9" customHeight="1"/>
    <row r="3821" ht="24.9" customHeight="1"/>
    <row r="3822" ht="24.9" customHeight="1"/>
    <row r="3823" ht="24.9" customHeight="1"/>
    <row r="3824" ht="24.9" customHeight="1"/>
    <row r="3825" ht="24.9" customHeight="1"/>
    <row r="3826" ht="24.9" customHeight="1"/>
    <row r="3827" ht="24.9" customHeight="1"/>
    <row r="3828" ht="24.9" customHeight="1"/>
    <row r="3829" ht="24.9" customHeight="1"/>
    <row r="3830" ht="24.9" customHeight="1"/>
    <row r="3831" ht="24.9" customHeight="1"/>
    <row r="3832" ht="24.9" customHeight="1"/>
    <row r="3833" ht="24.9" customHeight="1"/>
    <row r="3834" ht="24.9" customHeight="1"/>
    <row r="3835" ht="24.9" customHeight="1"/>
    <row r="3836" ht="24.9" customHeight="1"/>
    <row r="3837" ht="24.9" customHeight="1"/>
    <row r="3838" ht="24.9" customHeight="1"/>
    <row r="3839" ht="24.9" customHeight="1"/>
    <row r="3840" ht="24.9" customHeight="1"/>
    <row r="3841" ht="24.9" customHeight="1"/>
    <row r="3842" ht="24.9" customHeight="1"/>
    <row r="3843" ht="24.9" customHeight="1"/>
    <row r="3844" ht="24.9" customHeight="1"/>
    <row r="3845" ht="24.9" customHeight="1"/>
    <row r="3846" ht="24.9" customHeight="1"/>
    <row r="3847" ht="24.9" customHeight="1"/>
    <row r="3848" ht="24.9" customHeight="1"/>
    <row r="3849" ht="24.9" customHeight="1"/>
    <row r="3850" ht="24.9" customHeight="1"/>
    <row r="3851" ht="24.9" customHeight="1"/>
    <row r="3852" ht="24.9" customHeight="1"/>
    <row r="3853" ht="24.9" customHeight="1"/>
    <row r="3854" ht="24.9" customHeight="1"/>
    <row r="3855" ht="24.9" customHeight="1"/>
    <row r="3856" ht="24.9" customHeight="1"/>
    <row r="3857" ht="24.9" customHeight="1"/>
    <row r="3858" ht="24.9" customHeight="1"/>
    <row r="3859" ht="24.9" customHeight="1"/>
    <row r="3860" ht="24.9" customHeight="1"/>
    <row r="3861" ht="24.9" customHeight="1"/>
    <row r="3862" ht="24.9" customHeight="1"/>
    <row r="3863" ht="24.9" customHeight="1"/>
    <row r="3864" ht="24.9" customHeight="1"/>
    <row r="3865" ht="24.9" customHeight="1"/>
    <row r="3866" ht="24.9" customHeight="1"/>
    <row r="3867" ht="24.9" customHeight="1"/>
    <row r="3868" ht="24.9" customHeight="1"/>
    <row r="3869" ht="24.9" customHeight="1"/>
    <row r="3870" ht="24.9" customHeight="1"/>
    <row r="3871" ht="24.9" customHeight="1"/>
    <row r="3872" ht="24.9" customHeight="1"/>
    <row r="3873" ht="24.9" customHeight="1"/>
    <row r="3874" ht="24.9" customHeight="1"/>
    <row r="3875" ht="24.9" customHeight="1"/>
    <row r="3876" ht="24.9" customHeight="1"/>
    <row r="3877" ht="24.9" customHeight="1"/>
    <row r="3878" ht="24.9" customHeight="1"/>
    <row r="3879" ht="24.9" customHeight="1"/>
    <row r="3880" ht="24.9" customHeight="1"/>
    <row r="3881" ht="24.9" customHeight="1"/>
    <row r="3882" ht="24.9" customHeight="1"/>
    <row r="3883" ht="24.9" customHeight="1"/>
    <row r="3884" ht="24.9" customHeight="1"/>
    <row r="3885" ht="24.9" customHeight="1"/>
    <row r="3886" ht="24.9" customHeight="1"/>
    <row r="3887" ht="24.9" customHeight="1"/>
    <row r="3888" ht="24.9" customHeight="1"/>
    <row r="3889" ht="24.9" customHeight="1"/>
    <row r="3890" ht="24.9" customHeight="1"/>
    <row r="3891" ht="24.9" customHeight="1"/>
    <row r="3892" ht="24.9" customHeight="1"/>
    <row r="3893" ht="24.9" customHeight="1"/>
    <row r="3894" ht="24.9" customHeight="1"/>
    <row r="3895" ht="24.9" customHeight="1"/>
    <row r="3896" ht="24.9" customHeight="1"/>
    <row r="3897" ht="24.9" customHeight="1"/>
    <row r="3898" ht="24.9" customHeight="1"/>
    <row r="3899" ht="24.9" customHeight="1"/>
    <row r="3900" ht="24.9" customHeight="1"/>
    <row r="3901" ht="24.9" customHeight="1"/>
    <row r="3902" ht="24.9" customHeight="1"/>
    <row r="3903" ht="24.9" customHeight="1"/>
    <row r="3904" ht="24.9" customHeight="1"/>
    <row r="3905" ht="24.9" customHeight="1"/>
    <row r="3906" ht="24.9" customHeight="1"/>
    <row r="3907" ht="24.9" customHeight="1"/>
    <row r="3908" ht="24.9" customHeight="1"/>
    <row r="3909" ht="24.9" customHeight="1"/>
    <row r="3910" ht="24.9" customHeight="1"/>
    <row r="3911" ht="24.9" customHeight="1"/>
    <row r="3912" ht="24.9" customHeight="1"/>
    <row r="3913" ht="24.9" customHeight="1"/>
    <row r="3914" ht="24.9" customHeight="1"/>
    <row r="3915" ht="24.9" customHeight="1"/>
    <row r="3916" ht="24.9" customHeight="1"/>
    <row r="3917" ht="24.9" customHeight="1"/>
    <row r="3918" ht="24.9" customHeight="1"/>
    <row r="3919" ht="24.9" customHeight="1"/>
    <row r="3920" ht="24.9" customHeight="1"/>
    <row r="3921" ht="24.9" customHeight="1"/>
    <row r="3922" ht="24.9" customHeight="1"/>
    <row r="3923" ht="24.9" customHeight="1"/>
    <row r="3924" ht="24.9" customHeight="1"/>
    <row r="3925" ht="24.9" customHeight="1"/>
    <row r="3926" ht="24.9" customHeight="1"/>
    <row r="3927" ht="24.9" customHeight="1"/>
    <row r="3928" ht="24.9" customHeight="1"/>
    <row r="3929" ht="24.9" customHeight="1"/>
    <row r="3930" ht="24.9" customHeight="1"/>
    <row r="3931" ht="24.9" customHeight="1"/>
    <row r="3932" ht="24.9" customHeight="1"/>
    <row r="3933" ht="24.9" customHeight="1"/>
    <row r="3934" ht="24.9" customHeight="1"/>
    <row r="3935" ht="24.9" customHeight="1"/>
    <row r="3936" ht="24.9" customHeight="1"/>
    <row r="3937" ht="24.9" customHeight="1"/>
    <row r="3938" ht="24.9" customHeight="1"/>
    <row r="3939" ht="24.9" customHeight="1"/>
    <row r="3940" ht="24.9" customHeight="1"/>
    <row r="3941" ht="24.9" customHeight="1"/>
    <row r="3942" ht="24.9" customHeight="1"/>
    <row r="3943" ht="24.9" customHeight="1"/>
    <row r="3944" ht="24.9" customHeight="1"/>
    <row r="3945" ht="24.9" customHeight="1"/>
    <row r="3946" ht="24.9" customHeight="1"/>
    <row r="3947" ht="24.9" customHeight="1"/>
    <row r="3948" ht="24.9" customHeight="1"/>
    <row r="3949" ht="24.9" customHeight="1"/>
    <row r="3950" ht="24.9" customHeight="1"/>
    <row r="3951" ht="24.9" customHeight="1"/>
    <row r="3952" ht="24.9" customHeight="1"/>
    <row r="3953" ht="24.9" customHeight="1"/>
    <row r="3954" ht="24.9" customHeight="1"/>
    <row r="3955" ht="24.9" customHeight="1"/>
    <row r="3956" ht="24.9" customHeight="1"/>
    <row r="3957" ht="24.9" customHeight="1"/>
    <row r="3958" ht="24.9" customHeight="1"/>
    <row r="3959" ht="24.9" customHeight="1"/>
    <row r="3960" ht="24.9" customHeight="1"/>
    <row r="3961" ht="24.9" customHeight="1"/>
    <row r="3962" ht="24.9" customHeight="1"/>
    <row r="3963" ht="24.9" customHeight="1"/>
    <row r="3964" ht="24.9" customHeight="1"/>
    <row r="3965" ht="24.9" customHeight="1"/>
    <row r="3966" ht="24.9" customHeight="1"/>
    <row r="3967" ht="24.9" customHeight="1"/>
    <row r="3968" ht="24.9" customHeight="1"/>
    <row r="3969" ht="24.9" customHeight="1"/>
    <row r="3970" ht="24.9" customHeight="1"/>
    <row r="3971" ht="24.9" customHeight="1"/>
    <row r="3972" ht="24.9" customHeight="1"/>
    <row r="3973" ht="24.9" customHeight="1"/>
    <row r="3974" ht="24.9" customHeight="1"/>
    <row r="3975" ht="24.9" customHeight="1"/>
    <row r="3976" ht="24.9" customHeight="1"/>
    <row r="3977" ht="24.9" customHeight="1"/>
    <row r="3978" ht="24.9" customHeight="1"/>
    <row r="3979" ht="24.9" customHeight="1"/>
    <row r="3980" ht="24.9" customHeight="1"/>
    <row r="3981" ht="24.9" customHeight="1"/>
    <row r="3982" ht="24.9" customHeight="1"/>
    <row r="3983" ht="24.9" customHeight="1"/>
    <row r="3984" ht="24.9" customHeight="1"/>
    <row r="3985" ht="24.9" customHeight="1"/>
    <row r="3986" ht="24.9" customHeight="1"/>
    <row r="3987" ht="24.9" customHeight="1"/>
    <row r="3988" ht="24.9" customHeight="1"/>
    <row r="3989" ht="24.9" customHeight="1"/>
    <row r="3990" ht="24.9" customHeight="1"/>
    <row r="3991" ht="24.9" customHeight="1"/>
    <row r="3992" ht="24.9" customHeight="1"/>
    <row r="3993" ht="24.9" customHeight="1"/>
    <row r="3994" ht="24.9" customHeight="1"/>
    <row r="3995" ht="24.9" customHeight="1"/>
    <row r="3996" ht="24.9" customHeight="1"/>
    <row r="3997" ht="24.9" customHeight="1"/>
    <row r="3998" ht="24.9" customHeight="1"/>
    <row r="3999" ht="24.9" customHeight="1"/>
    <row r="4000" ht="24.9" customHeight="1"/>
    <row r="4001" ht="24.9" customHeight="1"/>
    <row r="4002" ht="24.9" customHeight="1"/>
    <row r="4003" ht="24.9" customHeight="1"/>
    <row r="4004" ht="24.9" customHeight="1"/>
    <row r="4005" ht="24.9" customHeight="1"/>
    <row r="4006" ht="24.9" customHeight="1"/>
    <row r="4007" ht="24.9" customHeight="1"/>
    <row r="4008" ht="24.9" customHeight="1"/>
    <row r="4009" ht="24.9" customHeight="1"/>
    <row r="4010" ht="24.9" customHeight="1"/>
    <row r="4011" ht="24.9" customHeight="1"/>
    <row r="4012" ht="24.9" customHeight="1"/>
    <row r="4013" ht="24.9" customHeight="1"/>
    <row r="4014" ht="24.9" customHeight="1"/>
    <row r="4015" ht="24.9" customHeight="1"/>
    <row r="4016" ht="24.9" customHeight="1"/>
    <row r="4017" ht="24.9" customHeight="1"/>
    <row r="4018" ht="24.9" customHeight="1"/>
    <row r="4019" ht="24.9" customHeight="1"/>
    <row r="4020" ht="24.9" customHeight="1"/>
    <row r="4021" ht="24.9" customHeight="1"/>
    <row r="4022" ht="24.9" customHeight="1"/>
    <row r="4023" ht="24.9" customHeight="1"/>
    <row r="4024" ht="24.9" customHeight="1"/>
    <row r="4025" ht="24.9" customHeight="1"/>
    <row r="4026" ht="24.9" customHeight="1"/>
    <row r="4027" ht="24.9" customHeight="1"/>
    <row r="4028" ht="24.9" customHeight="1"/>
    <row r="4029" ht="24.9" customHeight="1"/>
    <row r="4030" ht="24.9" customHeight="1"/>
    <row r="4031" ht="24.9" customHeight="1"/>
    <row r="4032" ht="24.9" customHeight="1"/>
    <row r="4033" ht="24.9" customHeight="1"/>
    <row r="4034" ht="24.9" customHeight="1"/>
    <row r="4035" ht="24.9" customHeight="1"/>
    <row r="4036" ht="24.9" customHeight="1"/>
    <row r="4037" ht="24.9" customHeight="1"/>
    <row r="4038" ht="24.9" customHeight="1"/>
    <row r="4039" ht="24.9" customHeight="1"/>
    <row r="4040" ht="24.9" customHeight="1"/>
    <row r="4041" ht="24.9" customHeight="1"/>
    <row r="4042" ht="24.9" customHeight="1"/>
    <row r="4043" ht="24.9" customHeight="1"/>
    <row r="4044" ht="24.9" customHeight="1"/>
    <row r="4045" ht="24.9" customHeight="1"/>
    <row r="4046" ht="24.9" customHeight="1"/>
    <row r="4047" ht="24.9" customHeight="1"/>
    <row r="4048" ht="24.9" customHeight="1"/>
    <row r="4049" ht="24.9" customHeight="1"/>
    <row r="4050" ht="24.9" customHeight="1"/>
    <row r="4051" ht="24.9" customHeight="1"/>
    <row r="4052" ht="24.9" customHeight="1"/>
    <row r="4053" ht="24.9" customHeight="1"/>
    <row r="4054" ht="24.9" customHeight="1"/>
    <row r="4055" ht="24.9" customHeight="1"/>
    <row r="4056" ht="24.9" customHeight="1"/>
    <row r="4057" ht="24.9" customHeight="1"/>
    <row r="4058" ht="24.9" customHeight="1"/>
    <row r="4059" ht="24.9" customHeight="1"/>
    <row r="4060" ht="24.9" customHeight="1"/>
    <row r="4061" ht="24.9" customHeight="1"/>
    <row r="4062" ht="24.9" customHeight="1"/>
    <row r="4063" ht="24.9" customHeight="1"/>
    <row r="4064" ht="24.9" customHeight="1"/>
    <row r="4065" ht="24.9" customHeight="1"/>
    <row r="4066" ht="24.9" customHeight="1"/>
    <row r="4067" ht="24.9" customHeight="1"/>
    <row r="4068" ht="24.9" customHeight="1"/>
    <row r="4069" ht="24.9" customHeight="1"/>
    <row r="4070" ht="24.9" customHeight="1"/>
    <row r="4071" ht="24.9" customHeight="1"/>
    <row r="4072" ht="24.9" customHeight="1"/>
    <row r="4073" ht="24.9" customHeight="1"/>
    <row r="4074" ht="24.9" customHeight="1"/>
    <row r="4075" ht="24.9" customHeight="1"/>
    <row r="4076" ht="24.9" customHeight="1"/>
    <row r="4077" ht="24.9" customHeight="1"/>
    <row r="4078" ht="24.9" customHeight="1"/>
    <row r="4079" ht="24.9" customHeight="1"/>
    <row r="4080" ht="24.9" customHeight="1"/>
    <row r="4081" ht="24.9" customHeight="1"/>
    <row r="4082" ht="24.9" customHeight="1"/>
    <row r="4083" ht="24.9" customHeight="1"/>
    <row r="4084" ht="24.9" customHeight="1"/>
    <row r="4085" ht="24.9" customHeight="1"/>
    <row r="4086" ht="24.9" customHeight="1"/>
    <row r="4087" ht="24.9" customHeight="1"/>
    <row r="4088" ht="24.9" customHeight="1"/>
    <row r="4089" ht="24.9" customHeight="1"/>
    <row r="4090" ht="24.9" customHeight="1"/>
    <row r="4091" ht="24.9" customHeight="1"/>
    <row r="4092" ht="24.9" customHeight="1"/>
    <row r="4093" ht="24.9" customHeight="1"/>
    <row r="4094" ht="24.9" customHeight="1"/>
    <row r="4095" ht="24.9" customHeight="1"/>
    <row r="4096" ht="24.9" customHeight="1"/>
    <row r="4097" ht="24.9" customHeight="1"/>
    <row r="4098" ht="24.9" customHeight="1"/>
    <row r="4099" ht="24.9" customHeight="1"/>
    <row r="4100" ht="24.9" customHeight="1"/>
    <row r="4101" ht="24.9" customHeight="1"/>
    <row r="4102" ht="24.9" customHeight="1"/>
    <row r="4103" ht="24.9" customHeight="1"/>
    <row r="4104" ht="24.9" customHeight="1"/>
    <row r="4105" ht="24.9" customHeight="1"/>
    <row r="4106" ht="24.9" customHeight="1"/>
    <row r="4107" ht="24.9" customHeight="1"/>
    <row r="4108" ht="24.9" customHeight="1"/>
    <row r="4109" ht="24.9" customHeight="1"/>
    <row r="4110" ht="24.9" customHeight="1"/>
    <row r="4111" ht="24.9" customHeight="1"/>
    <row r="4112" ht="24.9" customHeight="1"/>
    <row r="4113" ht="24.9" customHeight="1"/>
    <row r="4114" ht="24.9" customHeight="1"/>
    <row r="4115" ht="24.9" customHeight="1"/>
    <row r="4116" ht="24.9" customHeight="1"/>
    <row r="4117" ht="24.9" customHeight="1"/>
    <row r="4118" ht="24.9" customHeight="1"/>
    <row r="4119" ht="24.9" customHeight="1"/>
    <row r="4120" ht="24.9" customHeight="1"/>
    <row r="4121" ht="24.9" customHeight="1"/>
    <row r="4122" ht="24.9" customHeight="1"/>
    <row r="4123" ht="24.9" customHeight="1"/>
    <row r="4124" ht="24.9" customHeight="1"/>
    <row r="4125" ht="24.9" customHeight="1"/>
    <row r="4126" ht="24.9" customHeight="1"/>
    <row r="4127" ht="24.9" customHeight="1"/>
    <row r="4128" ht="24.9" customHeight="1"/>
    <row r="4129" ht="24.9" customHeight="1"/>
    <row r="4130" ht="24.9" customHeight="1"/>
    <row r="4131" ht="24.9" customHeight="1"/>
    <row r="4132" ht="24.9" customHeight="1"/>
    <row r="4133" ht="24.9" customHeight="1"/>
    <row r="4134" ht="24.9" customHeight="1"/>
    <row r="4135" ht="24.9" customHeight="1"/>
    <row r="4136" ht="24.9" customHeight="1"/>
    <row r="4137" ht="24.9" customHeight="1"/>
    <row r="4138" ht="24.9" customHeight="1"/>
    <row r="4139" ht="24.9" customHeight="1"/>
    <row r="4140" ht="24.9" customHeight="1"/>
    <row r="4141" ht="24.9" customHeight="1"/>
    <row r="4142" ht="24.9" customHeight="1"/>
    <row r="4143" ht="24.9" customHeight="1"/>
    <row r="4144" ht="24.9" customHeight="1"/>
    <row r="4145" ht="24.9" customHeight="1"/>
    <row r="4146" ht="24.9" customHeight="1"/>
    <row r="4147" ht="24.9" customHeight="1"/>
    <row r="4148" ht="24.9" customHeight="1"/>
    <row r="4149" ht="24.9" customHeight="1"/>
    <row r="4150" ht="24.9" customHeight="1"/>
    <row r="4151" ht="24.9" customHeight="1"/>
    <row r="4152" ht="24.9" customHeight="1"/>
    <row r="4153" ht="24.9" customHeight="1"/>
    <row r="4154" ht="24.9" customHeight="1"/>
    <row r="4155" ht="24.9" customHeight="1"/>
    <row r="4156" ht="24.9" customHeight="1"/>
    <row r="4157" ht="24.9" customHeight="1"/>
    <row r="4158" ht="24.9" customHeight="1"/>
    <row r="4159" ht="24.9" customHeight="1"/>
    <row r="4160" ht="24.9" customHeight="1"/>
    <row r="4161" ht="24.9" customHeight="1"/>
    <row r="4162" ht="24.9" customHeight="1"/>
    <row r="4163" ht="24.9" customHeight="1"/>
    <row r="4164" ht="24.9" customHeight="1"/>
    <row r="4165" ht="24.9" customHeight="1"/>
    <row r="4166" ht="24.9" customHeight="1"/>
    <row r="4167" ht="24.9" customHeight="1"/>
    <row r="4168" ht="24.9" customHeight="1"/>
    <row r="4169" ht="24.9" customHeight="1"/>
    <row r="4170" ht="24.9" customHeight="1"/>
    <row r="4171" ht="24.9" customHeight="1"/>
    <row r="4172" ht="24.9" customHeight="1"/>
    <row r="4173" ht="24.9" customHeight="1"/>
    <row r="4174" ht="24.9" customHeight="1"/>
    <row r="4175" ht="24.9" customHeight="1"/>
    <row r="4176" ht="24.9" customHeight="1"/>
    <row r="4177" ht="24.9" customHeight="1"/>
    <row r="4178" ht="24.9" customHeight="1"/>
    <row r="4179" ht="24.9" customHeight="1"/>
    <row r="4180" ht="24.9" customHeight="1"/>
    <row r="4181" ht="24.9" customHeight="1"/>
    <row r="4182" ht="24.9" customHeight="1"/>
    <row r="4183" ht="24.9" customHeight="1"/>
    <row r="4184" ht="24.9" customHeight="1"/>
    <row r="4185" ht="24.9" customHeight="1"/>
    <row r="4186" ht="24.9" customHeight="1"/>
    <row r="4187" ht="24.9" customHeight="1"/>
    <row r="4188" ht="24.9" customHeight="1"/>
    <row r="4189" ht="24.9" customHeight="1"/>
    <row r="4190" ht="24.9" customHeight="1"/>
    <row r="4191" ht="24.9" customHeight="1"/>
    <row r="4192" ht="24.9" customHeight="1"/>
    <row r="4193" ht="24.9" customHeight="1"/>
    <row r="4194" ht="24.9" customHeight="1"/>
    <row r="4195" ht="24.9" customHeight="1"/>
    <row r="4196" ht="24.9" customHeight="1"/>
    <row r="4197" ht="24.9" customHeight="1"/>
    <row r="4198" ht="24.9" customHeight="1"/>
    <row r="4199" ht="24.9" customHeight="1"/>
    <row r="4200" ht="24.9" customHeight="1"/>
    <row r="4201" ht="24.9" customHeight="1"/>
    <row r="4202" ht="24.9" customHeight="1"/>
    <row r="4203" ht="24.9" customHeight="1"/>
    <row r="4204" ht="24.9" customHeight="1"/>
    <row r="4205" ht="24.9" customHeight="1"/>
    <row r="4206" ht="24.9" customHeight="1"/>
    <row r="4207" ht="24.9" customHeight="1"/>
    <row r="4208" ht="24.9" customHeight="1"/>
    <row r="4209" ht="24.9" customHeight="1"/>
    <row r="4210" ht="24.9" customHeight="1"/>
    <row r="4211" ht="24.9" customHeight="1"/>
    <row r="4212" ht="24.9" customHeight="1"/>
    <row r="4213" ht="24.9" customHeight="1"/>
    <row r="4214" ht="24.9" customHeight="1"/>
    <row r="4215" ht="24.9" customHeight="1"/>
    <row r="4216" ht="24.9" customHeight="1"/>
    <row r="4217" ht="24.9" customHeight="1"/>
    <row r="4218" ht="24.9" customHeight="1"/>
    <row r="4219" ht="24.9" customHeight="1"/>
    <row r="4220" ht="24.9" customHeight="1"/>
    <row r="4221" ht="24.9" customHeight="1"/>
    <row r="4222" ht="24.9" customHeight="1"/>
    <row r="4223" ht="24.9" customHeight="1"/>
    <row r="4224" ht="24.9" customHeight="1"/>
    <row r="4225" ht="24.9" customHeight="1"/>
    <row r="4226" ht="24.9" customHeight="1"/>
    <row r="4227" ht="24.9" customHeight="1"/>
    <row r="4228" ht="24.9" customHeight="1"/>
    <row r="4229" ht="24.9" customHeight="1"/>
    <row r="4230" ht="24.9" customHeight="1"/>
    <row r="4231" ht="24.9" customHeight="1"/>
    <row r="4232" ht="24.9" customHeight="1"/>
    <row r="4233" ht="24.9" customHeight="1"/>
    <row r="4234" ht="24.9" customHeight="1"/>
    <row r="4235" ht="24.9" customHeight="1"/>
    <row r="4236" ht="24.9" customHeight="1"/>
    <row r="4237" ht="24.9" customHeight="1"/>
    <row r="4238" ht="24.9" customHeight="1"/>
    <row r="4239" ht="24.9" customHeight="1"/>
    <row r="4240" ht="24.9" customHeight="1"/>
    <row r="4241" ht="24.9" customHeight="1"/>
    <row r="4242" ht="24.9" customHeight="1"/>
    <row r="4243" ht="24.9" customHeight="1"/>
    <row r="4244" ht="24.9" customHeight="1"/>
    <row r="4245" ht="24.9" customHeight="1"/>
    <row r="4246" ht="24.9" customHeight="1"/>
    <row r="4247" ht="24.9" customHeight="1"/>
    <row r="4248" ht="24.9" customHeight="1"/>
    <row r="4249" ht="24.9" customHeight="1"/>
    <row r="4250" ht="24.9" customHeight="1"/>
    <row r="4251" ht="24.9" customHeight="1"/>
    <row r="4252" ht="24.9" customHeight="1"/>
    <row r="4253" ht="24.9" customHeight="1"/>
    <row r="4254" ht="24.9" customHeight="1"/>
    <row r="4255" ht="24.9" customHeight="1"/>
    <row r="4256" ht="24.9" customHeight="1"/>
    <row r="4257" ht="24.9" customHeight="1"/>
    <row r="4258" ht="24.9" customHeight="1"/>
    <row r="4259" ht="24.9" customHeight="1"/>
    <row r="4260" ht="24.9" customHeight="1"/>
    <row r="4261" ht="24.9" customHeight="1"/>
    <row r="4262" ht="24.9" customHeight="1"/>
    <row r="4263" ht="24.9" customHeight="1"/>
    <row r="4264" ht="24.9" customHeight="1"/>
    <row r="4265" ht="24.9" customHeight="1"/>
    <row r="4266" ht="24.9" customHeight="1"/>
    <row r="4267" ht="24.9" customHeight="1"/>
    <row r="4268" ht="24.9" customHeight="1"/>
    <row r="4269" ht="24.9" customHeight="1"/>
    <row r="4270" ht="24.9" customHeight="1"/>
    <row r="4271" ht="24.9" customHeight="1"/>
    <row r="4272" ht="24.9" customHeight="1"/>
    <row r="4273" ht="24.9" customHeight="1"/>
    <row r="4274" ht="24.9" customHeight="1"/>
    <row r="4275" ht="24.9" customHeight="1"/>
    <row r="4276" ht="24.9" customHeight="1"/>
    <row r="4277" ht="24.9" customHeight="1"/>
    <row r="4278" ht="24.9" customHeight="1"/>
    <row r="4279" ht="24.9" customHeight="1"/>
    <row r="4280" ht="24.9" customHeight="1"/>
    <row r="4281" ht="24.9" customHeight="1"/>
    <row r="4282" ht="24.9" customHeight="1"/>
    <row r="4283" ht="24.9" customHeight="1"/>
    <row r="4284" ht="24.9" customHeight="1"/>
    <row r="4285" ht="24.9" customHeight="1"/>
    <row r="4286" ht="24.9" customHeight="1"/>
    <row r="4287" ht="24.9" customHeight="1"/>
    <row r="4288" ht="24.9" customHeight="1"/>
    <row r="4289" ht="24.9" customHeight="1"/>
    <row r="4290" ht="24.9" customHeight="1"/>
    <row r="4291" ht="24.9" customHeight="1"/>
    <row r="4292" ht="24.9" customHeight="1"/>
    <row r="4293" ht="24.9" customHeight="1"/>
    <row r="4294" ht="24.9" customHeight="1"/>
    <row r="4295" ht="24.9" customHeight="1"/>
    <row r="4296" ht="24.9" customHeight="1"/>
    <row r="4297" ht="24.9" customHeight="1"/>
    <row r="4298" ht="24.9" customHeight="1"/>
    <row r="4299" ht="24.9" customHeight="1"/>
    <row r="4300" ht="24.9" customHeight="1"/>
    <row r="4301" ht="24.9" customHeight="1"/>
    <row r="4302" ht="24.9" customHeight="1"/>
    <row r="4303" ht="24.9" customHeight="1"/>
    <row r="4304" ht="24.9" customHeight="1"/>
    <row r="4305" ht="24.9" customHeight="1"/>
    <row r="4306" ht="24.9" customHeight="1"/>
    <row r="4307" ht="24.9" customHeight="1"/>
    <row r="4308" ht="24.9" customHeight="1"/>
    <row r="4309" ht="24.9" customHeight="1"/>
    <row r="4310" ht="24.9" customHeight="1"/>
    <row r="4311" ht="24.9" customHeight="1"/>
    <row r="4312" ht="24.9" customHeight="1"/>
    <row r="4313" ht="24.9" customHeight="1"/>
    <row r="4314" ht="24.9" customHeight="1"/>
    <row r="4315" ht="24.9" customHeight="1"/>
    <row r="4316" ht="24.9" customHeight="1"/>
    <row r="4317" ht="24.9" customHeight="1"/>
    <row r="4318" ht="24.9" customHeight="1"/>
    <row r="4319" ht="24.9" customHeight="1"/>
    <row r="4320" ht="24.9" customHeight="1"/>
    <row r="4321" ht="24.9" customHeight="1"/>
    <row r="4322" ht="24.9" customHeight="1"/>
    <row r="4323" ht="24.9" customHeight="1"/>
    <row r="4324" ht="24.9" customHeight="1"/>
    <row r="4325" ht="24.9" customHeight="1"/>
    <row r="4326" ht="24.9" customHeight="1"/>
    <row r="4327" ht="24.9" customHeight="1"/>
    <row r="4328" ht="24.9" customHeight="1"/>
    <row r="4329" ht="24.9" customHeight="1"/>
    <row r="4330" ht="24.9" customHeight="1"/>
    <row r="4331" ht="24.9" customHeight="1"/>
    <row r="4332" ht="24.9" customHeight="1"/>
    <row r="4333" ht="24.9" customHeight="1"/>
    <row r="4334" ht="24.9" customHeight="1"/>
    <row r="4335" ht="24.9" customHeight="1"/>
    <row r="4336" ht="24.9" customHeight="1"/>
    <row r="4337" ht="24.9" customHeight="1"/>
    <row r="4338" ht="24.9" customHeight="1"/>
    <row r="4339" ht="24.9" customHeight="1"/>
    <row r="4340" ht="24.9" customHeight="1"/>
    <row r="4341" ht="24.9" customHeight="1"/>
    <row r="4342" ht="24.9" customHeight="1"/>
    <row r="4343" ht="24.9" customHeight="1"/>
    <row r="4344" ht="24.9" customHeight="1"/>
    <row r="4345" ht="24.9" customHeight="1"/>
    <row r="4346" ht="24.9" customHeight="1"/>
    <row r="4347" ht="24.9" customHeight="1"/>
    <row r="4348" ht="24.9" customHeight="1"/>
    <row r="4349" ht="24.9" customHeight="1"/>
    <row r="4350" ht="24.9" customHeight="1"/>
    <row r="4351" ht="24.9" customHeight="1"/>
    <row r="4352" ht="24.9" customHeight="1"/>
    <row r="4353" ht="24.9" customHeight="1"/>
    <row r="4354" ht="24.9" customHeight="1"/>
    <row r="4355" ht="24.9" customHeight="1"/>
    <row r="4356" ht="24.9" customHeight="1"/>
    <row r="4357" ht="24.9" customHeight="1"/>
    <row r="4358" ht="24.9" customHeight="1"/>
    <row r="4359" ht="24.9" customHeight="1"/>
    <row r="4360" ht="24.9" customHeight="1"/>
    <row r="4361" ht="24.9" customHeight="1"/>
    <row r="4362" ht="24.9" customHeight="1"/>
    <row r="4363" ht="24.9" customHeight="1"/>
    <row r="4364" ht="24.9" customHeight="1"/>
    <row r="4365" ht="24.9" customHeight="1"/>
    <row r="4366" ht="24.9" customHeight="1"/>
    <row r="4367" ht="24.9" customHeight="1"/>
    <row r="4368" ht="24.9" customHeight="1"/>
    <row r="4369" ht="24.9" customHeight="1"/>
    <row r="4370" ht="24.9" customHeight="1"/>
    <row r="4371" ht="24.9" customHeight="1"/>
    <row r="4372" ht="24.9" customHeight="1"/>
    <row r="4373" ht="24.9" customHeight="1"/>
    <row r="4374" ht="24.9" customHeight="1"/>
    <row r="4375" ht="24.9" customHeight="1"/>
    <row r="4376" ht="24.9" customHeight="1"/>
    <row r="4377" ht="24.9" customHeight="1"/>
    <row r="4378" ht="24.9" customHeight="1"/>
    <row r="4379" ht="24.9" customHeight="1"/>
    <row r="4380" ht="24.9" customHeight="1"/>
    <row r="4381" ht="24.9" customHeight="1"/>
    <row r="4382" ht="24.9" customHeight="1"/>
    <row r="4383" ht="24.9" customHeight="1"/>
    <row r="4384" ht="24.9" customHeight="1"/>
    <row r="4385" ht="24.9" customHeight="1"/>
    <row r="4386" ht="24.9" customHeight="1"/>
    <row r="4387" ht="24.9" customHeight="1"/>
    <row r="4388" ht="24.9" customHeight="1"/>
    <row r="4389" ht="24.9" customHeight="1"/>
    <row r="4390" ht="24.9" customHeight="1"/>
    <row r="4391" ht="24.9" customHeight="1"/>
    <row r="4392" ht="24.9" customHeight="1"/>
    <row r="4393" ht="24.9" customHeight="1"/>
    <row r="4394" ht="24.9" customHeight="1"/>
    <row r="4395" ht="24.9" customHeight="1"/>
    <row r="4396" ht="24.9" customHeight="1"/>
    <row r="4397" ht="24.9" customHeight="1"/>
    <row r="4398" ht="24.9" customHeight="1"/>
    <row r="4399" ht="24.9" customHeight="1"/>
    <row r="4400" ht="24.9" customHeight="1"/>
    <row r="4401" ht="24.9" customHeight="1"/>
    <row r="4402" ht="24.9" customHeight="1"/>
    <row r="4403" ht="24.9" customHeight="1"/>
    <row r="4404" ht="24.9" customHeight="1"/>
    <row r="4405" ht="24.9" customHeight="1"/>
    <row r="4406" ht="24.9" customHeight="1"/>
    <row r="4407" ht="24.9" customHeight="1"/>
    <row r="4408" ht="24.9" customHeight="1"/>
    <row r="4409" ht="24.9" customHeight="1"/>
    <row r="4410" ht="24.9" customHeight="1"/>
    <row r="4411" ht="24.9" customHeight="1"/>
    <row r="4412" ht="24.9" customHeight="1"/>
    <row r="4413" ht="24.9" customHeight="1"/>
    <row r="4414" ht="24.9" customHeight="1"/>
    <row r="4415" ht="24.9" customHeight="1"/>
    <row r="4416" ht="24.9" customHeight="1"/>
    <row r="4417" ht="24.9" customHeight="1"/>
    <row r="4418" ht="24.9" customHeight="1"/>
    <row r="4419" ht="24.9" customHeight="1"/>
    <row r="4420" ht="24.9" customHeight="1"/>
    <row r="4421" ht="24.9" customHeight="1"/>
    <row r="4422" ht="24.9" customHeight="1"/>
    <row r="4423" ht="24.9" customHeight="1"/>
    <row r="4424" ht="24.9" customHeight="1"/>
    <row r="4425" ht="24.9" customHeight="1"/>
    <row r="4426" ht="24.9" customHeight="1"/>
    <row r="4427" ht="24.9" customHeight="1"/>
    <row r="4428" ht="24.9" customHeight="1"/>
    <row r="4429" ht="24.9" customHeight="1"/>
    <row r="4430" ht="24.9" customHeight="1"/>
    <row r="4431" ht="24.9" customHeight="1"/>
    <row r="4432" ht="24.9" customHeight="1"/>
    <row r="4433" ht="24.9" customHeight="1"/>
    <row r="4434" ht="24.9" customHeight="1"/>
    <row r="4435" ht="24.9" customHeight="1"/>
    <row r="4436" ht="24.9" customHeight="1"/>
    <row r="4437" ht="24.9" customHeight="1"/>
    <row r="4438" ht="24.9" customHeight="1"/>
    <row r="4439" ht="24.9" customHeight="1"/>
    <row r="4440" ht="24.9" customHeight="1"/>
    <row r="4441" ht="24.9" customHeight="1"/>
    <row r="4442" ht="24.9" customHeight="1"/>
    <row r="4443" ht="24.9" customHeight="1"/>
    <row r="4444" ht="24.9" customHeight="1"/>
    <row r="4445" ht="24.9" customHeight="1"/>
    <row r="4446" ht="24.9" customHeight="1"/>
    <row r="4447" ht="24.9" customHeight="1"/>
    <row r="4448" ht="24.9" customHeight="1"/>
    <row r="4449" ht="24.9" customHeight="1"/>
    <row r="4450" ht="24.9" customHeight="1"/>
    <row r="4451" ht="24.9" customHeight="1"/>
    <row r="4452" ht="24.9" customHeight="1"/>
    <row r="4453" ht="24.9" customHeight="1"/>
    <row r="4454" ht="24.9" customHeight="1"/>
    <row r="4455" ht="24.9" customHeight="1"/>
    <row r="4456" ht="24.9" customHeight="1"/>
    <row r="4457" ht="24.9" customHeight="1"/>
    <row r="4458" ht="24.9" customHeight="1"/>
    <row r="4459" ht="24.9" customHeight="1"/>
    <row r="4460" ht="24.9" customHeight="1"/>
    <row r="4461" ht="24.9" customHeight="1"/>
    <row r="4462" ht="24.9" customHeight="1"/>
    <row r="4463" ht="24.9" customHeight="1"/>
    <row r="4464" ht="24.9" customHeight="1"/>
    <row r="4465" ht="24.9" customHeight="1"/>
    <row r="4466" ht="24.9" customHeight="1"/>
    <row r="4467" ht="24.9" customHeight="1"/>
    <row r="4468" ht="24.9" customHeight="1"/>
    <row r="4469" ht="24.9" customHeight="1"/>
    <row r="4470" ht="24.9" customHeight="1"/>
    <row r="4471" ht="24.9" customHeight="1"/>
    <row r="4472" ht="24.9" customHeight="1"/>
    <row r="4473" ht="24.9" customHeight="1"/>
    <row r="4474" ht="24.9" customHeight="1"/>
    <row r="4475" ht="24.9" customHeight="1"/>
    <row r="4476" ht="24.9" customHeight="1"/>
    <row r="4477" ht="24.9" customHeight="1"/>
    <row r="4478" ht="24.9" customHeight="1"/>
    <row r="4479" ht="24.9" customHeight="1"/>
    <row r="4480" ht="24.9" customHeight="1"/>
    <row r="4481" ht="24.9" customHeight="1"/>
    <row r="4482" ht="24.9" customHeight="1"/>
    <row r="4483" ht="24.9" customHeight="1"/>
    <row r="4484" ht="24.9" customHeight="1"/>
    <row r="4485" ht="24.9" customHeight="1"/>
    <row r="4486" ht="24.9" customHeight="1"/>
    <row r="4487" ht="24.9" customHeight="1"/>
    <row r="4488" ht="24.9" customHeight="1"/>
    <row r="4489" ht="24.9" customHeight="1"/>
    <row r="4490" ht="24.9" customHeight="1"/>
    <row r="4491" ht="24.9" customHeight="1"/>
    <row r="4492" ht="24.9" customHeight="1"/>
    <row r="4493" ht="24.9" customHeight="1"/>
    <row r="4494" ht="24.9" customHeight="1"/>
    <row r="4495" ht="24.9" customHeight="1"/>
    <row r="4496" ht="24.9" customHeight="1"/>
    <row r="4497" ht="24.9" customHeight="1"/>
    <row r="4498" ht="24.9" customHeight="1"/>
    <row r="4499" ht="24.9" customHeight="1"/>
    <row r="4500" ht="24.9" customHeight="1"/>
    <row r="4501" ht="24.9" customHeight="1"/>
    <row r="4502" ht="24.9" customHeight="1"/>
    <row r="4503" ht="24.9" customHeight="1"/>
    <row r="4504" ht="24.9" customHeight="1"/>
    <row r="4505" ht="24.9" customHeight="1"/>
    <row r="4506" ht="24.9" customHeight="1"/>
    <row r="4507" ht="24.9" customHeight="1"/>
    <row r="4508" ht="24.9" customHeight="1"/>
    <row r="4509" ht="24.9" customHeight="1"/>
    <row r="4510" ht="24.9" customHeight="1"/>
    <row r="4511" ht="24.9" customHeight="1"/>
    <row r="4512" ht="24.9" customHeight="1"/>
    <row r="4513" ht="24.9" customHeight="1"/>
    <row r="4514" ht="24.9" customHeight="1"/>
    <row r="4515" ht="24.9" customHeight="1"/>
    <row r="4516" ht="24.9" customHeight="1"/>
    <row r="4517" ht="24.9" customHeight="1"/>
    <row r="4518" ht="24.9" customHeight="1"/>
    <row r="4519" ht="24.9" customHeight="1"/>
    <row r="4520" ht="24.9" customHeight="1"/>
    <row r="4521" ht="24.9" customHeight="1"/>
    <row r="4522" ht="24.9" customHeight="1"/>
    <row r="4523" ht="24.9" customHeight="1"/>
    <row r="4524" ht="24.9" customHeight="1"/>
    <row r="4525" ht="24.9" customHeight="1"/>
    <row r="4526" ht="24.9" customHeight="1"/>
    <row r="4527" ht="24.9" customHeight="1"/>
    <row r="4528" ht="24.9" customHeight="1"/>
    <row r="4529" ht="24.9" customHeight="1"/>
    <row r="4530" ht="24.9" customHeight="1"/>
    <row r="4531" ht="24.9" customHeight="1"/>
    <row r="4532" ht="24.9" customHeight="1"/>
    <row r="4533" ht="24.9" customHeight="1"/>
    <row r="4534" ht="24.9" customHeight="1"/>
    <row r="4535" ht="24.9" customHeight="1"/>
    <row r="4536" ht="24.9" customHeight="1"/>
    <row r="4537" ht="24.9" customHeight="1"/>
    <row r="4538" ht="24.9" customHeight="1"/>
    <row r="4539" ht="24.9" customHeight="1"/>
    <row r="4540" ht="24.9" customHeight="1"/>
    <row r="4541" ht="24.9" customHeight="1"/>
    <row r="4542" ht="24.9" customHeight="1"/>
    <row r="4543" ht="24.9" customHeight="1"/>
    <row r="4544" ht="24.9" customHeight="1"/>
    <row r="4545" ht="24.9" customHeight="1"/>
    <row r="4546" ht="24.9" customHeight="1"/>
    <row r="4547" ht="24.9" customHeight="1"/>
    <row r="4548" ht="24.9" customHeight="1"/>
    <row r="4549" ht="24.9" customHeight="1"/>
    <row r="4550" ht="24.9" customHeight="1"/>
    <row r="4551" ht="24.9" customHeight="1"/>
    <row r="4552" ht="24.9" customHeight="1"/>
    <row r="4553" ht="24.9" customHeight="1"/>
    <row r="4554" ht="24.9" customHeight="1"/>
    <row r="4555" ht="24.9" customHeight="1"/>
    <row r="4556" ht="24.9" customHeight="1"/>
    <row r="4557" ht="24.9" customHeight="1"/>
    <row r="4558" ht="24.9" customHeight="1"/>
    <row r="4559" ht="24.9" customHeight="1"/>
    <row r="4560" ht="24.9" customHeight="1"/>
    <row r="4561" ht="24.9" customHeight="1"/>
    <row r="4562" ht="24.9" customHeight="1"/>
    <row r="4563" ht="24.9" customHeight="1"/>
    <row r="4564" ht="24.9" customHeight="1"/>
    <row r="4565" ht="24.9" customHeight="1"/>
    <row r="4566" ht="24.9" customHeight="1"/>
    <row r="4567" ht="24.9" customHeight="1"/>
    <row r="4568" ht="24.9" customHeight="1"/>
    <row r="4569" ht="24.9" customHeight="1"/>
    <row r="4570" ht="24.9" customHeight="1"/>
    <row r="4571" ht="24.9" customHeight="1"/>
    <row r="4572" ht="24.9" customHeight="1"/>
    <row r="4573" ht="24.9" customHeight="1"/>
    <row r="4574" ht="24.9" customHeight="1"/>
    <row r="4575" ht="24.9" customHeight="1"/>
    <row r="4576" ht="24.9" customHeight="1"/>
    <row r="4577" ht="24.9" customHeight="1"/>
    <row r="4578" ht="24.9" customHeight="1"/>
    <row r="4579" ht="24.9" customHeight="1"/>
    <row r="4580" ht="24.9" customHeight="1"/>
    <row r="4581" ht="24.9" customHeight="1"/>
    <row r="4582" ht="24.9" customHeight="1"/>
    <row r="4583" ht="24.9" customHeight="1"/>
    <row r="4584" ht="24.9" customHeight="1"/>
    <row r="4585" ht="24.9" customHeight="1"/>
    <row r="4586" ht="24.9" customHeight="1"/>
    <row r="4587" ht="24.9" customHeight="1"/>
    <row r="4588" ht="24.9" customHeight="1"/>
    <row r="4589" ht="24.9" customHeight="1"/>
    <row r="4590" ht="24.9" customHeight="1"/>
    <row r="4591" ht="24.9" customHeight="1"/>
    <row r="4592" ht="24.9" customHeight="1"/>
    <row r="4593" ht="24.9" customHeight="1"/>
    <row r="4594" ht="24.9" customHeight="1"/>
    <row r="4595" ht="24.9" customHeight="1"/>
    <row r="4596" ht="24.9" customHeight="1"/>
    <row r="4597" ht="24.9" customHeight="1"/>
    <row r="4598" ht="24.9" customHeight="1"/>
    <row r="4599" ht="24.9" customHeight="1"/>
    <row r="4600" ht="24.9" customHeight="1"/>
    <row r="4601" ht="24.9" customHeight="1"/>
    <row r="4602" ht="24.9" customHeight="1"/>
    <row r="4603" ht="24.9" customHeight="1"/>
    <row r="4604" ht="24.9" customHeight="1"/>
    <row r="4605" ht="24.9" customHeight="1"/>
    <row r="4606" ht="24.9" customHeight="1"/>
    <row r="4607" ht="24.9" customHeight="1"/>
    <row r="4608" ht="24.9" customHeight="1"/>
    <row r="4609" ht="24.9" customHeight="1"/>
    <row r="4610" ht="24.9" customHeight="1"/>
    <row r="4611" ht="24.9" customHeight="1"/>
    <row r="4612" ht="24.9" customHeight="1"/>
    <row r="4613" ht="24.9" customHeight="1"/>
    <row r="4614" ht="24.9" customHeight="1"/>
    <row r="4615" ht="24.9" customHeight="1"/>
    <row r="4616" ht="24.9" customHeight="1"/>
    <row r="4617" ht="24.9" customHeight="1"/>
    <row r="4618" ht="24.9" customHeight="1"/>
    <row r="4619" ht="24.9" customHeight="1"/>
    <row r="4620" ht="24.9" customHeight="1"/>
    <row r="4621" ht="24.9" customHeight="1"/>
    <row r="4622" ht="24.9" customHeight="1"/>
    <row r="4623" ht="24.9" customHeight="1"/>
    <row r="4624" ht="24.9" customHeight="1"/>
    <row r="4625" ht="24.9" customHeight="1"/>
    <row r="4626" ht="24.9" customHeight="1"/>
    <row r="4627" ht="24.9" customHeight="1"/>
    <row r="4628" ht="24.9" customHeight="1"/>
    <row r="4629" ht="24.9" customHeight="1"/>
    <row r="4630" ht="24.9" customHeight="1"/>
    <row r="4631" ht="24.9" customHeight="1"/>
    <row r="4632" ht="24.9" customHeight="1"/>
    <row r="4633" ht="24.9" customHeight="1"/>
    <row r="4634" ht="24.9" customHeight="1"/>
    <row r="4635" ht="24.9" customHeight="1"/>
    <row r="4636" ht="24.9" customHeight="1"/>
    <row r="4637" ht="24.9" customHeight="1"/>
    <row r="4638" ht="24.9" customHeight="1"/>
    <row r="4639" ht="24.9" customHeight="1"/>
    <row r="4640" ht="24.9" customHeight="1"/>
    <row r="4641" ht="24.9" customHeight="1"/>
    <row r="4642" ht="24.9" customHeight="1"/>
    <row r="4643" ht="24.9" customHeight="1"/>
    <row r="4644" ht="24.9" customHeight="1"/>
    <row r="4645" ht="24.9" customHeight="1"/>
    <row r="4646" ht="24.9" customHeight="1"/>
    <row r="4647" ht="24.9" customHeight="1"/>
    <row r="4648" ht="24.9" customHeight="1"/>
    <row r="4649" ht="24.9" customHeight="1"/>
    <row r="4650" ht="24.9" customHeight="1"/>
    <row r="4651" ht="24.9" customHeight="1"/>
    <row r="4652" ht="24.9" customHeight="1"/>
    <row r="4653" ht="24.9" customHeight="1"/>
    <row r="4654" ht="24.9" customHeight="1"/>
    <row r="4655" ht="24.9" customHeight="1"/>
    <row r="4656" ht="24.9" customHeight="1"/>
    <row r="4657" ht="24.9" customHeight="1"/>
    <row r="4658" ht="24.9" customHeight="1"/>
    <row r="4659" ht="24.9" customHeight="1"/>
    <row r="4660" ht="24.9" customHeight="1"/>
    <row r="4661" ht="24.9" customHeight="1"/>
    <row r="4662" ht="24.9" customHeight="1"/>
    <row r="4663" ht="24.9" customHeight="1"/>
    <row r="4664" ht="24.9" customHeight="1"/>
    <row r="4665" ht="24.9" customHeight="1"/>
    <row r="4666" ht="24.9" customHeight="1"/>
    <row r="4667" ht="24.9" customHeight="1"/>
    <row r="4668" ht="24.9" customHeight="1"/>
    <row r="4669" ht="24.9" customHeight="1"/>
    <row r="4670" ht="24.9" customHeight="1"/>
    <row r="4671" ht="24.9" customHeight="1"/>
    <row r="4672" ht="24.9" customHeight="1"/>
    <row r="4673" ht="24.9" customHeight="1"/>
    <row r="4674" ht="24.9" customHeight="1"/>
    <row r="4675" ht="24.9" customHeight="1"/>
    <row r="4676" ht="24.9" customHeight="1"/>
    <row r="4677" ht="24.9" customHeight="1"/>
    <row r="4678" ht="24.9" customHeight="1"/>
    <row r="4679" ht="24.9" customHeight="1"/>
    <row r="4680" ht="24.9" customHeight="1"/>
    <row r="4681" ht="24.9" customHeight="1"/>
    <row r="4682" ht="24.9" customHeight="1"/>
    <row r="4683" ht="24.9" customHeight="1"/>
    <row r="4684" ht="24.9" customHeight="1"/>
    <row r="4685" ht="24.9" customHeight="1"/>
    <row r="4686" ht="24.9" customHeight="1"/>
    <row r="4687" ht="24.9" customHeight="1"/>
    <row r="4688" ht="24.9" customHeight="1"/>
    <row r="4689" ht="24.9" customHeight="1"/>
    <row r="4690" ht="24.9" customHeight="1"/>
    <row r="4691" ht="24.9" customHeight="1"/>
    <row r="4692" ht="24.9" customHeight="1"/>
    <row r="4693" ht="24.9" customHeight="1"/>
    <row r="4694" ht="24.9" customHeight="1"/>
    <row r="4695" ht="24.9" customHeight="1"/>
    <row r="4696" ht="24.9" customHeight="1"/>
    <row r="4697" ht="24.9" customHeight="1"/>
    <row r="4698" ht="24.9" customHeight="1"/>
    <row r="4699" ht="24.9" customHeight="1"/>
    <row r="4700" ht="24.9" customHeight="1"/>
    <row r="4701" ht="24.9" customHeight="1"/>
    <row r="4702" ht="24.9" customHeight="1"/>
    <row r="4703" ht="24.9" customHeight="1"/>
    <row r="4704" ht="24.9" customHeight="1"/>
    <row r="4705" ht="24.9" customHeight="1"/>
    <row r="4706" ht="24.9" customHeight="1"/>
    <row r="4707" ht="24.9" customHeight="1"/>
    <row r="4708" ht="24.9" customHeight="1"/>
    <row r="4709" ht="24.9" customHeight="1"/>
    <row r="4710" ht="24.9" customHeight="1"/>
    <row r="4711" ht="24.9" customHeight="1"/>
    <row r="4712" ht="24.9" customHeight="1"/>
    <row r="4713" ht="24.9" customHeight="1"/>
    <row r="4714" ht="24.9" customHeight="1"/>
    <row r="4715" ht="24.9" customHeight="1"/>
    <row r="4716" ht="24.9" customHeight="1"/>
    <row r="4717" ht="24.9" customHeight="1"/>
    <row r="4718" ht="24.9" customHeight="1"/>
    <row r="4719" ht="24.9" customHeight="1"/>
    <row r="4720" ht="24.9" customHeight="1"/>
    <row r="4721" ht="24.9" customHeight="1"/>
    <row r="4722" ht="24.9" customHeight="1"/>
    <row r="4723" ht="24.9" customHeight="1"/>
    <row r="4724" ht="24.9" customHeight="1"/>
    <row r="4725" ht="24.9" customHeight="1"/>
    <row r="4726" ht="24.9" customHeight="1"/>
    <row r="4727" ht="24.9" customHeight="1"/>
    <row r="4728" ht="24.9" customHeight="1"/>
    <row r="4729" ht="24.9" customHeight="1"/>
    <row r="4730" ht="24.9" customHeight="1"/>
    <row r="4731" ht="24.9" customHeight="1"/>
    <row r="4732" ht="24.9" customHeight="1"/>
    <row r="4733" ht="24.9" customHeight="1"/>
    <row r="4734" ht="24.9" customHeight="1"/>
    <row r="4735" ht="24.9" customHeight="1"/>
    <row r="4736" ht="24.9" customHeight="1"/>
    <row r="4737" ht="24.9" customHeight="1"/>
    <row r="4738" ht="24.9" customHeight="1"/>
    <row r="4739" ht="24.9" customHeight="1"/>
    <row r="4740" ht="24.9" customHeight="1"/>
    <row r="4741" ht="24.9" customHeight="1"/>
    <row r="4742" ht="24.9" customHeight="1"/>
    <row r="4743" ht="24.9" customHeight="1"/>
    <row r="4744" ht="24.9" customHeight="1"/>
    <row r="4745" ht="24.9" customHeight="1"/>
    <row r="4746" ht="24.9" customHeight="1"/>
    <row r="4747" ht="24.9" customHeight="1"/>
    <row r="4748" ht="24.9" customHeight="1"/>
    <row r="4749" ht="24.9" customHeight="1"/>
    <row r="4750" ht="24.9" customHeight="1"/>
    <row r="4751" ht="24.9" customHeight="1"/>
    <row r="4752" ht="24.9" customHeight="1"/>
    <row r="4753" ht="24.9" customHeight="1"/>
    <row r="4754" ht="24.9" customHeight="1"/>
    <row r="4755" ht="24.9" customHeight="1"/>
    <row r="4756" ht="24.9" customHeight="1"/>
    <row r="4757" ht="24.9" customHeight="1"/>
    <row r="4758" ht="24.9" customHeight="1"/>
    <row r="4759" ht="24.9" customHeight="1"/>
    <row r="4760" ht="24.9" customHeight="1"/>
    <row r="4761" ht="24.9" customHeight="1"/>
    <row r="4762" ht="24.9" customHeight="1"/>
    <row r="4763" ht="24.9" customHeight="1"/>
    <row r="4764" ht="24.9" customHeight="1"/>
    <row r="4765" ht="24.9" customHeight="1"/>
    <row r="4766" ht="24.9" customHeight="1"/>
    <row r="4767" ht="24.9" customHeight="1"/>
    <row r="4768" ht="24.9" customHeight="1"/>
    <row r="4769" ht="24.9" customHeight="1"/>
    <row r="4770" ht="24.9" customHeight="1"/>
    <row r="4771" ht="24.9" customHeight="1"/>
    <row r="4772" ht="24.9" customHeight="1"/>
    <row r="4773" ht="24.9" customHeight="1"/>
    <row r="4774" ht="24.9" customHeight="1"/>
    <row r="4775" ht="24.9" customHeight="1"/>
    <row r="4776" ht="24.9" customHeight="1"/>
    <row r="4777" ht="24.9" customHeight="1"/>
    <row r="4778" ht="24.9" customHeight="1"/>
    <row r="4779" ht="24.9" customHeight="1"/>
    <row r="4780" ht="24.9" customHeight="1"/>
    <row r="4781" ht="24.9" customHeight="1"/>
    <row r="4782" ht="24.9" customHeight="1"/>
    <row r="4783" ht="24.9" customHeight="1"/>
    <row r="4784" ht="24.9" customHeight="1"/>
    <row r="4785" ht="24.9" customHeight="1"/>
    <row r="4786" ht="24.9" customHeight="1"/>
    <row r="4787" ht="24.9" customHeight="1"/>
    <row r="4788" ht="24.9" customHeight="1"/>
    <row r="4789" ht="24.9" customHeight="1"/>
    <row r="4790" ht="24.9" customHeight="1"/>
    <row r="4791" ht="24.9" customHeight="1"/>
    <row r="4792" ht="24.9" customHeight="1"/>
    <row r="4793" ht="24.9" customHeight="1"/>
    <row r="4794" ht="24.9" customHeight="1"/>
    <row r="4795" ht="24.9" customHeight="1"/>
    <row r="4796" ht="24.9" customHeight="1"/>
    <row r="4797" ht="24.9" customHeight="1"/>
    <row r="4798" ht="24.9" customHeight="1"/>
    <row r="4799" ht="24.9" customHeight="1"/>
    <row r="4800" ht="24.9" customHeight="1"/>
    <row r="4801" ht="24.9" customHeight="1"/>
    <row r="4802" ht="24.9" customHeight="1"/>
    <row r="4803" ht="24.9" customHeight="1"/>
    <row r="4804" ht="24.9" customHeight="1"/>
    <row r="4805" ht="24.9" customHeight="1"/>
    <row r="4806" ht="24.9" customHeight="1"/>
    <row r="4807" ht="24.9" customHeight="1"/>
    <row r="4808" ht="24.9" customHeight="1"/>
    <row r="4809" ht="24.9" customHeight="1"/>
    <row r="4810" ht="24.9" customHeight="1"/>
    <row r="4811" ht="24.9" customHeight="1"/>
    <row r="4812" ht="24.9" customHeight="1"/>
    <row r="4813" ht="24.9" customHeight="1"/>
    <row r="4814" ht="24.9" customHeight="1"/>
    <row r="4815" ht="24.9" customHeight="1"/>
    <row r="4816" ht="24.9" customHeight="1"/>
    <row r="4817" ht="24.9" customHeight="1"/>
    <row r="4818" ht="24.9" customHeight="1"/>
    <row r="4819" ht="24.9" customHeight="1"/>
    <row r="4820" ht="24.9" customHeight="1"/>
    <row r="4821" ht="24.9" customHeight="1"/>
    <row r="4822" ht="24.9" customHeight="1"/>
    <row r="4823" ht="24.9" customHeight="1"/>
    <row r="4824" ht="24.9" customHeight="1"/>
    <row r="4825" ht="24.9" customHeight="1"/>
    <row r="4826" ht="24.9" customHeight="1"/>
    <row r="4827" ht="24.9" customHeight="1"/>
    <row r="4828" ht="24.9" customHeight="1"/>
    <row r="4829" ht="24.9" customHeight="1"/>
    <row r="4830" ht="24.9" customHeight="1"/>
    <row r="4831" ht="24.9" customHeight="1"/>
    <row r="4832" ht="24.9" customHeight="1"/>
    <row r="4833" ht="24.9" customHeight="1"/>
    <row r="4834" ht="24.9" customHeight="1"/>
    <row r="4835" ht="24.9" customHeight="1"/>
    <row r="4836" ht="24.9" customHeight="1"/>
    <row r="4837" ht="24.9" customHeight="1"/>
    <row r="4838" ht="24.9" customHeight="1"/>
    <row r="4839" ht="24.9" customHeight="1"/>
    <row r="4840" ht="24.9" customHeight="1"/>
    <row r="4841" ht="24.9" customHeight="1"/>
    <row r="4842" ht="24.9" customHeight="1"/>
    <row r="4843" ht="24.9" customHeight="1"/>
    <row r="4844" ht="24.9" customHeight="1"/>
    <row r="4845" ht="24.9" customHeight="1"/>
    <row r="4846" ht="24.9" customHeight="1"/>
    <row r="4847" ht="24.9" customHeight="1"/>
    <row r="4848" ht="24.9" customHeight="1"/>
    <row r="4849" ht="24.9" customHeight="1"/>
    <row r="4850" ht="24.9" customHeight="1"/>
    <row r="4851" ht="24.9" customHeight="1"/>
    <row r="4852" ht="24.9" customHeight="1"/>
    <row r="4853" ht="24.9" customHeight="1"/>
    <row r="4854" ht="24.9" customHeight="1"/>
    <row r="4855" ht="24.9" customHeight="1"/>
    <row r="4856" ht="24.9" customHeight="1"/>
    <row r="4857" ht="24.9" customHeight="1"/>
    <row r="4858" ht="24.9" customHeight="1"/>
    <row r="4859" ht="24.9" customHeight="1"/>
    <row r="4860" ht="24.9" customHeight="1"/>
    <row r="4861" ht="24.9" customHeight="1"/>
    <row r="4862" ht="24.9" customHeight="1"/>
    <row r="4863" ht="24.9" customHeight="1"/>
    <row r="4864" ht="24.9" customHeight="1"/>
    <row r="4865" ht="24.9" customHeight="1"/>
    <row r="4866" ht="24.9" customHeight="1"/>
    <row r="4867" ht="24.9" customHeight="1"/>
    <row r="4868" ht="24.9" customHeight="1"/>
    <row r="4869" ht="24.9" customHeight="1"/>
    <row r="4870" ht="24.9" customHeight="1"/>
    <row r="4871" ht="24.9" customHeight="1"/>
    <row r="4872" ht="24.9" customHeight="1"/>
    <row r="4873" ht="24.9" customHeight="1"/>
    <row r="4874" ht="24.9" customHeight="1"/>
    <row r="4875" ht="24.9" customHeight="1"/>
    <row r="4876" ht="24.9" customHeight="1"/>
    <row r="4877" ht="24.9" customHeight="1"/>
    <row r="4878" ht="24.9" customHeight="1"/>
    <row r="4879" ht="24.9" customHeight="1"/>
    <row r="4880" ht="24.9" customHeight="1"/>
    <row r="4881" ht="24.9" customHeight="1"/>
    <row r="4882" ht="24.9" customHeight="1"/>
    <row r="4883" ht="24.9" customHeight="1"/>
    <row r="4884" ht="24.9" customHeight="1"/>
    <row r="4885" ht="24.9" customHeight="1"/>
    <row r="4886" ht="24.9" customHeight="1"/>
    <row r="4887" ht="24.9" customHeight="1"/>
    <row r="4888" ht="24.9" customHeight="1"/>
    <row r="4889" ht="24.9" customHeight="1"/>
    <row r="4890" ht="24.9" customHeight="1"/>
    <row r="4891" ht="24.9" customHeight="1"/>
    <row r="4892" ht="24.9" customHeight="1"/>
    <row r="4893" ht="24.9" customHeight="1"/>
    <row r="4894" ht="24.9" customHeight="1"/>
    <row r="4895" ht="24.9" customHeight="1"/>
    <row r="4896" ht="24.9" customHeight="1"/>
    <row r="4897" ht="24.9" customHeight="1"/>
    <row r="4898" ht="24.9" customHeight="1"/>
    <row r="4899" ht="24.9" customHeight="1"/>
    <row r="4900" ht="24.9" customHeight="1"/>
    <row r="4901" ht="24.9" customHeight="1"/>
    <row r="4902" ht="24.9" customHeight="1"/>
    <row r="4903" ht="24.9" customHeight="1"/>
    <row r="4904" ht="24.9" customHeight="1"/>
    <row r="4905" ht="24.9" customHeight="1"/>
    <row r="4906" ht="24.9" customHeight="1"/>
    <row r="4907" ht="24.9" customHeight="1"/>
    <row r="4908" ht="24.9" customHeight="1"/>
    <row r="4909" ht="24.9" customHeight="1"/>
    <row r="4910" ht="24.9" customHeight="1"/>
    <row r="4911" ht="24.9" customHeight="1"/>
    <row r="4912" ht="24.9" customHeight="1"/>
    <row r="4913" ht="24.9" customHeight="1"/>
    <row r="4914" ht="24.9" customHeight="1"/>
    <row r="4915" ht="24.9" customHeight="1"/>
    <row r="4916" ht="24.9" customHeight="1"/>
    <row r="4917" ht="24.9" customHeight="1"/>
    <row r="4918" ht="24.9" customHeight="1"/>
    <row r="4919" ht="24.9" customHeight="1"/>
    <row r="4920" ht="24.9" customHeight="1"/>
    <row r="4921" ht="24.9" customHeight="1"/>
    <row r="4922" ht="24.9" customHeight="1"/>
    <row r="4923" ht="24.9" customHeight="1"/>
    <row r="4924" ht="24.9" customHeight="1"/>
    <row r="4925" ht="24.9" customHeight="1"/>
    <row r="4926" ht="24.9" customHeight="1"/>
    <row r="4927" ht="24.9" customHeight="1"/>
    <row r="4928" ht="24.9" customHeight="1"/>
    <row r="4929" ht="24.9" customHeight="1"/>
    <row r="4930" ht="24.9" customHeight="1"/>
    <row r="4931" ht="24.9" customHeight="1"/>
    <row r="4932" ht="24.9" customHeight="1"/>
    <row r="4933" ht="24.9" customHeight="1"/>
    <row r="4934" ht="24.9" customHeight="1"/>
    <row r="4935" ht="24.9" customHeight="1"/>
    <row r="4936" ht="24.9" customHeight="1"/>
    <row r="4937" ht="24.9" customHeight="1"/>
    <row r="4938" ht="24.9" customHeight="1"/>
    <row r="4939" ht="24.9" customHeight="1"/>
    <row r="4940" ht="24.9" customHeight="1"/>
    <row r="4941" ht="24.9" customHeight="1"/>
    <row r="4942" ht="24.9" customHeight="1"/>
    <row r="4943" ht="24.9" customHeight="1"/>
    <row r="4944" ht="24.9" customHeight="1"/>
    <row r="4945" ht="24.9" customHeight="1"/>
    <row r="4946" ht="24.9" customHeight="1"/>
    <row r="4947" ht="24.9" customHeight="1"/>
    <row r="4948" ht="24.9" customHeight="1"/>
    <row r="4949" ht="24.9" customHeight="1"/>
    <row r="4950" ht="24.9" customHeight="1"/>
    <row r="4951" ht="24.9" customHeight="1"/>
    <row r="4952" ht="24.9" customHeight="1"/>
    <row r="4953" ht="24.9" customHeight="1"/>
    <row r="4954" ht="24.9" customHeight="1"/>
    <row r="4955" ht="24.9" customHeight="1"/>
    <row r="4956" ht="24.9" customHeight="1"/>
    <row r="4957" ht="24.9" customHeight="1"/>
    <row r="4958" ht="24.9" customHeight="1"/>
    <row r="4959" ht="24.9" customHeight="1"/>
    <row r="4960" ht="24.9" customHeight="1"/>
    <row r="4961" ht="24.9" customHeight="1"/>
    <row r="4962" ht="24.9" customHeight="1"/>
    <row r="4963" ht="24.9" customHeight="1"/>
    <row r="4964" ht="24.9" customHeight="1"/>
    <row r="4965" ht="24.9" customHeight="1"/>
    <row r="4966" ht="24.9" customHeight="1"/>
    <row r="4967" ht="24.9" customHeight="1"/>
    <row r="4968" ht="24.9" customHeight="1"/>
    <row r="4969" ht="24.9" customHeight="1"/>
    <row r="4970" ht="24.9" customHeight="1"/>
    <row r="4971" ht="24.9" customHeight="1"/>
    <row r="4972" ht="24.9" customHeight="1"/>
    <row r="4973" ht="24.9" customHeight="1"/>
    <row r="4974" ht="24.9" customHeight="1"/>
    <row r="4975" ht="24.9" customHeight="1"/>
    <row r="4976" ht="24.9" customHeight="1"/>
    <row r="4977" ht="24.9" customHeight="1"/>
    <row r="4978" ht="24.9" customHeight="1"/>
    <row r="4979" ht="24.9" customHeight="1"/>
    <row r="4980" ht="24.9" customHeight="1"/>
    <row r="4981" ht="24.9" customHeight="1"/>
    <row r="4982" ht="24.9" customHeight="1"/>
    <row r="4983" ht="24.9" customHeight="1"/>
    <row r="4984" ht="24.9" customHeight="1"/>
    <row r="4985" ht="24.9" customHeight="1"/>
    <row r="4986" ht="24.9" customHeight="1"/>
    <row r="4987" ht="24.9" customHeight="1"/>
    <row r="4988" ht="24.9" customHeight="1"/>
    <row r="4989" ht="24.9" customHeight="1"/>
    <row r="4990" ht="24.9" customHeight="1"/>
    <row r="4991" ht="24.9" customHeight="1"/>
    <row r="4992" ht="24.9" customHeight="1"/>
    <row r="4993" ht="24.9" customHeight="1"/>
    <row r="4994" ht="24.9" customHeight="1"/>
    <row r="4995" ht="24.9" customHeight="1"/>
    <row r="4996" ht="24.9" customHeight="1"/>
    <row r="4997" ht="24.9" customHeight="1"/>
    <row r="4998" ht="24.9" customHeight="1"/>
    <row r="4999" ht="24.9" customHeight="1"/>
    <row r="5000" ht="24.9" customHeight="1"/>
    <row r="5001" ht="24.9" customHeight="1"/>
    <row r="5002" ht="24.9" customHeight="1"/>
    <row r="5003" ht="24.9" customHeight="1"/>
    <row r="5004" ht="24.9" customHeight="1"/>
    <row r="5005" ht="24.9" customHeight="1"/>
    <row r="5006" ht="24.9" customHeight="1"/>
    <row r="5007" ht="24.9" customHeight="1"/>
    <row r="5008" ht="24.9" customHeight="1"/>
    <row r="5009" ht="24.9" customHeight="1"/>
    <row r="5010" ht="24.9" customHeight="1"/>
    <row r="5011" ht="24.9" customHeight="1"/>
    <row r="5012" ht="24.9" customHeight="1"/>
    <row r="5013" ht="24.9" customHeight="1"/>
    <row r="5014" ht="24.9" customHeight="1"/>
    <row r="5015" ht="24.9" customHeight="1"/>
    <row r="5016" ht="24.9" customHeight="1"/>
    <row r="5017" ht="24.9" customHeight="1"/>
    <row r="5018" ht="24.9" customHeight="1"/>
    <row r="5019" ht="24.9" customHeight="1"/>
    <row r="5020" ht="24.9" customHeight="1"/>
    <row r="5021" ht="24.9" customHeight="1"/>
    <row r="5022" ht="24.9" customHeight="1"/>
    <row r="5023" ht="24.9" customHeight="1"/>
    <row r="5024" ht="24.9" customHeight="1"/>
    <row r="5025" ht="24.9" customHeight="1"/>
    <row r="5026" ht="24.9" customHeight="1"/>
    <row r="5027" ht="24.9" customHeight="1"/>
    <row r="5028" ht="24.9" customHeight="1"/>
    <row r="5029" ht="24.9" customHeight="1"/>
    <row r="5030" ht="24.9" customHeight="1"/>
    <row r="5031" ht="24.9" customHeight="1"/>
    <row r="5032" ht="24.9" customHeight="1"/>
    <row r="5033" ht="24.9" customHeight="1"/>
    <row r="5034" ht="24.9" customHeight="1"/>
    <row r="5035" ht="24.9" customHeight="1"/>
    <row r="5036" ht="24.9" customHeight="1"/>
    <row r="5037" ht="24.9" customHeight="1"/>
    <row r="5038" ht="24.9" customHeight="1"/>
    <row r="5039" ht="24.9" customHeight="1"/>
    <row r="5040" ht="24.9" customHeight="1"/>
    <row r="5041" ht="24.9" customHeight="1"/>
    <row r="5042" ht="24.9" customHeight="1"/>
    <row r="5043" ht="24.9" customHeight="1"/>
    <row r="5044" ht="24.9" customHeight="1"/>
    <row r="5045" ht="24.9" customHeight="1"/>
    <row r="5046" ht="24.9" customHeight="1"/>
    <row r="5047" ht="24.9" customHeight="1"/>
    <row r="5048" ht="24.9" customHeight="1"/>
    <row r="5049" ht="24.9" customHeight="1"/>
    <row r="5050" ht="24.9" customHeight="1"/>
    <row r="5051" ht="24.9" customHeight="1"/>
    <row r="5052" ht="24.9" customHeight="1"/>
    <row r="5053" ht="24.9" customHeight="1"/>
    <row r="5054" ht="24.9" customHeight="1"/>
    <row r="5055" ht="24.9" customHeight="1"/>
    <row r="5056" ht="24.9" customHeight="1"/>
    <row r="5057" ht="24.9" customHeight="1"/>
    <row r="5058" ht="24.9" customHeight="1"/>
    <row r="5059" ht="24.9" customHeight="1"/>
    <row r="5060" ht="24.9" customHeight="1"/>
    <row r="5061" ht="24.9" customHeight="1"/>
    <row r="5062" ht="24.9" customHeight="1"/>
    <row r="5063" ht="24.9" customHeight="1"/>
    <row r="5064" ht="24.9" customHeight="1"/>
    <row r="5065" ht="24.9" customHeight="1"/>
    <row r="5066" ht="24.9" customHeight="1"/>
    <row r="5067" ht="24.9" customHeight="1"/>
    <row r="5068" ht="24.9" customHeight="1"/>
    <row r="5069" ht="24.9" customHeight="1"/>
    <row r="5070" ht="24.9" customHeight="1"/>
    <row r="5071" ht="24.9" customHeight="1"/>
    <row r="5072" ht="24.9" customHeight="1"/>
    <row r="5073" ht="24.9" customHeight="1"/>
    <row r="5074" ht="24.9" customHeight="1"/>
    <row r="5075" ht="24.9" customHeight="1"/>
    <row r="5076" ht="24.9" customHeight="1"/>
    <row r="5077" ht="24.9" customHeight="1"/>
    <row r="5078" ht="24.9" customHeight="1"/>
    <row r="5079" ht="24.9" customHeight="1"/>
    <row r="5080" ht="24.9" customHeight="1"/>
    <row r="5081" ht="24.9" customHeight="1"/>
    <row r="5082" ht="24.9" customHeight="1"/>
    <row r="5083" ht="24.9" customHeight="1"/>
    <row r="5084" ht="24.9" customHeight="1"/>
    <row r="5085" ht="24.9" customHeight="1"/>
    <row r="5086" ht="24.9" customHeight="1"/>
    <row r="5087" ht="24.9" customHeight="1"/>
    <row r="5088" ht="24.9" customHeight="1"/>
    <row r="5089" ht="24.9" customHeight="1"/>
    <row r="5090" ht="24.9" customHeight="1"/>
    <row r="5091" ht="24.9" customHeight="1"/>
    <row r="5092" ht="24.9" customHeight="1"/>
    <row r="5093" ht="24.9" customHeight="1"/>
    <row r="5094" ht="24.9" customHeight="1"/>
    <row r="5095" ht="24.9" customHeight="1"/>
    <row r="5096" ht="24.9" customHeight="1"/>
    <row r="5097" ht="24.9" customHeight="1"/>
    <row r="5098" ht="24.9" customHeight="1"/>
    <row r="5099" ht="24.9" customHeight="1"/>
    <row r="5100" ht="24.9" customHeight="1"/>
    <row r="5101" ht="24.9" customHeight="1"/>
    <row r="5102" ht="24.9" customHeight="1"/>
    <row r="5103" ht="24.9" customHeight="1"/>
    <row r="5104" ht="24.9" customHeight="1"/>
    <row r="5105" ht="24.9" customHeight="1"/>
    <row r="5106" ht="24.9" customHeight="1"/>
    <row r="5107" ht="24.9" customHeight="1"/>
    <row r="5108" ht="24.9" customHeight="1"/>
    <row r="5109" ht="24.9" customHeight="1"/>
    <row r="5110" ht="24.9" customHeight="1"/>
    <row r="5111" ht="24.9" customHeight="1"/>
    <row r="5112" ht="24.9" customHeight="1"/>
    <row r="5113" ht="24.9" customHeight="1"/>
    <row r="5114" ht="24.9" customHeight="1"/>
    <row r="5115" ht="24.9" customHeight="1"/>
    <row r="5116" ht="24.9" customHeight="1"/>
    <row r="5117" ht="24.9" customHeight="1"/>
    <row r="5118" ht="24.9" customHeight="1"/>
    <row r="5119" ht="24.9" customHeight="1"/>
    <row r="5120" ht="24.9" customHeight="1"/>
    <row r="5121" ht="24.9" customHeight="1"/>
    <row r="5122" ht="24.9" customHeight="1"/>
    <row r="5123" ht="24.9" customHeight="1"/>
    <row r="5124" ht="24.9" customHeight="1"/>
    <row r="5125" ht="24.9" customHeight="1"/>
    <row r="5126" ht="24.9" customHeight="1"/>
    <row r="5127" ht="24.9" customHeight="1"/>
    <row r="5128" ht="24.9" customHeight="1"/>
    <row r="5129" ht="24.9" customHeight="1"/>
    <row r="5130" ht="24.9" customHeight="1"/>
    <row r="5131" ht="24.9" customHeight="1"/>
    <row r="5132" ht="24.9" customHeight="1"/>
    <row r="5133" ht="24.9" customHeight="1"/>
    <row r="5134" ht="24.9" customHeight="1"/>
    <row r="5135" ht="24.9" customHeight="1"/>
    <row r="5136" ht="24.9" customHeight="1"/>
    <row r="5137" ht="24.9" customHeight="1"/>
    <row r="5138" ht="24.9" customHeight="1"/>
    <row r="5139" ht="24.9" customHeight="1"/>
    <row r="5140" ht="24.9" customHeight="1"/>
    <row r="5141" ht="24.9" customHeight="1"/>
    <row r="5142" ht="24.9" customHeight="1"/>
    <row r="5143" ht="24.9" customHeight="1"/>
    <row r="5144" ht="24.9" customHeight="1"/>
    <row r="5145" ht="24.9" customHeight="1"/>
    <row r="5146" ht="24.9" customHeight="1"/>
    <row r="5147" ht="24.9" customHeight="1"/>
    <row r="5148" ht="24.9" customHeight="1"/>
    <row r="5149" ht="24.9" customHeight="1"/>
    <row r="5150" ht="24.9" customHeight="1"/>
    <row r="5151" ht="24.9" customHeight="1"/>
    <row r="5152" ht="24.9" customHeight="1"/>
    <row r="5153" ht="24.9" customHeight="1"/>
    <row r="5154" ht="24.9" customHeight="1"/>
    <row r="5155" ht="24.9" customHeight="1"/>
    <row r="5156" ht="24.9" customHeight="1"/>
    <row r="5157" ht="24.9" customHeight="1"/>
    <row r="5158" ht="24.9" customHeight="1"/>
    <row r="5159" ht="24.9" customHeight="1"/>
    <row r="5160" ht="24.9" customHeight="1"/>
    <row r="5161" ht="24.9" customHeight="1"/>
    <row r="5162" ht="24.9" customHeight="1"/>
    <row r="5163" ht="24.9" customHeight="1"/>
    <row r="5164" ht="24.9" customHeight="1"/>
    <row r="5165" ht="24.9" customHeight="1"/>
    <row r="5166" ht="24.9" customHeight="1"/>
    <row r="5167" ht="24.9" customHeight="1"/>
    <row r="5168" ht="24.9" customHeight="1"/>
    <row r="5169" ht="24.9" customHeight="1"/>
    <row r="5170" ht="24.9" customHeight="1"/>
    <row r="5171" ht="24.9" customHeight="1"/>
    <row r="5172" ht="24.9" customHeight="1"/>
    <row r="5173" ht="24.9" customHeight="1"/>
    <row r="5174" ht="24.9" customHeight="1"/>
    <row r="5175" ht="24.9" customHeight="1"/>
    <row r="5176" ht="24.9" customHeight="1"/>
    <row r="5177" ht="24.9" customHeight="1"/>
    <row r="5178" ht="24.9" customHeight="1"/>
    <row r="5179" ht="24.9" customHeight="1"/>
    <row r="5180" ht="24.9" customHeight="1"/>
    <row r="5181" ht="24.9" customHeight="1"/>
    <row r="5182" ht="24.9" customHeight="1"/>
    <row r="5183" ht="24.9" customHeight="1"/>
    <row r="5184" ht="24.9" customHeight="1"/>
    <row r="5185" ht="24.9" customHeight="1"/>
    <row r="5186" ht="24.9" customHeight="1"/>
    <row r="5187" ht="24.9" customHeight="1"/>
    <row r="5188" ht="24.9" customHeight="1"/>
    <row r="5189" ht="24.9" customHeight="1"/>
    <row r="5190" ht="24.9" customHeight="1"/>
    <row r="5191" ht="24.9" customHeight="1"/>
    <row r="5192" ht="24.9" customHeight="1"/>
    <row r="5193" ht="24.9" customHeight="1"/>
    <row r="5194" ht="24.9" customHeight="1"/>
    <row r="5195" ht="24.9" customHeight="1"/>
    <row r="5196" ht="24.9" customHeight="1"/>
    <row r="5197" ht="24.9" customHeight="1"/>
    <row r="5198" ht="24.9" customHeight="1"/>
    <row r="5199" ht="24.9" customHeight="1"/>
    <row r="5200" ht="24.9" customHeight="1"/>
    <row r="5201" ht="24.9" customHeight="1"/>
    <row r="5202" ht="24.9" customHeight="1"/>
    <row r="5203" ht="24.9" customHeight="1"/>
    <row r="5204" ht="24.9" customHeight="1"/>
    <row r="5205" ht="24.9" customHeight="1"/>
    <row r="5206" ht="24.9" customHeight="1"/>
    <row r="5207" ht="24.9" customHeight="1"/>
    <row r="5208" ht="24.9" customHeight="1"/>
    <row r="5209" ht="24.9" customHeight="1"/>
    <row r="5210" ht="24.9" customHeight="1"/>
    <row r="5211" ht="24.9" customHeight="1"/>
    <row r="5212" ht="24.9" customHeight="1"/>
    <row r="5213" ht="24.9" customHeight="1"/>
    <row r="5214" ht="24.9" customHeight="1"/>
    <row r="5215" ht="24.9" customHeight="1"/>
    <row r="5216" ht="24.9" customHeight="1"/>
    <row r="5217" ht="24.9" customHeight="1"/>
    <row r="5218" ht="24.9" customHeight="1"/>
    <row r="5219" ht="24.9" customHeight="1"/>
    <row r="5220" ht="24.9" customHeight="1"/>
    <row r="5221" ht="24.9" customHeight="1"/>
    <row r="5222" ht="24.9" customHeight="1"/>
    <row r="5223" ht="24.9" customHeight="1"/>
    <row r="5224" ht="24.9" customHeight="1"/>
    <row r="5225" ht="24.9" customHeight="1"/>
    <row r="5226" ht="24.9" customHeight="1"/>
    <row r="5227" ht="24.9" customHeight="1"/>
    <row r="5228" ht="24.9" customHeight="1"/>
    <row r="5229" ht="24.9" customHeight="1"/>
    <row r="5230" ht="24.9" customHeight="1"/>
    <row r="5231" ht="24.9" customHeight="1"/>
    <row r="5232" ht="24.9" customHeight="1"/>
    <row r="5233" ht="24.9" customHeight="1"/>
    <row r="5234" ht="24.9" customHeight="1"/>
    <row r="5235" ht="24.9" customHeight="1"/>
    <row r="5236" ht="24.9" customHeight="1"/>
    <row r="5237" ht="24.9" customHeight="1"/>
    <row r="5238" ht="24.9" customHeight="1"/>
    <row r="5239" ht="24.9" customHeight="1"/>
    <row r="5240" ht="24.9" customHeight="1"/>
    <row r="5241" ht="24.9" customHeight="1"/>
    <row r="5242" ht="24.9" customHeight="1"/>
    <row r="5243" ht="24.9" customHeight="1"/>
    <row r="5244" ht="24.9" customHeight="1"/>
    <row r="5245" ht="24.9" customHeight="1"/>
    <row r="5246" ht="24.9" customHeight="1"/>
    <row r="5247" ht="24.9" customHeight="1"/>
    <row r="5248" ht="24.9" customHeight="1"/>
    <row r="5249" ht="24.9" customHeight="1"/>
    <row r="5250" ht="24.9" customHeight="1"/>
    <row r="5251" ht="24.9" customHeight="1"/>
    <row r="5252" ht="24.9" customHeight="1"/>
    <row r="5253" ht="24.9" customHeight="1"/>
    <row r="5254" ht="24.9" customHeight="1"/>
    <row r="5255" ht="24.9" customHeight="1"/>
    <row r="5256" ht="24.9" customHeight="1"/>
    <row r="5257" ht="24.9" customHeight="1"/>
    <row r="5258" ht="24.9" customHeight="1"/>
    <row r="5259" ht="24.9" customHeight="1"/>
    <row r="5260" ht="24.9" customHeight="1"/>
    <row r="5261" ht="24.9" customHeight="1"/>
    <row r="5262" ht="24.9" customHeight="1"/>
    <row r="5263" ht="24.9" customHeight="1"/>
    <row r="5264" ht="24.9" customHeight="1"/>
    <row r="5265" ht="24.9" customHeight="1"/>
    <row r="5266" ht="24.9" customHeight="1"/>
    <row r="5267" ht="24.9" customHeight="1"/>
    <row r="5268" ht="24.9" customHeight="1"/>
    <row r="5269" ht="24.9" customHeight="1"/>
    <row r="5270" ht="24.9" customHeight="1"/>
    <row r="5271" ht="24.9" customHeight="1"/>
    <row r="5272" ht="24.9" customHeight="1"/>
    <row r="5273" ht="24.9" customHeight="1"/>
    <row r="5274" ht="24.9" customHeight="1"/>
    <row r="5275" ht="24.9" customHeight="1"/>
    <row r="5276" ht="24.9" customHeight="1"/>
    <row r="5277" ht="24.9" customHeight="1"/>
    <row r="5278" ht="24.9" customHeight="1"/>
    <row r="5279" ht="24.9" customHeight="1"/>
    <row r="5280" ht="24.9" customHeight="1"/>
    <row r="5281" ht="24.9" customHeight="1"/>
    <row r="5282" ht="24.9" customHeight="1"/>
    <row r="5283" ht="24.9" customHeight="1"/>
    <row r="5284" ht="24.9" customHeight="1"/>
    <row r="5285" ht="24.9" customHeight="1"/>
    <row r="5286" ht="24.9" customHeight="1"/>
    <row r="5287" ht="24.9" customHeight="1"/>
    <row r="5288" ht="24.9" customHeight="1"/>
    <row r="5289" ht="24.9" customHeight="1"/>
    <row r="5290" ht="24.9" customHeight="1"/>
    <row r="5291" ht="24.9" customHeight="1"/>
    <row r="5292" ht="24.9" customHeight="1"/>
    <row r="5293" ht="24.9" customHeight="1"/>
    <row r="5294" ht="24.9" customHeight="1"/>
    <row r="5295" ht="24.9" customHeight="1"/>
    <row r="5296" ht="24.9" customHeight="1"/>
    <row r="5297" ht="24.9" customHeight="1"/>
    <row r="5298" ht="24.9" customHeight="1"/>
    <row r="5299" ht="24.9" customHeight="1"/>
    <row r="5300" ht="24.9" customHeight="1"/>
    <row r="5301" ht="24.9" customHeight="1"/>
    <row r="5302" ht="24.9" customHeight="1"/>
    <row r="5303" ht="24.9" customHeight="1"/>
    <row r="5304" ht="24.9" customHeight="1"/>
    <row r="5305" ht="24.9" customHeight="1"/>
    <row r="5306" ht="24.9" customHeight="1"/>
    <row r="5307" ht="24.9" customHeight="1"/>
    <row r="5308" ht="24.9" customHeight="1"/>
    <row r="5309" ht="24.9" customHeight="1"/>
    <row r="5310" ht="24.9" customHeight="1"/>
    <row r="5311" ht="24.9" customHeight="1"/>
    <row r="5312" ht="24.9" customHeight="1"/>
    <row r="5313" ht="24.9" customHeight="1"/>
    <row r="5314" ht="24.9" customHeight="1"/>
    <row r="5315" ht="24.9" customHeight="1"/>
    <row r="5316" ht="24.9" customHeight="1"/>
    <row r="5317" ht="24.9" customHeight="1"/>
    <row r="5318" ht="24.9" customHeight="1"/>
    <row r="5319" ht="24.9" customHeight="1"/>
    <row r="5320" ht="24.9" customHeight="1"/>
    <row r="5321" ht="24.9" customHeight="1"/>
    <row r="5322" ht="24.9" customHeight="1"/>
    <row r="5323" ht="24.9" customHeight="1"/>
    <row r="5324" ht="24.9" customHeight="1"/>
    <row r="5325" ht="24.9" customHeight="1"/>
    <row r="5326" ht="24.9" customHeight="1"/>
    <row r="5327" ht="24.9" customHeight="1"/>
    <row r="5328" ht="24.9" customHeight="1"/>
    <row r="5329" ht="24.9" customHeight="1"/>
    <row r="5330" ht="24.9" customHeight="1"/>
    <row r="5331" ht="24.9" customHeight="1"/>
    <row r="5332" ht="24.9" customHeight="1"/>
    <row r="5333" ht="24.9" customHeight="1"/>
    <row r="5334" ht="24.9" customHeight="1"/>
    <row r="5335" ht="24.9" customHeight="1"/>
    <row r="5336" ht="24.9" customHeight="1"/>
    <row r="5337" ht="24.9" customHeight="1"/>
    <row r="5338" ht="24.9" customHeight="1"/>
    <row r="5339" ht="24.9" customHeight="1"/>
    <row r="5340" ht="24.9" customHeight="1"/>
    <row r="5341" ht="24.9" customHeight="1"/>
    <row r="5342" ht="24.9" customHeight="1"/>
    <row r="5343" ht="24.9" customHeight="1"/>
    <row r="5344" ht="24.9" customHeight="1"/>
    <row r="5345" ht="24.9" customHeight="1"/>
    <row r="5346" ht="24.9" customHeight="1"/>
    <row r="5347" ht="24.9" customHeight="1"/>
    <row r="5348" ht="24.9" customHeight="1"/>
    <row r="5349" ht="24.9" customHeight="1"/>
    <row r="5350" ht="24.9" customHeight="1"/>
    <row r="5351" ht="24.9" customHeight="1"/>
    <row r="5352" ht="24.9" customHeight="1"/>
    <row r="5353" ht="24.9" customHeight="1"/>
    <row r="5354" ht="24.9" customHeight="1"/>
    <row r="5355" ht="24.9" customHeight="1"/>
    <row r="5356" ht="24.9" customHeight="1"/>
    <row r="5357" ht="24.9" customHeight="1"/>
    <row r="5358" ht="24.9" customHeight="1"/>
    <row r="5359" ht="24.9" customHeight="1"/>
    <row r="5360" ht="24.9" customHeight="1"/>
    <row r="5361" ht="24.9" customHeight="1"/>
    <row r="5362" ht="24.9" customHeight="1"/>
    <row r="5363" ht="24.9" customHeight="1"/>
    <row r="5364" ht="24.9" customHeight="1"/>
    <row r="5365" ht="24.9" customHeight="1"/>
    <row r="5366" ht="24.9" customHeight="1"/>
    <row r="5367" ht="24.9" customHeight="1"/>
    <row r="5368" ht="24.9" customHeight="1"/>
    <row r="5369" ht="24.9" customHeight="1"/>
    <row r="5370" ht="24.9" customHeight="1"/>
    <row r="5371" ht="24.9" customHeight="1"/>
    <row r="5372" ht="24.9" customHeight="1"/>
    <row r="5373" ht="24.9" customHeight="1"/>
    <row r="5374" ht="24.9" customHeight="1"/>
    <row r="5375" ht="24.9" customHeight="1"/>
    <row r="5376" ht="24.9" customHeight="1"/>
    <row r="5377" ht="24.9" customHeight="1"/>
    <row r="5378" ht="24.9" customHeight="1"/>
    <row r="5379" ht="24.9" customHeight="1"/>
    <row r="5380" ht="24.9" customHeight="1"/>
    <row r="5381" ht="24.9" customHeight="1"/>
    <row r="5382" ht="24.9" customHeight="1"/>
    <row r="5383" ht="24.9" customHeight="1"/>
    <row r="5384" ht="24.9" customHeight="1"/>
    <row r="5385" ht="24.9" customHeight="1"/>
    <row r="5386" ht="24.9" customHeight="1"/>
    <row r="5387" ht="24.9" customHeight="1"/>
    <row r="5388" ht="24.9" customHeight="1"/>
    <row r="5389" ht="24.9" customHeight="1"/>
    <row r="5390" ht="24.9" customHeight="1"/>
    <row r="5391" ht="24.9" customHeight="1"/>
    <row r="5392" ht="24.9" customHeight="1"/>
    <row r="5393" ht="24.9" customHeight="1"/>
    <row r="5394" ht="24.9" customHeight="1"/>
    <row r="5395" ht="24.9" customHeight="1"/>
    <row r="5396" ht="24.9" customHeight="1"/>
    <row r="5397" ht="24.9" customHeight="1"/>
    <row r="5398" ht="24.9" customHeight="1"/>
    <row r="5399" ht="24.9" customHeight="1"/>
    <row r="5400" ht="24.9" customHeight="1"/>
    <row r="5401" ht="24.9" customHeight="1"/>
    <row r="5402" ht="24.9" customHeight="1"/>
    <row r="5403" ht="24.9" customHeight="1"/>
    <row r="5404" ht="24.9" customHeight="1"/>
    <row r="5405" ht="24.9" customHeight="1"/>
    <row r="5406" ht="24.9" customHeight="1"/>
    <row r="5407" ht="24.9" customHeight="1"/>
    <row r="5408" ht="24.9" customHeight="1"/>
    <row r="5409" ht="24.9" customHeight="1"/>
    <row r="5410" ht="24.9" customHeight="1"/>
    <row r="5411" ht="24.9" customHeight="1"/>
    <row r="5412" ht="24.9" customHeight="1"/>
    <row r="5413" ht="24.9" customHeight="1"/>
    <row r="5414" ht="24.9" customHeight="1"/>
    <row r="5415" ht="24.9" customHeight="1"/>
    <row r="5416" ht="24.9" customHeight="1"/>
    <row r="5417" ht="24.9" customHeight="1"/>
    <row r="5418" ht="24.9" customHeight="1"/>
    <row r="5419" ht="24.9" customHeight="1"/>
    <row r="5420" ht="24.9" customHeight="1"/>
    <row r="5421" ht="24.9" customHeight="1"/>
    <row r="5422" ht="24.9" customHeight="1"/>
    <row r="5423" ht="24.9" customHeight="1"/>
    <row r="5424" ht="24.9" customHeight="1"/>
    <row r="5425" ht="24.9" customHeight="1"/>
    <row r="5426" ht="24.9" customHeight="1"/>
    <row r="5427" ht="24.9" customHeight="1"/>
    <row r="5428" ht="24.9" customHeight="1"/>
    <row r="5429" ht="24.9" customHeight="1"/>
    <row r="5430" ht="24.9" customHeight="1"/>
    <row r="5431" ht="24.9" customHeight="1"/>
    <row r="5432" ht="24.9" customHeight="1"/>
    <row r="5433" ht="24.9" customHeight="1"/>
    <row r="5434" ht="24.9" customHeight="1"/>
    <row r="5435" ht="24.9" customHeight="1"/>
    <row r="5436" ht="24.9" customHeight="1"/>
    <row r="5437" ht="24.9" customHeight="1"/>
    <row r="5438" ht="24.9" customHeight="1"/>
    <row r="5439" ht="24.9" customHeight="1"/>
    <row r="5440" ht="24.9" customHeight="1"/>
    <row r="5441" ht="24.9" customHeight="1"/>
    <row r="5442" ht="24.9" customHeight="1"/>
    <row r="5443" ht="24.9" customHeight="1"/>
    <row r="5444" ht="24.9" customHeight="1"/>
    <row r="5445" ht="24.9" customHeight="1"/>
    <row r="5446" ht="24.9" customHeight="1"/>
    <row r="5447" ht="24.9" customHeight="1"/>
    <row r="5448" ht="24.9" customHeight="1"/>
    <row r="5449" ht="24.9" customHeight="1"/>
    <row r="5450" ht="24.9" customHeight="1"/>
    <row r="5451" ht="24.9" customHeight="1"/>
    <row r="5452" ht="24.9" customHeight="1"/>
    <row r="5453" ht="24.9" customHeight="1"/>
    <row r="5454" ht="24.9" customHeight="1"/>
    <row r="5455" ht="24.9" customHeight="1"/>
    <row r="5456" ht="24.9" customHeight="1"/>
    <row r="5457" ht="24.9" customHeight="1"/>
    <row r="5458" ht="24.9" customHeight="1"/>
    <row r="5459" ht="24.9" customHeight="1"/>
    <row r="5460" ht="24.9" customHeight="1"/>
    <row r="5461" ht="24.9" customHeight="1"/>
    <row r="5462" ht="24.9" customHeight="1"/>
    <row r="5463" ht="24.9" customHeight="1"/>
    <row r="5464" ht="24.9" customHeight="1"/>
    <row r="5465" ht="24.9" customHeight="1"/>
    <row r="5466" ht="24.9" customHeight="1"/>
    <row r="5467" ht="24.9" customHeight="1"/>
    <row r="5468" ht="24.9" customHeight="1"/>
    <row r="5469" ht="24.9" customHeight="1"/>
    <row r="5470" ht="24.9" customHeight="1"/>
    <row r="5471" ht="24.9" customHeight="1"/>
    <row r="5472" ht="24.9" customHeight="1"/>
    <row r="5473" ht="24.9" customHeight="1"/>
    <row r="5474" ht="24.9" customHeight="1"/>
    <row r="5475" ht="24.9" customHeight="1"/>
    <row r="5476" ht="24.9" customHeight="1"/>
    <row r="5477" ht="24.9" customHeight="1"/>
    <row r="5478" ht="24.9" customHeight="1"/>
    <row r="5479" ht="24.9" customHeight="1"/>
    <row r="5480" ht="24.9" customHeight="1"/>
    <row r="5481" ht="24.9" customHeight="1"/>
    <row r="5482" ht="24.9" customHeight="1"/>
    <row r="5483" ht="24.9" customHeight="1"/>
    <row r="5484" ht="24.9" customHeight="1"/>
    <row r="5485" ht="24.9" customHeight="1"/>
    <row r="5486" ht="24.9" customHeight="1"/>
    <row r="5487" ht="24.9" customHeight="1"/>
    <row r="5488" ht="24.9" customHeight="1"/>
    <row r="5489" ht="24.9" customHeight="1"/>
    <row r="5490" ht="24.9" customHeight="1"/>
    <row r="5491" ht="24.9" customHeight="1"/>
    <row r="5492" ht="24.9" customHeight="1"/>
    <row r="5493" ht="24.9" customHeight="1"/>
    <row r="5494" ht="24.9" customHeight="1"/>
    <row r="5495" ht="24.9" customHeight="1"/>
    <row r="5496" ht="24.9" customHeight="1"/>
    <row r="5497" ht="24.9" customHeight="1"/>
    <row r="5498" ht="24.9" customHeight="1"/>
    <row r="5499" ht="24.9" customHeight="1"/>
    <row r="5500" ht="24.9" customHeight="1"/>
    <row r="5501" ht="24.9" customHeight="1"/>
    <row r="5502" ht="24.9" customHeight="1"/>
    <row r="5503" ht="24.9" customHeight="1"/>
    <row r="5504" ht="24.9" customHeight="1"/>
    <row r="5505" ht="24.9" customHeight="1"/>
    <row r="5506" ht="24.9" customHeight="1"/>
    <row r="5507" ht="24.9" customHeight="1"/>
    <row r="5508" ht="24.9" customHeight="1"/>
    <row r="5509" ht="24.9" customHeight="1"/>
    <row r="5510" ht="24.9" customHeight="1"/>
    <row r="5511" ht="24.9" customHeight="1"/>
    <row r="5512" ht="24.9" customHeight="1"/>
    <row r="5513" ht="24.9" customHeight="1"/>
    <row r="5514" ht="24.9" customHeight="1"/>
    <row r="5515" ht="24.9" customHeight="1"/>
    <row r="5516" ht="24.9" customHeight="1"/>
    <row r="5517" ht="24.9" customHeight="1"/>
    <row r="5518" ht="24.9" customHeight="1"/>
    <row r="5519" ht="24.9" customHeight="1"/>
    <row r="5520" ht="24.9" customHeight="1"/>
    <row r="5521" ht="24.9" customHeight="1"/>
    <row r="5522" ht="24.9" customHeight="1"/>
    <row r="5523" ht="24.9" customHeight="1"/>
    <row r="5524" ht="24.9" customHeight="1"/>
    <row r="5525" ht="24.9" customHeight="1"/>
    <row r="5526" ht="24.9" customHeight="1"/>
    <row r="5527" ht="24.9" customHeight="1"/>
    <row r="5528" ht="24.9" customHeight="1"/>
    <row r="5529" ht="24.9" customHeight="1"/>
    <row r="5530" ht="24.9" customHeight="1"/>
    <row r="5531" ht="24.9" customHeight="1"/>
    <row r="5532" ht="24.9" customHeight="1"/>
    <row r="5533" ht="24.9" customHeight="1"/>
    <row r="5534" ht="24.9" customHeight="1"/>
    <row r="5535" ht="24.9" customHeight="1"/>
    <row r="5536" ht="24.9" customHeight="1"/>
    <row r="5537" ht="24.9" customHeight="1"/>
    <row r="5538" ht="24.9" customHeight="1"/>
    <row r="5539" ht="24.9" customHeight="1"/>
    <row r="5540" ht="24.9" customHeight="1"/>
    <row r="5541" ht="24.9" customHeight="1"/>
    <row r="5542" ht="24.9" customHeight="1"/>
    <row r="5543" ht="24.9" customHeight="1"/>
    <row r="5544" ht="24.9" customHeight="1"/>
    <row r="5545" ht="24.9" customHeight="1"/>
    <row r="5546" ht="24.9" customHeight="1"/>
    <row r="5547" ht="24.9" customHeight="1"/>
    <row r="5548" ht="24.9" customHeight="1"/>
    <row r="5549" ht="24.9" customHeight="1"/>
    <row r="5550" ht="24.9" customHeight="1"/>
    <row r="5551" ht="24.9" customHeight="1"/>
    <row r="5552" ht="24.9" customHeight="1"/>
    <row r="5553" ht="24.9" customHeight="1"/>
    <row r="5554" ht="24.9" customHeight="1"/>
    <row r="5555" ht="24.9" customHeight="1"/>
    <row r="5556" ht="24.9" customHeight="1"/>
    <row r="5557" ht="24.9" customHeight="1"/>
    <row r="5558" ht="24.9" customHeight="1"/>
    <row r="5559" ht="24.9" customHeight="1"/>
    <row r="5560" ht="24.9" customHeight="1"/>
    <row r="5561" ht="24.9" customHeight="1"/>
    <row r="5562" ht="24.9" customHeight="1"/>
    <row r="5563" ht="24.9" customHeight="1"/>
    <row r="5564" ht="24.9" customHeight="1"/>
    <row r="5565" ht="24.9" customHeight="1"/>
    <row r="5566" ht="24.9" customHeight="1"/>
    <row r="5567" ht="24.9" customHeight="1"/>
    <row r="5568" ht="24.9" customHeight="1"/>
    <row r="5569" ht="24.9" customHeight="1"/>
    <row r="5570" ht="24.9" customHeight="1"/>
    <row r="5571" ht="24.9" customHeight="1"/>
    <row r="5572" ht="24.9" customHeight="1"/>
    <row r="5573" ht="24.9" customHeight="1"/>
    <row r="5574" ht="24.9" customHeight="1"/>
    <row r="5575" ht="24.9" customHeight="1"/>
    <row r="5576" ht="24.9" customHeight="1"/>
    <row r="5577" ht="24.9" customHeight="1"/>
    <row r="5578" ht="24.9" customHeight="1"/>
    <row r="5579" ht="24.9" customHeight="1"/>
    <row r="5580" ht="24.9" customHeight="1"/>
    <row r="5581" ht="24.9" customHeight="1"/>
    <row r="5582" ht="24.9" customHeight="1"/>
    <row r="5583" ht="24.9" customHeight="1"/>
    <row r="5584" ht="24.9" customHeight="1"/>
    <row r="5585" ht="24.9" customHeight="1"/>
    <row r="5586" ht="24.9" customHeight="1"/>
    <row r="5587" ht="24.9" customHeight="1"/>
    <row r="5588" ht="24.9" customHeight="1"/>
    <row r="5589" ht="24.9" customHeight="1"/>
    <row r="5590" ht="24.9" customHeight="1"/>
    <row r="5591" ht="24.9" customHeight="1"/>
    <row r="5592" ht="24.9" customHeight="1"/>
    <row r="5593" ht="24.9" customHeight="1"/>
    <row r="5594" ht="24.9" customHeight="1"/>
    <row r="5595" ht="24.9" customHeight="1"/>
    <row r="5596" ht="24.9" customHeight="1"/>
    <row r="5597" ht="24.9" customHeight="1"/>
    <row r="5598" ht="24.9" customHeight="1"/>
    <row r="5599" ht="24.9" customHeight="1"/>
    <row r="5600" ht="24.9" customHeight="1"/>
    <row r="5601" ht="24.9" customHeight="1"/>
    <row r="5602" ht="24.9" customHeight="1"/>
    <row r="5603" ht="24.9" customHeight="1"/>
    <row r="5604" ht="24.9" customHeight="1"/>
    <row r="5605" ht="24.9" customHeight="1"/>
    <row r="5606" ht="24.9" customHeight="1"/>
    <row r="5607" ht="24.9" customHeight="1"/>
    <row r="5608" ht="24.9" customHeight="1"/>
    <row r="5609" ht="24.9" customHeight="1"/>
    <row r="5610" ht="24.9" customHeight="1"/>
    <row r="5611" ht="24.9" customHeight="1"/>
    <row r="5612" ht="24.9" customHeight="1"/>
    <row r="5613" ht="24.9" customHeight="1"/>
    <row r="5614" ht="24.9" customHeight="1"/>
    <row r="5615" ht="24.9" customHeight="1"/>
    <row r="5616" ht="24.9" customHeight="1"/>
    <row r="5617" ht="24.9" customHeight="1"/>
    <row r="5618" ht="24.9" customHeight="1"/>
    <row r="5619" ht="24.9" customHeight="1"/>
    <row r="5620" ht="24.9" customHeight="1"/>
    <row r="5621" ht="24.9" customHeight="1"/>
    <row r="5622" ht="24.9" customHeight="1"/>
    <row r="5623" ht="24.9" customHeight="1"/>
    <row r="5624" ht="24.9" customHeight="1"/>
    <row r="5625" ht="24.9" customHeight="1"/>
    <row r="5626" ht="24.9" customHeight="1"/>
    <row r="5627" ht="24.9" customHeight="1"/>
    <row r="5628" ht="24.9" customHeight="1"/>
    <row r="5629" ht="24.9" customHeight="1"/>
    <row r="5630" ht="24.9" customHeight="1"/>
    <row r="5631" ht="24.9" customHeight="1"/>
    <row r="5632" ht="24.9" customHeight="1"/>
    <row r="5633" ht="24.9" customHeight="1"/>
    <row r="5634" ht="24.9" customHeight="1"/>
    <row r="5635" ht="24.9" customHeight="1"/>
    <row r="5636" ht="24.9" customHeight="1"/>
    <row r="5637" ht="24.9" customHeight="1"/>
    <row r="5638" ht="24.9" customHeight="1"/>
    <row r="5639" ht="24.9" customHeight="1"/>
    <row r="5640" ht="24.9" customHeight="1"/>
    <row r="5641" ht="24.9" customHeight="1"/>
    <row r="5642" ht="24.9" customHeight="1"/>
    <row r="5643" ht="24.9" customHeight="1"/>
    <row r="5644" ht="24.9" customHeight="1"/>
    <row r="5645" ht="24.9" customHeight="1"/>
    <row r="5646" ht="24.9" customHeight="1"/>
    <row r="5647" ht="24.9" customHeight="1"/>
    <row r="5648" ht="24.9" customHeight="1"/>
    <row r="5649" ht="24.9" customHeight="1"/>
    <row r="5650" ht="24.9" customHeight="1"/>
    <row r="5651" ht="24.9" customHeight="1"/>
    <row r="5652" ht="24.9" customHeight="1"/>
    <row r="5653" ht="24.9" customHeight="1"/>
    <row r="5654" ht="24.9" customHeight="1"/>
    <row r="5655" ht="24.9" customHeight="1"/>
    <row r="5656" ht="24.9" customHeight="1"/>
    <row r="5657" ht="24.9" customHeight="1"/>
    <row r="5658" ht="24.9" customHeight="1"/>
    <row r="5659" ht="24.9" customHeight="1"/>
    <row r="5660" ht="24.9" customHeight="1"/>
    <row r="5661" ht="24.9" customHeight="1"/>
    <row r="5662" ht="24.9" customHeight="1"/>
    <row r="5663" ht="24.9" customHeight="1"/>
    <row r="5664" ht="24.9" customHeight="1"/>
    <row r="5665" ht="24.9" customHeight="1"/>
    <row r="5666" ht="24.9" customHeight="1"/>
    <row r="5667" ht="24.9" customHeight="1"/>
    <row r="5668" ht="24.9" customHeight="1"/>
    <row r="5669" ht="24.9" customHeight="1"/>
    <row r="5670" ht="24.9" customHeight="1"/>
    <row r="5671" ht="24.9" customHeight="1"/>
    <row r="5672" ht="24.9" customHeight="1"/>
    <row r="5673" ht="24.9" customHeight="1"/>
    <row r="5674" ht="24.9" customHeight="1"/>
    <row r="5675" ht="24.9" customHeight="1"/>
    <row r="5676" ht="24.9" customHeight="1"/>
    <row r="5677" ht="24.9" customHeight="1"/>
    <row r="5678" ht="24.9" customHeight="1"/>
    <row r="5679" ht="24.9" customHeight="1"/>
    <row r="5680" ht="24.9" customHeight="1"/>
    <row r="5681" ht="24.9" customHeight="1"/>
    <row r="5682" ht="24.9" customHeight="1"/>
    <row r="5683" ht="24.9" customHeight="1"/>
    <row r="5684" ht="24.9" customHeight="1"/>
    <row r="5685" ht="24.9" customHeight="1"/>
    <row r="5686" ht="24.9" customHeight="1"/>
    <row r="5687" ht="24.9" customHeight="1"/>
    <row r="5688" ht="24.9" customHeight="1"/>
    <row r="5689" ht="24.9" customHeight="1"/>
    <row r="5690" ht="24.9" customHeight="1"/>
    <row r="5691" ht="24.9" customHeight="1"/>
    <row r="5692" ht="24.9" customHeight="1"/>
    <row r="5693" ht="24.9" customHeight="1"/>
    <row r="5694" ht="24.9" customHeight="1"/>
    <row r="5695" ht="24.9" customHeight="1"/>
    <row r="5696" ht="24.9" customHeight="1"/>
    <row r="5697" ht="24.9" customHeight="1"/>
    <row r="5698" ht="24.9" customHeight="1"/>
    <row r="5699" ht="24.9" customHeight="1"/>
    <row r="5700" ht="24.9" customHeight="1"/>
    <row r="5701" ht="24.9" customHeight="1"/>
    <row r="5702" ht="24.9" customHeight="1"/>
    <row r="5703" ht="24.9" customHeight="1"/>
    <row r="5704" ht="24.9" customHeight="1"/>
    <row r="5705" ht="24.9" customHeight="1"/>
    <row r="5706" ht="24.9" customHeight="1"/>
    <row r="5707" ht="24.9" customHeight="1"/>
    <row r="5708" ht="24.9" customHeight="1"/>
    <row r="5709" ht="24.9" customHeight="1"/>
    <row r="5710" ht="24.9" customHeight="1"/>
    <row r="5711" ht="24.9" customHeight="1"/>
    <row r="5712" ht="24.9" customHeight="1"/>
    <row r="5713" ht="24.9" customHeight="1"/>
    <row r="5714" ht="24.9" customHeight="1"/>
    <row r="5715" ht="24.9" customHeight="1"/>
    <row r="5716" ht="24.9" customHeight="1"/>
    <row r="5717" ht="24.9" customHeight="1"/>
    <row r="5718" ht="24.9" customHeight="1"/>
    <row r="5719" ht="24.9" customHeight="1"/>
    <row r="5720" ht="24.9" customHeight="1"/>
    <row r="5721" ht="24.9" customHeight="1"/>
    <row r="5722" ht="24.9" customHeight="1"/>
    <row r="5723" ht="24.9" customHeight="1"/>
    <row r="5724" ht="24.9" customHeight="1"/>
    <row r="5725" ht="24.9" customHeight="1"/>
    <row r="5726" ht="24.9" customHeight="1"/>
    <row r="5727" ht="24.9" customHeight="1"/>
    <row r="5728" ht="24.9" customHeight="1"/>
    <row r="5729" ht="24.9" customHeight="1"/>
    <row r="5730" ht="24.9" customHeight="1"/>
    <row r="5731" ht="24.9" customHeight="1"/>
    <row r="5732" ht="24.9" customHeight="1"/>
    <row r="5733" ht="24.9" customHeight="1"/>
    <row r="5734" ht="24.9" customHeight="1"/>
    <row r="5735" ht="24.9" customHeight="1"/>
    <row r="5736" ht="24.9" customHeight="1"/>
    <row r="5737" ht="24.9" customHeight="1"/>
    <row r="5738" ht="24.9" customHeight="1"/>
    <row r="5739" ht="24.9" customHeight="1"/>
    <row r="5740" ht="24.9" customHeight="1"/>
    <row r="5741" ht="24.9" customHeight="1"/>
    <row r="5742" ht="24.9" customHeight="1"/>
    <row r="5743" ht="24.9" customHeight="1"/>
    <row r="5744" ht="24.9" customHeight="1"/>
    <row r="5745" ht="24.9" customHeight="1"/>
    <row r="5746" ht="24.9" customHeight="1"/>
    <row r="5747" ht="24.9" customHeight="1"/>
    <row r="5748" ht="24.9" customHeight="1"/>
    <row r="5749" ht="24.9" customHeight="1"/>
    <row r="5750" ht="24.9" customHeight="1"/>
    <row r="5751" ht="24.9" customHeight="1"/>
    <row r="5752" ht="24.9" customHeight="1"/>
    <row r="5753" ht="24.9" customHeight="1"/>
    <row r="5754" ht="24.9" customHeight="1"/>
    <row r="5755" ht="24.9" customHeight="1"/>
    <row r="5756" ht="24.9" customHeight="1"/>
    <row r="5757" ht="24.9" customHeight="1"/>
    <row r="5758" ht="24.9" customHeight="1"/>
    <row r="5759" ht="24.9" customHeight="1"/>
    <row r="5760" ht="24.9" customHeight="1"/>
    <row r="5761" ht="24.9" customHeight="1"/>
    <row r="5762" ht="24.9" customHeight="1"/>
    <row r="5763" ht="24.9" customHeight="1"/>
    <row r="5764" ht="24.9" customHeight="1"/>
    <row r="5765" ht="24.9" customHeight="1"/>
    <row r="5766" ht="24.9" customHeight="1"/>
    <row r="5767" ht="24.9" customHeight="1"/>
    <row r="5768" ht="24.9" customHeight="1"/>
    <row r="5769" ht="24.9" customHeight="1"/>
    <row r="5770" ht="24.9" customHeight="1"/>
    <row r="5771" ht="24.9" customHeight="1"/>
    <row r="5772" ht="24.9" customHeight="1"/>
    <row r="5773" ht="24.9" customHeight="1"/>
    <row r="5774" ht="24.9" customHeight="1"/>
    <row r="5775" ht="24.9" customHeight="1"/>
    <row r="5776" ht="24.9" customHeight="1"/>
    <row r="5777" ht="24.9" customHeight="1"/>
    <row r="5778" ht="24.9" customHeight="1"/>
    <row r="5779" ht="24.9" customHeight="1"/>
    <row r="5780" ht="24.9" customHeight="1"/>
    <row r="5781" ht="24.9" customHeight="1"/>
    <row r="5782" ht="24.9" customHeight="1"/>
    <row r="5783" ht="24.9" customHeight="1"/>
    <row r="5784" ht="24.9" customHeight="1"/>
    <row r="5785" ht="24.9" customHeight="1"/>
    <row r="5786" ht="24.9" customHeight="1"/>
    <row r="5787" ht="24.9" customHeight="1"/>
    <row r="5788" ht="24.9" customHeight="1"/>
    <row r="5789" ht="24.9" customHeight="1"/>
    <row r="5790" ht="24.9" customHeight="1"/>
    <row r="5791" ht="24.9" customHeight="1"/>
    <row r="5792" ht="24.9" customHeight="1"/>
    <row r="5793" ht="24.9" customHeight="1"/>
    <row r="5794" ht="24.9" customHeight="1"/>
    <row r="5795" ht="24.9" customHeight="1"/>
    <row r="5796" ht="24.9" customHeight="1"/>
    <row r="5797" ht="24.9" customHeight="1"/>
    <row r="5798" ht="24.9" customHeight="1"/>
    <row r="5799" ht="24.9" customHeight="1"/>
    <row r="5800" ht="24.9" customHeight="1"/>
    <row r="5801" ht="24.9" customHeight="1"/>
    <row r="5802" ht="24.9" customHeight="1"/>
    <row r="5803" ht="24.9" customHeight="1"/>
    <row r="5804" ht="24.9" customHeight="1"/>
    <row r="5805" ht="24.9" customHeight="1"/>
    <row r="5806" ht="24.9" customHeight="1"/>
    <row r="5807" ht="24.9" customHeight="1"/>
    <row r="5808" ht="24.9" customHeight="1"/>
    <row r="5809" ht="24.9" customHeight="1"/>
    <row r="5810" ht="24.9" customHeight="1"/>
    <row r="5811" ht="24.9" customHeight="1"/>
    <row r="5812" ht="24.9" customHeight="1"/>
    <row r="5813" ht="24.9" customHeight="1"/>
    <row r="5814" ht="24.9" customHeight="1"/>
    <row r="5815" ht="24.9" customHeight="1"/>
    <row r="5816" ht="24.9" customHeight="1"/>
    <row r="5817" ht="24.9" customHeight="1"/>
    <row r="5818" ht="24.9" customHeight="1"/>
    <row r="5819" ht="24.9" customHeight="1"/>
    <row r="5820" ht="24.9" customHeight="1"/>
    <row r="5821" ht="24.9" customHeight="1"/>
    <row r="5822" ht="24.9" customHeight="1"/>
    <row r="5823" ht="24.9" customHeight="1"/>
    <row r="5824" ht="24.9" customHeight="1"/>
    <row r="5825" ht="24.9" customHeight="1"/>
    <row r="5826" ht="24.9" customHeight="1"/>
    <row r="5827" ht="24.9" customHeight="1"/>
    <row r="5828" ht="24.9" customHeight="1"/>
    <row r="5829" ht="24.9" customHeight="1"/>
    <row r="5830" ht="24.9" customHeight="1"/>
    <row r="5831" ht="24.9" customHeight="1"/>
    <row r="5832" ht="24.9" customHeight="1"/>
    <row r="5833" ht="24.9" customHeight="1"/>
    <row r="5834" ht="24.9" customHeight="1"/>
    <row r="5835" ht="24.9" customHeight="1"/>
    <row r="5836" ht="24.9" customHeight="1"/>
    <row r="5837" ht="24.9" customHeight="1"/>
    <row r="5838" ht="24.9" customHeight="1"/>
    <row r="5839" ht="24.9" customHeight="1"/>
    <row r="5840" ht="24.9" customHeight="1"/>
    <row r="5841" ht="24.9" customHeight="1"/>
    <row r="5842" ht="24.9" customHeight="1"/>
    <row r="5843" ht="24.9" customHeight="1"/>
    <row r="5844" ht="24.9" customHeight="1"/>
    <row r="5845" ht="24.9" customHeight="1"/>
    <row r="5846" ht="24.9" customHeight="1"/>
    <row r="5847" ht="24.9" customHeight="1"/>
    <row r="5848" ht="24.9" customHeight="1"/>
    <row r="5849" ht="24.9" customHeight="1"/>
    <row r="5850" ht="24.9" customHeight="1"/>
    <row r="5851" ht="24.9" customHeight="1"/>
    <row r="5852" ht="24.9" customHeight="1"/>
    <row r="5853" ht="24.9" customHeight="1"/>
    <row r="5854" ht="24.9" customHeight="1"/>
    <row r="5855" ht="24.9" customHeight="1"/>
    <row r="5856" ht="24.9" customHeight="1"/>
    <row r="5857" ht="24.9" customHeight="1"/>
    <row r="5858" ht="24.9" customHeight="1"/>
    <row r="5859" ht="24.9" customHeight="1"/>
    <row r="5860" ht="24.9" customHeight="1"/>
    <row r="5861" ht="24.9" customHeight="1"/>
    <row r="5862" ht="24.9" customHeight="1"/>
    <row r="5863" ht="24.9" customHeight="1"/>
    <row r="5864" ht="24.9" customHeight="1"/>
    <row r="5865" ht="24.9" customHeight="1"/>
    <row r="5866" ht="24.9" customHeight="1"/>
    <row r="5867" ht="24.9" customHeight="1"/>
    <row r="5868" ht="24.9" customHeight="1"/>
    <row r="5869" ht="24.9" customHeight="1"/>
    <row r="5870" ht="24.9" customHeight="1"/>
    <row r="5871" ht="24.9" customHeight="1"/>
    <row r="5872" ht="24.9" customHeight="1"/>
    <row r="5873" ht="24.9" customHeight="1"/>
    <row r="5874" ht="24.9" customHeight="1"/>
    <row r="5875" ht="24.9" customHeight="1"/>
    <row r="5876" ht="24.9" customHeight="1"/>
    <row r="5877" ht="24.9" customHeight="1"/>
    <row r="5878" ht="24.9" customHeight="1"/>
    <row r="5879" ht="24.9" customHeight="1"/>
    <row r="5880" ht="24.9" customHeight="1"/>
    <row r="5881" ht="24.9" customHeight="1"/>
    <row r="5882" ht="24.9" customHeight="1"/>
    <row r="5883" ht="24.9" customHeight="1"/>
    <row r="5884" ht="24.9" customHeight="1"/>
    <row r="5885" ht="24.9" customHeight="1"/>
    <row r="5886" ht="24.9" customHeight="1"/>
    <row r="5887" ht="24.9" customHeight="1"/>
    <row r="5888" ht="24.9" customHeight="1"/>
    <row r="5889" ht="24.9" customHeight="1"/>
    <row r="5890" ht="24.9" customHeight="1"/>
    <row r="5891" ht="24.9" customHeight="1"/>
    <row r="5892" ht="24.9" customHeight="1"/>
    <row r="5893" ht="24.9" customHeight="1"/>
    <row r="5894" ht="24.9" customHeight="1"/>
    <row r="5895" ht="24.9" customHeight="1"/>
    <row r="5896" ht="24.9" customHeight="1"/>
    <row r="5897" ht="24.9" customHeight="1"/>
    <row r="5898" ht="24.9" customHeight="1"/>
    <row r="5899" ht="24.9" customHeight="1"/>
    <row r="5900" ht="24.9" customHeight="1"/>
    <row r="5901" ht="24.9" customHeight="1"/>
    <row r="5902" ht="24.9" customHeight="1"/>
    <row r="5903" ht="24.9" customHeight="1"/>
    <row r="5904" ht="24.9" customHeight="1"/>
    <row r="5905" ht="24.9" customHeight="1"/>
    <row r="5906" ht="24.9" customHeight="1"/>
    <row r="5907" ht="24.9" customHeight="1"/>
    <row r="5908" ht="24.9" customHeight="1"/>
    <row r="5909" ht="24.9" customHeight="1"/>
    <row r="5910" ht="24.9" customHeight="1"/>
    <row r="5911" ht="24.9" customHeight="1"/>
    <row r="5912" ht="24.9" customHeight="1"/>
    <row r="5913" ht="24.9" customHeight="1"/>
    <row r="5914" ht="24.9" customHeight="1"/>
    <row r="5915" ht="24.9" customHeight="1"/>
    <row r="5916" ht="24.9" customHeight="1"/>
    <row r="5917" ht="24.9" customHeight="1"/>
    <row r="5918" ht="24.9" customHeight="1"/>
    <row r="5919" ht="24.9" customHeight="1"/>
    <row r="5920" ht="24.9" customHeight="1"/>
    <row r="5921" ht="24.9" customHeight="1"/>
    <row r="5922" ht="24.9" customHeight="1"/>
    <row r="5923" ht="24.9" customHeight="1"/>
    <row r="5924" ht="24.9" customHeight="1"/>
    <row r="5925" ht="24.9" customHeight="1"/>
    <row r="5926" ht="24.9" customHeight="1"/>
    <row r="5927" ht="24.9" customHeight="1"/>
    <row r="5928" ht="24.9" customHeight="1"/>
    <row r="5929" ht="24.9" customHeight="1"/>
    <row r="5930" ht="24.9" customHeight="1"/>
    <row r="5931" ht="24.9" customHeight="1"/>
    <row r="5932" ht="24.9" customHeight="1"/>
    <row r="5933" ht="24.9" customHeight="1"/>
    <row r="5934" ht="24.9" customHeight="1"/>
    <row r="5935" ht="24.9" customHeight="1"/>
    <row r="5936" ht="24.9" customHeight="1"/>
    <row r="5937" ht="24.9" customHeight="1"/>
    <row r="5938" ht="24.9" customHeight="1"/>
    <row r="5939" ht="24.9" customHeight="1"/>
    <row r="5940" ht="24.9" customHeight="1"/>
    <row r="5941" ht="24.9" customHeight="1"/>
    <row r="5942" ht="24.9" customHeight="1"/>
    <row r="5943" ht="24.9" customHeight="1"/>
    <row r="5944" ht="24.9" customHeight="1"/>
    <row r="5945" ht="24.9" customHeight="1"/>
    <row r="5946" ht="24.9" customHeight="1"/>
    <row r="5947" ht="24.9" customHeight="1"/>
    <row r="5948" ht="24.9" customHeight="1"/>
    <row r="5949" ht="24.9" customHeight="1"/>
    <row r="5950" ht="24.9" customHeight="1"/>
    <row r="5951" ht="24.9" customHeight="1"/>
    <row r="5952" ht="24.9" customHeight="1"/>
    <row r="5953" ht="24.9" customHeight="1"/>
    <row r="5954" ht="24.9" customHeight="1"/>
    <row r="5955" ht="24.9" customHeight="1"/>
    <row r="5956" ht="24.9" customHeight="1"/>
    <row r="5957" ht="24.9" customHeight="1"/>
    <row r="5958" ht="24.9" customHeight="1"/>
    <row r="5959" ht="24.9" customHeight="1"/>
    <row r="5960" ht="24.9" customHeight="1"/>
    <row r="5961" ht="24.9" customHeight="1"/>
    <row r="5962" ht="24.9" customHeight="1"/>
    <row r="5963" ht="24.9" customHeight="1"/>
    <row r="5964" ht="24.9" customHeight="1"/>
    <row r="5965" ht="24.9" customHeight="1"/>
    <row r="5966" ht="24.9" customHeight="1"/>
    <row r="5967" ht="24.9" customHeight="1"/>
    <row r="5968" ht="24.9" customHeight="1"/>
    <row r="5969" ht="24.9" customHeight="1"/>
    <row r="5970" ht="24.9" customHeight="1"/>
    <row r="5971" ht="24.9" customHeight="1"/>
    <row r="5972" ht="24.9" customHeight="1"/>
    <row r="5973" ht="24.9" customHeight="1"/>
    <row r="5974" ht="24.9" customHeight="1"/>
    <row r="5975" ht="24.9" customHeight="1"/>
    <row r="5976" ht="24.9" customHeight="1"/>
    <row r="5977" ht="24.9" customHeight="1"/>
    <row r="5978" ht="24.9" customHeight="1"/>
    <row r="5979" ht="24.9" customHeight="1"/>
    <row r="5980" ht="24.9" customHeight="1"/>
    <row r="5981" ht="24.9" customHeight="1"/>
    <row r="5982" ht="24.9" customHeight="1"/>
    <row r="5983" ht="24.9" customHeight="1"/>
    <row r="5984" ht="24.9" customHeight="1"/>
    <row r="5985" ht="24.9" customHeight="1"/>
    <row r="5986" ht="24.9" customHeight="1"/>
    <row r="5987" ht="24.9" customHeight="1"/>
    <row r="5988" ht="24.9" customHeight="1"/>
    <row r="5989" ht="24.9" customHeight="1"/>
    <row r="5990" ht="24.9" customHeight="1"/>
    <row r="5991" ht="24.9" customHeight="1"/>
    <row r="5992" ht="24.9" customHeight="1"/>
    <row r="5993" ht="24.9" customHeight="1"/>
    <row r="5994" ht="24.9" customHeight="1"/>
    <row r="5995" ht="24.9" customHeight="1"/>
    <row r="5996" ht="24.9" customHeight="1"/>
    <row r="5997" ht="24.9" customHeight="1"/>
    <row r="5998" ht="24.9" customHeight="1"/>
    <row r="5999" ht="24.9" customHeight="1"/>
    <row r="6000" ht="24.9" customHeight="1"/>
    <row r="6001" ht="24.9" customHeight="1"/>
    <row r="6002" ht="24.9" customHeight="1"/>
    <row r="6003" ht="24.9" customHeight="1"/>
    <row r="6004" ht="24.9" customHeight="1"/>
    <row r="6005" ht="24.9" customHeight="1"/>
    <row r="6006" ht="24.9" customHeight="1"/>
    <row r="6007" ht="24.9" customHeight="1"/>
    <row r="6008" ht="24.9" customHeight="1"/>
    <row r="6009" ht="24.9" customHeight="1"/>
    <row r="6010" ht="24.9" customHeight="1"/>
    <row r="6011" ht="24.9" customHeight="1"/>
    <row r="6012" ht="24.9" customHeight="1"/>
    <row r="6013" ht="24.9" customHeight="1"/>
    <row r="6014" ht="24.9" customHeight="1"/>
    <row r="6015" ht="24.9" customHeight="1"/>
    <row r="6016" ht="24.9" customHeight="1"/>
    <row r="6017" ht="24.9" customHeight="1"/>
    <row r="6018" ht="24.9" customHeight="1"/>
    <row r="6019" ht="24.9" customHeight="1"/>
    <row r="6020" ht="24.9" customHeight="1"/>
    <row r="6021" ht="24.9" customHeight="1"/>
    <row r="6022" ht="24.9" customHeight="1"/>
    <row r="6023" ht="24.9" customHeight="1"/>
    <row r="6024" ht="24.9" customHeight="1"/>
    <row r="6025" ht="24.9" customHeight="1"/>
    <row r="6026" ht="24.9" customHeight="1"/>
    <row r="6027" ht="24.9" customHeight="1"/>
    <row r="6028" ht="24.9" customHeight="1"/>
    <row r="6029" ht="24.9" customHeight="1"/>
    <row r="6030" ht="24.9" customHeight="1"/>
    <row r="6031" ht="24.9" customHeight="1"/>
    <row r="6032" ht="24.9" customHeight="1"/>
    <row r="6033" ht="24.9" customHeight="1"/>
    <row r="6034" ht="24.9" customHeight="1"/>
    <row r="6035" ht="24.9" customHeight="1"/>
    <row r="6036" ht="24.9" customHeight="1"/>
    <row r="6037" ht="24.9" customHeight="1"/>
    <row r="6038" ht="24.9" customHeight="1"/>
    <row r="6039" ht="24.9" customHeight="1"/>
    <row r="6040" ht="24.9" customHeight="1"/>
    <row r="6041" ht="24.9" customHeight="1"/>
    <row r="6042" ht="24.9" customHeight="1"/>
    <row r="6043" ht="24.9" customHeight="1"/>
    <row r="6044" ht="24.9" customHeight="1"/>
    <row r="6045" ht="24.9" customHeight="1"/>
    <row r="6046" ht="24.9" customHeight="1"/>
    <row r="6047" ht="24.9" customHeight="1"/>
    <row r="6048" ht="24.9" customHeight="1"/>
    <row r="6049" ht="24.9" customHeight="1"/>
    <row r="6050" ht="24.9" customHeight="1"/>
    <row r="6051" ht="24.9" customHeight="1"/>
    <row r="6052" ht="24.9" customHeight="1"/>
    <row r="6053" ht="24.9" customHeight="1"/>
    <row r="6054" ht="24.9" customHeight="1"/>
    <row r="6055" ht="24.9" customHeight="1"/>
    <row r="6056" ht="24.9" customHeight="1"/>
    <row r="6057" ht="24.9" customHeight="1"/>
    <row r="6058" ht="24.9" customHeight="1"/>
    <row r="6059" ht="24.9" customHeight="1"/>
    <row r="6060" ht="24.9" customHeight="1"/>
    <row r="6061" ht="24.9" customHeight="1"/>
    <row r="6062" ht="24.9" customHeight="1"/>
    <row r="6063" ht="24.9" customHeight="1"/>
    <row r="6064" ht="24.9" customHeight="1"/>
    <row r="6065" ht="24.9" customHeight="1"/>
    <row r="6066" ht="24.9" customHeight="1"/>
    <row r="6067" ht="24.9" customHeight="1"/>
    <row r="6068" ht="24.9" customHeight="1"/>
    <row r="6069" ht="24.9" customHeight="1"/>
    <row r="6070" ht="24.9" customHeight="1"/>
    <row r="6071" ht="24.9" customHeight="1"/>
    <row r="6072" ht="24.9"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ht="24.9" customHeight="1"/>
    <row r="42109" ht="24.9" customHeight="1"/>
    <row r="42110" ht="24.9" customHeight="1"/>
    <row r="42111" ht="24.9" customHeight="1"/>
    <row r="42112" ht="24.9" customHeight="1"/>
    <row r="42113" ht="24.9" customHeight="1"/>
    <row r="42114" ht="24.9" customHeight="1"/>
    <row r="42115" ht="24.9" customHeight="1"/>
    <row r="42116" ht="24.9" customHeight="1"/>
    <row r="42117" ht="24.9" customHeight="1"/>
    <row r="42118" ht="24.9" customHeight="1"/>
    <row r="42119" ht="24.9" customHeight="1"/>
    <row r="42120" ht="24.9" customHeight="1"/>
    <row r="42121" ht="24.9" customHeight="1"/>
    <row r="42122" ht="24.9" customHeight="1"/>
    <row r="42123" ht="24.9" customHeight="1"/>
    <row r="42124" ht="24.9" customHeight="1"/>
    <row r="42125" ht="24.9" customHeight="1"/>
    <row r="42126" ht="24.9" customHeight="1"/>
    <row r="42127" ht="24.9" customHeight="1"/>
    <row r="42128" ht="24.9" customHeight="1"/>
    <row r="42129" ht="24.9" customHeight="1"/>
    <row r="42130" ht="24.9" customHeight="1"/>
    <row r="42131" ht="24.9" customHeight="1"/>
    <row r="42132" ht="24.9" customHeight="1"/>
    <row r="42133" ht="24.9" customHeight="1"/>
    <row r="42134" ht="24.9" customHeight="1"/>
    <row r="42135" ht="24.9" customHeight="1"/>
    <row r="42136" ht="24.9" customHeight="1"/>
    <row r="42137" ht="24.9" customHeight="1"/>
    <row r="42138" ht="24.9" customHeight="1"/>
    <row r="42139" ht="24.9" customHeight="1"/>
    <row r="42140" ht="24.9" customHeight="1"/>
    <row r="42141" ht="24.9" customHeight="1"/>
    <row r="42142" ht="24.9" customHeight="1"/>
    <row r="42143" ht="24.9" customHeight="1"/>
    <row r="42144" ht="24.9" customHeight="1"/>
    <row r="42145" ht="24.9" customHeight="1"/>
    <row r="42146" ht="24.9" customHeight="1"/>
    <row r="42147" ht="24.9" customHeight="1"/>
    <row r="42148" ht="24.9" customHeight="1"/>
    <row r="42149" ht="24.9" customHeight="1"/>
    <row r="42150" ht="24.9" customHeight="1"/>
    <row r="42151" ht="24.9" customHeight="1"/>
    <row r="42152" ht="24.9" customHeight="1"/>
    <row r="42153" ht="24.9" customHeight="1"/>
    <row r="42154" ht="24.9" customHeight="1"/>
    <row r="42155" ht="24.9" customHeight="1"/>
    <row r="42156" ht="24.9" customHeight="1"/>
    <row r="42157" ht="24.9" customHeight="1"/>
    <row r="42158" ht="24.9" customHeight="1"/>
    <row r="42159" ht="24.9" customHeight="1"/>
    <row r="42160" ht="24.9" customHeight="1"/>
    <row r="42161" ht="24.9" customHeight="1"/>
    <row r="42162" ht="24.9" customHeight="1"/>
    <row r="42163" ht="24.9" customHeight="1"/>
    <row r="42164" ht="24.9" customHeight="1"/>
    <row r="42165" ht="24.9" customHeight="1"/>
    <row r="42166" ht="24.9" customHeight="1"/>
    <row r="42167" ht="24.9" customHeight="1"/>
    <row r="42168" ht="24.9" customHeight="1"/>
    <row r="42169" ht="24.9" customHeight="1"/>
    <row r="42170" ht="24.9" customHeight="1"/>
    <row r="42171" ht="24.9" customHeight="1"/>
    <row r="42172" ht="24.9" customHeight="1"/>
    <row r="42173" ht="24.9" customHeight="1"/>
    <row r="42174" ht="24.9" customHeight="1"/>
    <row r="42175" ht="24.9" customHeight="1"/>
    <row r="42176" ht="24.9" customHeight="1"/>
    <row r="42177" ht="24.9" customHeight="1"/>
    <row r="42178" ht="24.9" customHeight="1"/>
    <row r="42179" ht="24.9" customHeight="1"/>
    <row r="42180" ht="24.9" customHeight="1"/>
    <row r="42181" ht="24.9" customHeight="1"/>
    <row r="42182" ht="24.9" customHeight="1"/>
    <row r="42183" ht="24.9" customHeight="1"/>
    <row r="42184" ht="24.9" customHeight="1"/>
    <row r="42185" ht="24.9" customHeight="1"/>
    <row r="42186" ht="24.9" customHeight="1"/>
    <row r="42187" ht="24.9" customHeight="1"/>
    <row r="42188" ht="24.9" customHeight="1"/>
    <row r="42189" ht="24.9" customHeight="1"/>
    <row r="42190" ht="24.9" customHeight="1"/>
    <row r="42191" ht="24.9" customHeight="1"/>
    <row r="42192" ht="24.9" customHeight="1"/>
    <row r="42193" ht="24.9" customHeight="1"/>
    <row r="42194" ht="24.9" customHeight="1"/>
    <row r="42195" ht="24.9" customHeight="1"/>
    <row r="42196" ht="24.9" customHeight="1"/>
    <row r="42197" ht="24.9" customHeight="1"/>
    <row r="42198" ht="24.9" customHeight="1"/>
    <row r="42199" ht="24.9" customHeight="1"/>
    <row r="42200" ht="24.9" customHeight="1"/>
    <row r="42201" ht="24.9" customHeight="1"/>
    <row r="42202" ht="24.9" customHeight="1"/>
    <row r="42203" ht="24.9" customHeight="1"/>
    <row r="42204" ht="24.9" customHeight="1"/>
    <row r="42205" ht="24.9" customHeight="1"/>
    <row r="42206" ht="24.9" customHeight="1"/>
    <row r="42207" ht="24.9" customHeight="1"/>
    <row r="42208" ht="24.9" customHeight="1"/>
    <row r="42209" ht="24.9" customHeight="1"/>
    <row r="42210" ht="24.9" customHeight="1"/>
    <row r="42211" ht="24.9" customHeight="1"/>
    <row r="42212" ht="24.9" customHeight="1"/>
    <row r="42213" ht="24.9" customHeight="1"/>
    <row r="42214" ht="24.9" customHeight="1"/>
    <row r="42215" ht="24.9" customHeight="1"/>
    <row r="42216" ht="24.9" customHeight="1"/>
    <row r="42217" ht="24.9" customHeight="1"/>
    <row r="42218" ht="24.9" customHeight="1"/>
    <row r="42219" ht="24.9" customHeight="1"/>
    <row r="42220" ht="24.9" customHeight="1"/>
    <row r="42221" ht="24.9" customHeight="1"/>
    <row r="42222" ht="24.9" customHeight="1"/>
    <row r="42223" ht="24.9" customHeight="1"/>
    <row r="42224" ht="24.9" customHeight="1"/>
    <row r="42225" ht="24.9" customHeight="1"/>
    <row r="42226" ht="24.9" customHeight="1"/>
    <row r="42227" ht="24.9" customHeight="1"/>
    <row r="42228" ht="24.9" customHeight="1"/>
    <row r="42229" ht="24.9" customHeight="1"/>
    <row r="42230" ht="24.9" customHeight="1"/>
    <row r="42231" ht="24.9" customHeight="1"/>
    <row r="42232" ht="24.9" customHeight="1"/>
    <row r="42233" ht="24.9" customHeight="1"/>
    <row r="42234" ht="24.9" customHeight="1"/>
    <row r="42235" ht="24.9" customHeight="1"/>
    <row r="42236" ht="24.9" customHeight="1"/>
    <row r="42237" ht="24.9" customHeight="1"/>
    <row r="42238" ht="24.9" customHeight="1"/>
    <row r="42239" ht="24.9" customHeight="1"/>
    <row r="42240" ht="24.9" customHeight="1"/>
    <row r="42241" ht="24.9" customHeight="1"/>
    <row r="42242" ht="24.9" customHeight="1"/>
    <row r="42243" ht="24.9" customHeight="1"/>
    <row r="42244" ht="24.9" customHeight="1"/>
    <row r="42245" ht="24.9" customHeight="1"/>
    <row r="42246" ht="24.9" customHeight="1"/>
    <row r="42247" ht="24.9" customHeight="1"/>
    <row r="42248" ht="24.9" customHeight="1"/>
    <row r="42249" ht="24.9" customHeight="1"/>
    <row r="42250" ht="24.9" customHeight="1"/>
    <row r="42251" ht="24.9" customHeight="1"/>
    <row r="42252" ht="24.9" customHeight="1"/>
    <row r="42253" ht="24.9" customHeight="1"/>
    <row r="42254" ht="24.9" customHeight="1"/>
    <row r="42255" ht="24.9" customHeight="1"/>
    <row r="42256" ht="24.9" customHeight="1"/>
    <row r="42257" ht="24.9" customHeight="1"/>
    <row r="42258" ht="24.9" customHeight="1"/>
    <row r="42259" ht="24.9" customHeight="1"/>
    <row r="42260" ht="24.9" customHeight="1"/>
    <row r="42261" ht="24.9" customHeight="1"/>
    <row r="42262" ht="24.9" customHeight="1"/>
    <row r="42263" ht="24.9" customHeight="1"/>
    <row r="42264" ht="24.9" customHeight="1"/>
    <row r="42265" ht="24.9" customHeight="1"/>
    <row r="42266" ht="24.9" customHeight="1"/>
    <row r="42267" ht="24.9" customHeight="1"/>
    <row r="42268" ht="24.9" customHeight="1"/>
    <row r="42269" ht="24.9" customHeight="1"/>
    <row r="42270" ht="24.9" customHeight="1"/>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sheetData>
  <dataConsolidate/>
  <mergeCells count="5334">
    <mergeCell ref="P1503:Q1503"/>
    <mergeCell ref="R1503:S1503"/>
    <mergeCell ref="P1504:Q1504"/>
    <mergeCell ref="R1504:S1504"/>
    <mergeCell ref="H1500:H1501"/>
    <mergeCell ref="K1500:K1501"/>
    <mergeCell ref="L1500:L1501"/>
    <mergeCell ref="H2167:H2168"/>
    <mergeCell ref="K2167:K2168"/>
    <mergeCell ref="L2167:L2168"/>
    <mergeCell ref="P2089:Q2089"/>
    <mergeCell ref="R2089:S2089"/>
    <mergeCell ref="P2090:Q2090"/>
    <mergeCell ref="R2090:S2090"/>
    <mergeCell ref="P2088:Q2088"/>
    <mergeCell ref="R2088:S2088"/>
    <mergeCell ref="H1609:H1610"/>
    <mergeCell ref="K1609:K1610"/>
    <mergeCell ref="L1609:L1610"/>
    <mergeCell ref="H1611:H1612"/>
    <mergeCell ref="K1611:K1612"/>
    <mergeCell ref="L1611:L1612"/>
    <mergeCell ref="H1664:H1665"/>
    <mergeCell ref="H1666:H1667"/>
    <mergeCell ref="R1615:S1615"/>
    <mergeCell ref="P1616:Q1616"/>
    <mergeCell ref="R1616:S1616"/>
    <mergeCell ref="P1617:Q1617"/>
    <mergeCell ref="R1617:S1617"/>
    <mergeCell ref="P1612:Q1612"/>
    <mergeCell ref="R1612:S1612"/>
    <mergeCell ref="P1613:Q1613"/>
    <mergeCell ref="B1:V1"/>
    <mergeCell ref="B2:V2"/>
    <mergeCell ref="B3:V3"/>
    <mergeCell ref="B4:V4"/>
    <mergeCell ref="B6:V6"/>
    <mergeCell ref="B7:V7"/>
    <mergeCell ref="B9:V9"/>
    <mergeCell ref="B11:V11"/>
    <mergeCell ref="B13:V13"/>
    <mergeCell ref="B14:V14"/>
    <mergeCell ref="R22:S23"/>
    <mergeCell ref="T22:V22"/>
    <mergeCell ref="P23:Q23"/>
    <mergeCell ref="P25:Q25"/>
    <mergeCell ref="R25:S25"/>
    <mergeCell ref="K22:K23"/>
    <mergeCell ref="L22:L23"/>
    <mergeCell ref="M22:M23"/>
    <mergeCell ref="N22:O22"/>
    <mergeCell ref="P22:Q22"/>
    <mergeCell ref="B21:D21"/>
    <mergeCell ref="B22:B23"/>
    <mergeCell ref="H22:H23"/>
    <mergeCell ref="I22:I23"/>
    <mergeCell ref="J22:J23"/>
    <mergeCell ref="P32:Q32"/>
    <mergeCell ref="R32:S32"/>
    <mergeCell ref="P33:Q33"/>
    <mergeCell ref="R33:S33"/>
    <mergeCell ref="P34:Q34"/>
    <mergeCell ref="R34:S34"/>
    <mergeCell ref="P29:Q29"/>
    <mergeCell ref="R29:S29"/>
    <mergeCell ref="P30:Q30"/>
    <mergeCell ref="R30:S30"/>
    <mergeCell ref="P31:Q31"/>
    <mergeCell ref="R31:S31"/>
    <mergeCell ref="P26:Q26"/>
    <mergeCell ref="R26:S26"/>
    <mergeCell ref="P27:Q27"/>
    <mergeCell ref="R27:S27"/>
    <mergeCell ref="P28:Q28"/>
    <mergeCell ref="R28:S28"/>
    <mergeCell ref="C40:E40"/>
    <mergeCell ref="G40:G41"/>
    <mergeCell ref="H40:I41"/>
    <mergeCell ref="J40:K40"/>
    <mergeCell ref="C41:D41"/>
    <mergeCell ref="B38:V38"/>
    <mergeCell ref="B39:B48"/>
    <mergeCell ref="C39:M39"/>
    <mergeCell ref="P39:S40"/>
    <mergeCell ref="T39:U41"/>
    <mergeCell ref="V39:V41"/>
    <mergeCell ref="H42:I42"/>
    <mergeCell ref="O42:P44"/>
    <mergeCell ref="Q42:Q44"/>
    <mergeCell ref="R42:S44"/>
    <mergeCell ref="T42:V43"/>
    <mergeCell ref="H43:I43"/>
    <mergeCell ref="H44:I44"/>
    <mergeCell ref="H45:I45"/>
    <mergeCell ref="O45:O46"/>
    <mergeCell ref="P45:S45"/>
    <mergeCell ref="H46:I46"/>
    <mergeCell ref="R46:S46"/>
    <mergeCell ref="H47:I47"/>
    <mergeCell ref="R47:S47"/>
    <mergeCell ref="C48:E48"/>
    <mergeCell ref="H48:I48"/>
    <mergeCell ref="O48:S48"/>
    <mergeCell ref="R52:S53"/>
    <mergeCell ref="T52:V52"/>
    <mergeCell ref="P53:Q53"/>
    <mergeCell ref="K52:K53"/>
    <mergeCell ref="L52:L53"/>
    <mergeCell ref="M52:M53"/>
    <mergeCell ref="N52:O52"/>
    <mergeCell ref="P52:Q52"/>
    <mergeCell ref="B51:D51"/>
    <mergeCell ref="B52:B53"/>
    <mergeCell ref="H52:H53"/>
    <mergeCell ref="I52:I53"/>
    <mergeCell ref="J52:J53"/>
    <mergeCell ref="P60:Q60"/>
    <mergeCell ref="R60:S60"/>
    <mergeCell ref="P61:Q61"/>
    <mergeCell ref="R61:S61"/>
    <mergeCell ref="P62:Q62"/>
    <mergeCell ref="R62:S62"/>
    <mergeCell ref="P57:Q57"/>
    <mergeCell ref="R57:S57"/>
    <mergeCell ref="P58:Q58"/>
    <mergeCell ref="R58:S58"/>
    <mergeCell ref="P59:Q59"/>
    <mergeCell ref="R59:S59"/>
    <mergeCell ref="P55:Q55"/>
    <mergeCell ref="R55:S55"/>
    <mergeCell ref="P56:Q56"/>
    <mergeCell ref="R56:S56"/>
    <mergeCell ref="C68:E68"/>
    <mergeCell ref="G68:G69"/>
    <mergeCell ref="H68:I69"/>
    <mergeCell ref="J68:K68"/>
    <mergeCell ref="C69:D69"/>
    <mergeCell ref="B66:V66"/>
    <mergeCell ref="B67:B76"/>
    <mergeCell ref="C67:M67"/>
    <mergeCell ref="P67:S68"/>
    <mergeCell ref="T67:U69"/>
    <mergeCell ref="V67:V69"/>
    <mergeCell ref="H70:I70"/>
    <mergeCell ref="O70:P72"/>
    <mergeCell ref="Q70:Q72"/>
    <mergeCell ref="R70:S72"/>
    <mergeCell ref="T70:V71"/>
    <mergeCell ref="H71:I71"/>
    <mergeCell ref="H72:I72"/>
    <mergeCell ref="H73:I73"/>
    <mergeCell ref="O73:O74"/>
    <mergeCell ref="P73:S73"/>
    <mergeCell ref="H74:I74"/>
    <mergeCell ref="R74:S74"/>
    <mergeCell ref="H75:I75"/>
    <mergeCell ref="R75:S75"/>
    <mergeCell ref="C76:E76"/>
    <mergeCell ref="H76:I76"/>
    <mergeCell ref="O76:S76"/>
    <mergeCell ref="R80:S81"/>
    <mergeCell ref="T80:V80"/>
    <mergeCell ref="P81:Q81"/>
    <mergeCell ref="P83:Q83"/>
    <mergeCell ref="R83:S83"/>
    <mergeCell ref="K80:K81"/>
    <mergeCell ref="L80:L81"/>
    <mergeCell ref="M80:M81"/>
    <mergeCell ref="N80:O80"/>
    <mergeCell ref="P80:Q80"/>
    <mergeCell ref="B79:D79"/>
    <mergeCell ref="B80:B81"/>
    <mergeCell ref="H80:H81"/>
    <mergeCell ref="I80:I81"/>
    <mergeCell ref="J80:J81"/>
    <mergeCell ref="P90:Q90"/>
    <mergeCell ref="R90:S90"/>
    <mergeCell ref="P91:Q91"/>
    <mergeCell ref="R91:S91"/>
    <mergeCell ref="P92:Q92"/>
    <mergeCell ref="R92:S92"/>
    <mergeCell ref="P87:Q87"/>
    <mergeCell ref="R87:S87"/>
    <mergeCell ref="P88:Q88"/>
    <mergeCell ref="R88:S88"/>
    <mergeCell ref="P89:Q89"/>
    <mergeCell ref="R89:S89"/>
    <mergeCell ref="P84:Q84"/>
    <mergeCell ref="R84:S84"/>
    <mergeCell ref="P85:Q85"/>
    <mergeCell ref="R85:S85"/>
    <mergeCell ref="P86:Q86"/>
    <mergeCell ref="R86:S86"/>
    <mergeCell ref="B96:V96"/>
    <mergeCell ref="B97:B106"/>
    <mergeCell ref="C97:M97"/>
    <mergeCell ref="P97:S98"/>
    <mergeCell ref="T97:U99"/>
    <mergeCell ref="V97:V99"/>
    <mergeCell ref="H100:I100"/>
    <mergeCell ref="O100:P102"/>
    <mergeCell ref="Q100:Q102"/>
    <mergeCell ref="R100:S102"/>
    <mergeCell ref="T100:V101"/>
    <mergeCell ref="H101:I101"/>
    <mergeCell ref="H102:I102"/>
    <mergeCell ref="H103:I103"/>
    <mergeCell ref="O103:O104"/>
    <mergeCell ref="P103:S103"/>
    <mergeCell ref="H104:I104"/>
    <mergeCell ref="R104:S104"/>
    <mergeCell ref="H105:I105"/>
    <mergeCell ref="R105:S105"/>
    <mergeCell ref="C106:E106"/>
    <mergeCell ref="H106:I106"/>
    <mergeCell ref="T110:V110"/>
    <mergeCell ref="P111:Q111"/>
    <mergeCell ref="P113:Q113"/>
    <mergeCell ref="R113:S113"/>
    <mergeCell ref="K110:K111"/>
    <mergeCell ref="L110:L111"/>
    <mergeCell ref="M110:M111"/>
    <mergeCell ref="N110:O110"/>
    <mergeCell ref="P110:Q110"/>
    <mergeCell ref="B109:D109"/>
    <mergeCell ref="B110:B111"/>
    <mergeCell ref="H110:H111"/>
    <mergeCell ref="I110:I111"/>
    <mergeCell ref="J110:J111"/>
    <mergeCell ref="P120:Q120"/>
    <mergeCell ref="R120:S120"/>
    <mergeCell ref="C98:E98"/>
    <mergeCell ref="G98:G99"/>
    <mergeCell ref="H98:I99"/>
    <mergeCell ref="J98:K98"/>
    <mergeCell ref="C99:D99"/>
    <mergeCell ref="P121:Q121"/>
    <mergeCell ref="R121:S121"/>
    <mergeCell ref="P122:Q122"/>
    <mergeCell ref="R122:S122"/>
    <mergeCell ref="P117:Q117"/>
    <mergeCell ref="R117:S117"/>
    <mergeCell ref="P118:Q118"/>
    <mergeCell ref="R118:S118"/>
    <mergeCell ref="P119:Q119"/>
    <mergeCell ref="R119:S119"/>
    <mergeCell ref="P114:Q114"/>
    <mergeCell ref="R114:S114"/>
    <mergeCell ref="P115:Q115"/>
    <mergeCell ref="R115:S115"/>
    <mergeCell ref="P116:Q116"/>
    <mergeCell ref="R116:S116"/>
    <mergeCell ref="O106:S106"/>
    <mergeCell ref="R110:S111"/>
    <mergeCell ref="C128:E128"/>
    <mergeCell ref="G128:G129"/>
    <mergeCell ref="H128:I129"/>
    <mergeCell ref="J128:K128"/>
    <mergeCell ref="C129:D129"/>
    <mergeCell ref="B126:V126"/>
    <mergeCell ref="B127:B136"/>
    <mergeCell ref="C127:M127"/>
    <mergeCell ref="P127:S128"/>
    <mergeCell ref="T127:U129"/>
    <mergeCell ref="V127:V129"/>
    <mergeCell ref="H130:I130"/>
    <mergeCell ref="O130:P132"/>
    <mergeCell ref="Q130:Q132"/>
    <mergeCell ref="R130:S132"/>
    <mergeCell ref="T130:V131"/>
    <mergeCell ref="H131:I131"/>
    <mergeCell ref="H132:I132"/>
    <mergeCell ref="H133:I133"/>
    <mergeCell ref="O133:O134"/>
    <mergeCell ref="P133:S133"/>
    <mergeCell ref="R140:S141"/>
    <mergeCell ref="T140:V140"/>
    <mergeCell ref="P141:Q141"/>
    <mergeCell ref="P143:Q143"/>
    <mergeCell ref="R143:S143"/>
    <mergeCell ref="K140:K141"/>
    <mergeCell ref="L140:L141"/>
    <mergeCell ref="M140:M141"/>
    <mergeCell ref="N140:O140"/>
    <mergeCell ref="P140:Q140"/>
    <mergeCell ref="B139:D139"/>
    <mergeCell ref="B140:B141"/>
    <mergeCell ref="H140:H141"/>
    <mergeCell ref="I140:I141"/>
    <mergeCell ref="J140:J141"/>
    <mergeCell ref="H134:I134"/>
    <mergeCell ref="R134:S134"/>
    <mergeCell ref="H135:I135"/>
    <mergeCell ref="R135:S135"/>
    <mergeCell ref="C136:E136"/>
    <mergeCell ref="H136:I136"/>
    <mergeCell ref="O136:S136"/>
    <mergeCell ref="P146:Q146"/>
    <mergeCell ref="R146:S146"/>
    <mergeCell ref="P147:Q147"/>
    <mergeCell ref="R147:S147"/>
    <mergeCell ref="P148:Q148"/>
    <mergeCell ref="R148:S148"/>
    <mergeCell ref="P145:Q145"/>
    <mergeCell ref="R145:S145"/>
    <mergeCell ref="P144:Q144"/>
    <mergeCell ref="R144:S144"/>
    <mergeCell ref="C154:E154"/>
    <mergeCell ref="G154:G155"/>
    <mergeCell ref="H154:I155"/>
    <mergeCell ref="J154:K154"/>
    <mergeCell ref="C155:D155"/>
    <mergeCell ref="B152:V152"/>
    <mergeCell ref="B153:B162"/>
    <mergeCell ref="C153:M153"/>
    <mergeCell ref="P153:S154"/>
    <mergeCell ref="T153:U155"/>
    <mergeCell ref="V153:V155"/>
    <mergeCell ref="H156:I156"/>
    <mergeCell ref="O156:P158"/>
    <mergeCell ref="Q156:Q158"/>
    <mergeCell ref="R156:S158"/>
    <mergeCell ref="T156:V157"/>
    <mergeCell ref="H157:I157"/>
    <mergeCell ref="H158:I158"/>
    <mergeCell ref="H159:I159"/>
    <mergeCell ref="O159:O160"/>
    <mergeCell ref="P159:S159"/>
    <mergeCell ref="H160:I160"/>
    <mergeCell ref="R160:S160"/>
    <mergeCell ref="H161:I161"/>
    <mergeCell ref="R161:S161"/>
    <mergeCell ref="C162:E162"/>
    <mergeCell ref="H162:I162"/>
    <mergeCell ref="O162:S162"/>
    <mergeCell ref="R166:S167"/>
    <mergeCell ref="T166:V166"/>
    <mergeCell ref="P167:Q167"/>
    <mergeCell ref="P169:Q169"/>
    <mergeCell ref="R169:S169"/>
    <mergeCell ref="K166:K167"/>
    <mergeCell ref="L166:L167"/>
    <mergeCell ref="M166:M167"/>
    <mergeCell ref="N166:O166"/>
    <mergeCell ref="P166:Q166"/>
    <mergeCell ref="B165:D165"/>
    <mergeCell ref="B166:B167"/>
    <mergeCell ref="H166:H167"/>
    <mergeCell ref="I166:I167"/>
    <mergeCell ref="J166:J167"/>
    <mergeCell ref="P174:Q174"/>
    <mergeCell ref="R174:S174"/>
    <mergeCell ref="P173:Q173"/>
    <mergeCell ref="R173:S173"/>
    <mergeCell ref="P170:Q170"/>
    <mergeCell ref="R170:S170"/>
    <mergeCell ref="P171:Q171"/>
    <mergeCell ref="R171:S171"/>
    <mergeCell ref="P172:Q172"/>
    <mergeCell ref="R172:S172"/>
    <mergeCell ref="C180:E180"/>
    <mergeCell ref="G180:G181"/>
    <mergeCell ref="H180:I181"/>
    <mergeCell ref="J180:K180"/>
    <mergeCell ref="C181:D181"/>
    <mergeCell ref="B178:V178"/>
    <mergeCell ref="B179:B188"/>
    <mergeCell ref="C179:M179"/>
    <mergeCell ref="P179:S180"/>
    <mergeCell ref="T179:U181"/>
    <mergeCell ref="V179:V181"/>
    <mergeCell ref="H182:I182"/>
    <mergeCell ref="O182:P184"/>
    <mergeCell ref="Q182:Q184"/>
    <mergeCell ref="R182:S184"/>
    <mergeCell ref="T182:V183"/>
    <mergeCell ref="H183:I183"/>
    <mergeCell ref="T192:V192"/>
    <mergeCell ref="P193:Q193"/>
    <mergeCell ref="P195:Q195"/>
    <mergeCell ref="R195:S195"/>
    <mergeCell ref="K192:K193"/>
    <mergeCell ref="L192:L193"/>
    <mergeCell ref="M192:M193"/>
    <mergeCell ref="N192:O192"/>
    <mergeCell ref="P192:Q192"/>
    <mergeCell ref="B191:D191"/>
    <mergeCell ref="B192:B193"/>
    <mergeCell ref="H192:H193"/>
    <mergeCell ref="I192:I193"/>
    <mergeCell ref="J192:J193"/>
    <mergeCell ref="H186:I186"/>
    <mergeCell ref="R186:S186"/>
    <mergeCell ref="H187:I187"/>
    <mergeCell ref="R187:S187"/>
    <mergeCell ref="C188:E188"/>
    <mergeCell ref="H188:I188"/>
    <mergeCell ref="O188:S188"/>
    <mergeCell ref="C195:C196"/>
    <mergeCell ref="D195:D196"/>
    <mergeCell ref="E195:E196"/>
    <mergeCell ref="F195:F196"/>
    <mergeCell ref="B195:B196"/>
    <mergeCell ref="H195:H196"/>
    <mergeCell ref="K195:K196"/>
    <mergeCell ref="L195:L196"/>
    <mergeCell ref="P199:Q199"/>
    <mergeCell ref="R199:S199"/>
    <mergeCell ref="P200:Q200"/>
    <mergeCell ref="R200:S200"/>
    <mergeCell ref="P201:Q201"/>
    <mergeCell ref="R201:S201"/>
    <mergeCell ref="P198:Q198"/>
    <mergeCell ref="R198:S198"/>
    <mergeCell ref="P196:Q196"/>
    <mergeCell ref="R196:S196"/>
    <mergeCell ref="P197:Q197"/>
    <mergeCell ref="R197:S197"/>
    <mergeCell ref="H184:I184"/>
    <mergeCell ref="H185:I185"/>
    <mergeCell ref="O185:O186"/>
    <mergeCell ref="P185:S185"/>
    <mergeCell ref="R192:S193"/>
    <mergeCell ref="C207:E207"/>
    <mergeCell ref="G207:G208"/>
    <mergeCell ref="H207:I208"/>
    <mergeCell ref="J207:K207"/>
    <mergeCell ref="C208:D208"/>
    <mergeCell ref="B205:V205"/>
    <mergeCell ref="B206:B215"/>
    <mergeCell ref="C206:M206"/>
    <mergeCell ref="P206:S207"/>
    <mergeCell ref="T206:U208"/>
    <mergeCell ref="V206:V208"/>
    <mergeCell ref="H209:I209"/>
    <mergeCell ref="O209:P211"/>
    <mergeCell ref="Q209:Q211"/>
    <mergeCell ref="R209:S211"/>
    <mergeCell ref="T209:V210"/>
    <mergeCell ref="H210:I210"/>
    <mergeCell ref="H211:I211"/>
    <mergeCell ref="H212:I212"/>
    <mergeCell ref="O212:O213"/>
    <mergeCell ref="P212:S212"/>
    <mergeCell ref="K219:K220"/>
    <mergeCell ref="L219:L220"/>
    <mergeCell ref="M219:M220"/>
    <mergeCell ref="N219:O219"/>
    <mergeCell ref="P219:Q219"/>
    <mergeCell ref="B218:D218"/>
    <mergeCell ref="B219:B220"/>
    <mergeCell ref="H219:H220"/>
    <mergeCell ref="I219:I220"/>
    <mergeCell ref="J219:J220"/>
    <mergeCell ref="H213:I213"/>
    <mergeCell ref="R213:S213"/>
    <mergeCell ref="H214:I214"/>
    <mergeCell ref="R214:S214"/>
    <mergeCell ref="C215:E215"/>
    <mergeCell ref="H215:I215"/>
    <mergeCell ref="O215:S215"/>
    <mergeCell ref="P226:Q226"/>
    <mergeCell ref="R226:S226"/>
    <mergeCell ref="P227:Q227"/>
    <mergeCell ref="R227:S227"/>
    <mergeCell ref="P228:Q228"/>
    <mergeCell ref="R228:S228"/>
    <mergeCell ref="P224:Q224"/>
    <mergeCell ref="R224:S224"/>
    <mergeCell ref="P225:Q225"/>
    <mergeCell ref="R225:S225"/>
    <mergeCell ref="P222:Q222"/>
    <mergeCell ref="R222:S222"/>
    <mergeCell ref="P223:Q223"/>
    <mergeCell ref="R223:S223"/>
    <mergeCell ref="R219:S220"/>
    <mergeCell ref="T219:V219"/>
    <mergeCell ref="P220:Q220"/>
    <mergeCell ref="C234:E234"/>
    <mergeCell ref="G234:G235"/>
    <mergeCell ref="H234:I235"/>
    <mergeCell ref="J234:K234"/>
    <mergeCell ref="C235:D235"/>
    <mergeCell ref="B232:V232"/>
    <mergeCell ref="B233:B242"/>
    <mergeCell ref="C233:M233"/>
    <mergeCell ref="P233:S234"/>
    <mergeCell ref="T233:U235"/>
    <mergeCell ref="V233:V235"/>
    <mergeCell ref="H236:I236"/>
    <mergeCell ref="O236:P238"/>
    <mergeCell ref="Q236:Q238"/>
    <mergeCell ref="R236:S238"/>
    <mergeCell ref="T236:V237"/>
    <mergeCell ref="H237:I237"/>
    <mergeCell ref="H238:I238"/>
    <mergeCell ref="H239:I239"/>
    <mergeCell ref="O239:O240"/>
    <mergeCell ref="P239:S239"/>
    <mergeCell ref="K246:K247"/>
    <mergeCell ref="L246:L247"/>
    <mergeCell ref="M246:M247"/>
    <mergeCell ref="N246:O246"/>
    <mergeCell ref="P246:Q246"/>
    <mergeCell ref="B245:D245"/>
    <mergeCell ref="B246:B247"/>
    <mergeCell ref="H246:H247"/>
    <mergeCell ref="I246:I247"/>
    <mergeCell ref="J246:J247"/>
    <mergeCell ref="H240:I240"/>
    <mergeCell ref="R240:S240"/>
    <mergeCell ref="H241:I241"/>
    <mergeCell ref="R241:S241"/>
    <mergeCell ref="C242:E242"/>
    <mergeCell ref="H242:I242"/>
    <mergeCell ref="O242:S242"/>
    <mergeCell ref="P254:Q254"/>
    <mergeCell ref="R254:S254"/>
    <mergeCell ref="P255:Q255"/>
    <mergeCell ref="R255:S255"/>
    <mergeCell ref="P256:Q256"/>
    <mergeCell ref="R256:S256"/>
    <mergeCell ref="P251:Q251"/>
    <mergeCell ref="R251:S251"/>
    <mergeCell ref="P252:Q252"/>
    <mergeCell ref="R252:S252"/>
    <mergeCell ref="P253:Q253"/>
    <mergeCell ref="R253:S253"/>
    <mergeCell ref="P250:Q250"/>
    <mergeCell ref="R250:S250"/>
    <mergeCell ref="R246:S247"/>
    <mergeCell ref="T246:V246"/>
    <mergeCell ref="P247:Q247"/>
    <mergeCell ref="P249:Q249"/>
    <mergeCell ref="R249:S249"/>
    <mergeCell ref="C262:E262"/>
    <mergeCell ref="G262:G263"/>
    <mergeCell ref="H262:I263"/>
    <mergeCell ref="J262:K262"/>
    <mergeCell ref="C263:D263"/>
    <mergeCell ref="B260:V260"/>
    <mergeCell ref="B261:B270"/>
    <mergeCell ref="C261:M261"/>
    <mergeCell ref="P261:S262"/>
    <mergeCell ref="T261:U263"/>
    <mergeCell ref="V261:V263"/>
    <mergeCell ref="H264:I264"/>
    <mergeCell ref="O264:P266"/>
    <mergeCell ref="Q264:Q266"/>
    <mergeCell ref="R264:S266"/>
    <mergeCell ref="T264:V265"/>
    <mergeCell ref="H265:I265"/>
    <mergeCell ref="H266:I266"/>
    <mergeCell ref="H267:I267"/>
    <mergeCell ref="O267:O268"/>
    <mergeCell ref="P267:S267"/>
    <mergeCell ref="H268:I268"/>
    <mergeCell ref="R268:S268"/>
    <mergeCell ref="H269:I269"/>
    <mergeCell ref="R269:S269"/>
    <mergeCell ref="C270:E270"/>
    <mergeCell ref="H270:I270"/>
    <mergeCell ref="O270:S270"/>
    <mergeCell ref="H654:H655"/>
    <mergeCell ref="R274:S275"/>
    <mergeCell ref="T274:V274"/>
    <mergeCell ref="P275:Q275"/>
    <mergeCell ref="K274:K275"/>
    <mergeCell ref="L274:L275"/>
    <mergeCell ref="M274:M275"/>
    <mergeCell ref="N274:O274"/>
    <mergeCell ref="P274:Q274"/>
    <mergeCell ref="B273:D273"/>
    <mergeCell ref="B274:B275"/>
    <mergeCell ref="H274:H275"/>
    <mergeCell ref="I274:I275"/>
    <mergeCell ref="J274:J275"/>
    <mergeCell ref="P279:Q279"/>
    <mergeCell ref="R279:S279"/>
    <mergeCell ref="P278:Q278"/>
    <mergeCell ref="R278:S278"/>
    <mergeCell ref="P277:Q277"/>
    <mergeCell ref="R277:S277"/>
    <mergeCell ref="R297:S298"/>
    <mergeCell ref="T297:V297"/>
    <mergeCell ref="P298:Q298"/>
    <mergeCell ref="P300:Q300"/>
    <mergeCell ref="R300:S300"/>
    <mergeCell ref="K297:K298"/>
    <mergeCell ref="L297:L298"/>
    <mergeCell ref="M297:M298"/>
    <mergeCell ref="N297:O297"/>
    <mergeCell ref="P297:Q297"/>
    <mergeCell ref="B296:D296"/>
    <mergeCell ref="B297:B298"/>
    <mergeCell ref="C285:E285"/>
    <mergeCell ref="G285:G286"/>
    <mergeCell ref="H285:I286"/>
    <mergeCell ref="J285:K285"/>
    <mergeCell ref="C286:D286"/>
    <mergeCell ref="B283:V283"/>
    <mergeCell ref="B284:B293"/>
    <mergeCell ref="C284:M284"/>
    <mergeCell ref="P284:S285"/>
    <mergeCell ref="T284:U286"/>
    <mergeCell ref="V284:V286"/>
    <mergeCell ref="H287:I287"/>
    <mergeCell ref="O287:P289"/>
    <mergeCell ref="Q287:Q289"/>
    <mergeCell ref="R287:S289"/>
    <mergeCell ref="T287:V288"/>
    <mergeCell ref="H288:I288"/>
    <mergeCell ref="H289:I289"/>
    <mergeCell ref="H290:I290"/>
    <mergeCell ref="O290:O291"/>
    <mergeCell ref="P290:S290"/>
    <mergeCell ref="H291:I291"/>
    <mergeCell ref="R291:S291"/>
    <mergeCell ref="H292:I292"/>
    <mergeCell ref="R292:S292"/>
    <mergeCell ref="C293:E293"/>
    <mergeCell ref="H293:I293"/>
    <mergeCell ref="O293:S293"/>
    <mergeCell ref="P306:Q306"/>
    <mergeCell ref="R306:S306"/>
    <mergeCell ref="P307:Q307"/>
    <mergeCell ref="R307:S307"/>
    <mergeCell ref="P308:Q308"/>
    <mergeCell ref="R308:S308"/>
    <mergeCell ref="P303:Q303"/>
    <mergeCell ref="R303:S303"/>
    <mergeCell ref="P304:Q304"/>
    <mergeCell ref="R304:S304"/>
    <mergeCell ref="P305:Q305"/>
    <mergeCell ref="R305:S305"/>
    <mergeCell ref="P301:Q301"/>
    <mergeCell ref="R301:S301"/>
    <mergeCell ref="P302:Q302"/>
    <mergeCell ref="R302:S302"/>
    <mergeCell ref="B312:V312"/>
    <mergeCell ref="B313:B322"/>
    <mergeCell ref="C313:M313"/>
    <mergeCell ref="P313:S314"/>
    <mergeCell ref="T313:U315"/>
    <mergeCell ref="V313:V315"/>
    <mergeCell ref="H316:I316"/>
    <mergeCell ref="O316:P318"/>
    <mergeCell ref="Q316:Q318"/>
    <mergeCell ref="R316:S318"/>
    <mergeCell ref="T316:V317"/>
    <mergeCell ref="H317:I317"/>
    <mergeCell ref="H318:I318"/>
    <mergeCell ref="H319:I319"/>
    <mergeCell ref="O319:O320"/>
    <mergeCell ref="P319:S319"/>
    <mergeCell ref="H297:H298"/>
    <mergeCell ref="I297:I298"/>
    <mergeCell ref="J297:J298"/>
    <mergeCell ref="B325:D325"/>
    <mergeCell ref="B326:B327"/>
    <mergeCell ref="H326:H327"/>
    <mergeCell ref="I326:I327"/>
    <mergeCell ref="J326:J327"/>
    <mergeCell ref="H320:I320"/>
    <mergeCell ref="R320:S320"/>
    <mergeCell ref="H321:I321"/>
    <mergeCell ref="R321:S321"/>
    <mergeCell ref="C322:E322"/>
    <mergeCell ref="H322:I322"/>
    <mergeCell ref="O322:S322"/>
    <mergeCell ref="C314:E314"/>
    <mergeCell ref="G314:G315"/>
    <mergeCell ref="H314:I315"/>
    <mergeCell ref="J314:K314"/>
    <mergeCell ref="C315:D315"/>
    <mergeCell ref="P331:Q331"/>
    <mergeCell ref="R331:S331"/>
    <mergeCell ref="P332:Q332"/>
    <mergeCell ref="R332:S332"/>
    <mergeCell ref="P333:Q333"/>
    <mergeCell ref="R333:S333"/>
    <mergeCell ref="P330:Q330"/>
    <mergeCell ref="R330:S330"/>
    <mergeCell ref="R326:S327"/>
    <mergeCell ref="T326:V326"/>
    <mergeCell ref="P327:Q327"/>
    <mergeCell ref="P329:Q329"/>
    <mergeCell ref="R329:S329"/>
    <mergeCell ref="K326:K327"/>
    <mergeCell ref="L326:L327"/>
    <mergeCell ref="M326:M327"/>
    <mergeCell ref="N326:O326"/>
    <mergeCell ref="P326:Q326"/>
    <mergeCell ref="B340:V340"/>
    <mergeCell ref="B341:B350"/>
    <mergeCell ref="C341:M341"/>
    <mergeCell ref="P341:S342"/>
    <mergeCell ref="T341:U343"/>
    <mergeCell ref="V341:V343"/>
    <mergeCell ref="H344:I344"/>
    <mergeCell ref="O344:P346"/>
    <mergeCell ref="Q344:Q346"/>
    <mergeCell ref="R344:S346"/>
    <mergeCell ref="T344:V345"/>
    <mergeCell ref="H345:I345"/>
    <mergeCell ref="H346:I346"/>
    <mergeCell ref="H347:I347"/>
    <mergeCell ref="O347:O348"/>
    <mergeCell ref="P347:S347"/>
    <mergeCell ref="P334:Q334"/>
    <mergeCell ref="R334:S334"/>
    <mergeCell ref="P335:Q335"/>
    <mergeCell ref="R335:S335"/>
    <mergeCell ref="P336:Q336"/>
    <mergeCell ref="R336:S336"/>
    <mergeCell ref="B353:D353"/>
    <mergeCell ref="B354:B355"/>
    <mergeCell ref="H354:H355"/>
    <mergeCell ref="I354:I355"/>
    <mergeCell ref="J354:J355"/>
    <mergeCell ref="H348:I348"/>
    <mergeCell ref="R348:S348"/>
    <mergeCell ref="H349:I349"/>
    <mergeCell ref="R349:S349"/>
    <mergeCell ref="C350:E350"/>
    <mergeCell ref="H350:I350"/>
    <mergeCell ref="O350:S350"/>
    <mergeCell ref="C342:E342"/>
    <mergeCell ref="G342:G343"/>
    <mergeCell ref="H342:I343"/>
    <mergeCell ref="J342:K342"/>
    <mergeCell ref="C343:D343"/>
    <mergeCell ref="P357:Q357"/>
    <mergeCell ref="R357:S357"/>
    <mergeCell ref="R354:S355"/>
    <mergeCell ref="T354:V354"/>
    <mergeCell ref="P355:Q355"/>
    <mergeCell ref="B367:V367"/>
    <mergeCell ref="B368:B377"/>
    <mergeCell ref="C368:M368"/>
    <mergeCell ref="P368:S369"/>
    <mergeCell ref="T368:U370"/>
    <mergeCell ref="V368:V370"/>
    <mergeCell ref="H371:I371"/>
    <mergeCell ref="O371:P373"/>
    <mergeCell ref="Q371:Q373"/>
    <mergeCell ref="R371:S373"/>
    <mergeCell ref="T371:V372"/>
    <mergeCell ref="H372:I372"/>
    <mergeCell ref="H373:I373"/>
    <mergeCell ref="H374:I374"/>
    <mergeCell ref="O374:O375"/>
    <mergeCell ref="P374:S374"/>
    <mergeCell ref="P361:Q361"/>
    <mergeCell ref="R361:S361"/>
    <mergeCell ref="P362:Q362"/>
    <mergeCell ref="R362:S362"/>
    <mergeCell ref="P363:Q363"/>
    <mergeCell ref="K354:K355"/>
    <mergeCell ref="L354:L355"/>
    <mergeCell ref="M354:M355"/>
    <mergeCell ref="N354:O354"/>
    <mergeCell ref="P354:Q354"/>
    <mergeCell ref="R363:S363"/>
    <mergeCell ref="H375:I375"/>
    <mergeCell ref="R375:S375"/>
    <mergeCell ref="H376:I376"/>
    <mergeCell ref="R376:S376"/>
    <mergeCell ref="C377:E377"/>
    <mergeCell ref="H377:I377"/>
    <mergeCell ref="O377:S377"/>
    <mergeCell ref="C369:E369"/>
    <mergeCell ref="G369:G370"/>
    <mergeCell ref="H369:I370"/>
    <mergeCell ref="J369:K369"/>
    <mergeCell ref="C370:D370"/>
    <mergeCell ref="P358:Q358"/>
    <mergeCell ref="R358:S358"/>
    <mergeCell ref="P359:Q359"/>
    <mergeCell ref="R359:S359"/>
    <mergeCell ref="P360:Q360"/>
    <mergeCell ref="R360:S360"/>
    <mergeCell ref="P384:Q384"/>
    <mergeCell ref="R384:S384"/>
    <mergeCell ref="P385:Q385"/>
    <mergeCell ref="R385:S385"/>
    <mergeCell ref="R381:S382"/>
    <mergeCell ref="T381:V381"/>
    <mergeCell ref="P382:Q382"/>
    <mergeCell ref="K381:K382"/>
    <mergeCell ref="L381:L382"/>
    <mergeCell ref="M381:M382"/>
    <mergeCell ref="N381:O381"/>
    <mergeCell ref="P381:Q381"/>
    <mergeCell ref="B380:D380"/>
    <mergeCell ref="B381:B382"/>
    <mergeCell ref="H381:H382"/>
    <mergeCell ref="I381:I382"/>
    <mergeCell ref="J381:J382"/>
    <mergeCell ref="C396:E396"/>
    <mergeCell ref="G396:G397"/>
    <mergeCell ref="H396:I397"/>
    <mergeCell ref="J396:K396"/>
    <mergeCell ref="C397:D397"/>
    <mergeCell ref="B394:V394"/>
    <mergeCell ref="B395:B404"/>
    <mergeCell ref="C395:M395"/>
    <mergeCell ref="P395:S396"/>
    <mergeCell ref="T395:U397"/>
    <mergeCell ref="V395:V397"/>
    <mergeCell ref="H398:I398"/>
    <mergeCell ref="O398:P400"/>
    <mergeCell ref="Q398:Q400"/>
    <mergeCell ref="R398:S400"/>
    <mergeCell ref="T398:V399"/>
    <mergeCell ref="H399:I399"/>
    <mergeCell ref="H400:I400"/>
    <mergeCell ref="H401:I401"/>
    <mergeCell ref="O401:O402"/>
    <mergeCell ref="P401:S401"/>
    <mergeCell ref="T408:V408"/>
    <mergeCell ref="P409:Q409"/>
    <mergeCell ref="P411:Q411"/>
    <mergeCell ref="R411:S411"/>
    <mergeCell ref="K408:K409"/>
    <mergeCell ref="L408:L409"/>
    <mergeCell ref="M408:M409"/>
    <mergeCell ref="N408:O408"/>
    <mergeCell ref="P408:Q408"/>
    <mergeCell ref="B407:D407"/>
    <mergeCell ref="B408:B409"/>
    <mergeCell ref="H408:H409"/>
    <mergeCell ref="I408:I409"/>
    <mergeCell ref="J408:J409"/>
    <mergeCell ref="H402:I402"/>
    <mergeCell ref="R402:S402"/>
    <mergeCell ref="H403:I403"/>
    <mergeCell ref="R403:S403"/>
    <mergeCell ref="C404:E404"/>
    <mergeCell ref="H404:I404"/>
    <mergeCell ref="O404:S404"/>
    <mergeCell ref="R408:S409"/>
    <mergeCell ref="P414:Q414"/>
    <mergeCell ref="R414:S414"/>
    <mergeCell ref="P412:Q412"/>
    <mergeCell ref="R412:S412"/>
    <mergeCell ref="P413:Q413"/>
    <mergeCell ref="R413:S413"/>
    <mergeCell ref="C420:E420"/>
    <mergeCell ref="G420:G421"/>
    <mergeCell ref="H420:I421"/>
    <mergeCell ref="J420:K420"/>
    <mergeCell ref="C421:D421"/>
    <mergeCell ref="B418:V418"/>
    <mergeCell ref="B419:B428"/>
    <mergeCell ref="C419:M419"/>
    <mergeCell ref="P419:S420"/>
    <mergeCell ref="T419:U421"/>
    <mergeCell ref="V419:V421"/>
    <mergeCell ref="H422:I422"/>
    <mergeCell ref="O422:P424"/>
    <mergeCell ref="Q422:Q424"/>
    <mergeCell ref="R422:S424"/>
    <mergeCell ref="T422:V423"/>
    <mergeCell ref="H423:I423"/>
    <mergeCell ref="H424:I424"/>
    <mergeCell ref="H425:I425"/>
    <mergeCell ref="O425:O426"/>
    <mergeCell ref="P425:S425"/>
    <mergeCell ref="K432:K433"/>
    <mergeCell ref="L432:L433"/>
    <mergeCell ref="M432:M433"/>
    <mergeCell ref="N432:O432"/>
    <mergeCell ref="P432:Q432"/>
    <mergeCell ref="B431:D431"/>
    <mergeCell ref="B432:B433"/>
    <mergeCell ref="H432:H433"/>
    <mergeCell ref="I432:I433"/>
    <mergeCell ref="J432:J433"/>
    <mergeCell ref="H426:I426"/>
    <mergeCell ref="R426:S426"/>
    <mergeCell ref="H427:I427"/>
    <mergeCell ref="R427:S427"/>
    <mergeCell ref="C428:E428"/>
    <mergeCell ref="H428:I428"/>
    <mergeCell ref="O428:S428"/>
    <mergeCell ref="P440:Q440"/>
    <mergeCell ref="R440:S440"/>
    <mergeCell ref="P441:Q441"/>
    <mergeCell ref="R441:S441"/>
    <mergeCell ref="P442:Q442"/>
    <mergeCell ref="R442:S442"/>
    <mergeCell ref="P437:Q437"/>
    <mergeCell ref="R437:S437"/>
    <mergeCell ref="P438:Q438"/>
    <mergeCell ref="R438:S438"/>
    <mergeCell ref="P439:Q439"/>
    <mergeCell ref="R439:S439"/>
    <mergeCell ref="P436:Q436"/>
    <mergeCell ref="R436:S436"/>
    <mergeCell ref="R432:S433"/>
    <mergeCell ref="T432:V432"/>
    <mergeCell ref="P433:Q433"/>
    <mergeCell ref="P435:Q435"/>
    <mergeCell ref="R435:S435"/>
    <mergeCell ref="C448:E448"/>
    <mergeCell ref="G448:G449"/>
    <mergeCell ref="H448:I449"/>
    <mergeCell ref="J448:K448"/>
    <mergeCell ref="C449:D449"/>
    <mergeCell ref="B446:V446"/>
    <mergeCell ref="B447:B456"/>
    <mergeCell ref="C447:M447"/>
    <mergeCell ref="P447:S448"/>
    <mergeCell ref="T447:U449"/>
    <mergeCell ref="V447:V449"/>
    <mergeCell ref="H450:I450"/>
    <mergeCell ref="O450:P452"/>
    <mergeCell ref="Q450:Q452"/>
    <mergeCell ref="R450:S452"/>
    <mergeCell ref="T450:V451"/>
    <mergeCell ref="H451:I451"/>
    <mergeCell ref="H452:I452"/>
    <mergeCell ref="H453:I453"/>
    <mergeCell ref="O453:O454"/>
    <mergeCell ref="P453:S453"/>
    <mergeCell ref="R460:S461"/>
    <mergeCell ref="T460:V460"/>
    <mergeCell ref="P461:Q461"/>
    <mergeCell ref="P463:Q463"/>
    <mergeCell ref="R463:S463"/>
    <mergeCell ref="K460:K461"/>
    <mergeCell ref="L460:L461"/>
    <mergeCell ref="M460:M461"/>
    <mergeCell ref="N460:O460"/>
    <mergeCell ref="P460:Q460"/>
    <mergeCell ref="B459:D459"/>
    <mergeCell ref="B460:B461"/>
    <mergeCell ref="H460:H461"/>
    <mergeCell ref="I460:I461"/>
    <mergeCell ref="J460:J461"/>
    <mergeCell ref="H454:I454"/>
    <mergeCell ref="R454:S454"/>
    <mergeCell ref="H455:I455"/>
    <mergeCell ref="R455:S455"/>
    <mergeCell ref="C456:E456"/>
    <mergeCell ref="H456:I456"/>
    <mergeCell ref="O456:S456"/>
    <mergeCell ref="P467:Q467"/>
    <mergeCell ref="R467:S467"/>
    <mergeCell ref="P468:Q468"/>
    <mergeCell ref="R468:S468"/>
    <mergeCell ref="P469:Q469"/>
    <mergeCell ref="R469:S469"/>
    <mergeCell ref="P466:Q466"/>
    <mergeCell ref="R466:S466"/>
    <mergeCell ref="P464:Q464"/>
    <mergeCell ref="R464:S464"/>
    <mergeCell ref="P465:Q465"/>
    <mergeCell ref="R465:S465"/>
    <mergeCell ref="C475:E475"/>
    <mergeCell ref="G475:G476"/>
    <mergeCell ref="H475:I476"/>
    <mergeCell ref="J475:K475"/>
    <mergeCell ref="C476:D476"/>
    <mergeCell ref="B473:V473"/>
    <mergeCell ref="B474:B483"/>
    <mergeCell ref="C474:M474"/>
    <mergeCell ref="P474:S475"/>
    <mergeCell ref="T474:U476"/>
    <mergeCell ref="V474:V476"/>
    <mergeCell ref="H477:I477"/>
    <mergeCell ref="O477:P479"/>
    <mergeCell ref="Q477:Q479"/>
    <mergeCell ref="R477:S479"/>
    <mergeCell ref="T477:V478"/>
    <mergeCell ref="H478:I478"/>
    <mergeCell ref="H479:I479"/>
    <mergeCell ref="H480:I480"/>
    <mergeCell ref="O480:O481"/>
    <mergeCell ref="P480:S480"/>
    <mergeCell ref="H481:I481"/>
    <mergeCell ref="R481:S481"/>
    <mergeCell ref="H482:I482"/>
    <mergeCell ref="R482:S482"/>
    <mergeCell ref="C483:E483"/>
    <mergeCell ref="H483:I483"/>
    <mergeCell ref="O483:S483"/>
    <mergeCell ref="R487:S488"/>
    <mergeCell ref="T487:V487"/>
    <mergeCell ref="P488:Q488"/>
    <mergeCell ref="P490:Q490"/>
    <mergeCell ref="R490:S490"/>
    <mergeCell ref="K487:K488"/>
    <mergeCell ref="L487:L488"/>
    <mergeCell ref="M487:M488"/>
    <mergeCell ref="N487:O487"/>
    <mergeCell ref="P487:Q487"/>
    <mergeCell ref="B486:D486"/>
    <mergeCell ref="B487:B488"/>
    <mergeCell ref="H487:H488"/>
    <mergeCell ref="I487:I488"/>
    <mergeCell ref="J487:J488"/>
    <mergeCell ref="R494:S494"/>
    <mergeCell ref="P495:Q495"/>
    <mergeCell ref="R495:S495"/>
    <mergeCell ref="P496:Q496"/>
    <mergeCell ref="R496:S496"/>
    <mergeCell ref="P492:Q492"/>
    <mergeCell ref="R492:S492"/>
    <mergeCell ref="P493:Q493"/>
    <mergeCell ref="R493:S493"/>
    <mergeCell ref="P491:Q491"/>
    <mergeCell ref="R491:S491"/>
    <mergeCell ref="C502:E502"/>
    <mergeCell ref="G502:G503"/>
    <mergeCell ref="H502:I503"/>
    <mergeCell ref="J502:K502"/>
    <mergeCell ref="C503:D503"/>
    <mergeCell ref="B500:V500"/>
    <mergeCell ref="B501:B510"/>
    <mergeCell ref="C501:M501"/>
    <mergeCell ref="P501:S502"/>
    <mergeCell ref="T501:U503"/>
    <mergeCell ref="V501:V503"/>
    <mergeCell ref="H504:I504"/>
    <mergeCell ref="O504:P506"/>
    <mergeCell ref="Q504:Q506"/>
    <mergeCell ref="R504:S506"/>
    <mergeCell ref="T504:V505"/>
    <mergeCell ref="T514:V514"/>
    <mergeCell ref="P515:Q515"/>
    <mergeCell ref="K514:K515"/>
    <mergeCell ref="L514:L515"/>
    <mergeCell ref="M514:M515"/>
    <mergeCell ref="N514:O514"/>
    <mergeCell ref="P514:Q514"/>
    <mergeCell ref="B513:D513"/>
    <mergeCell ref="B514:B515"/>
    <mergeCell ref="H514:H515"/>
    <mergeCell ref="I514:I515"/>
    <mergeCell ref="J514:J515"/>
    <mergeCell ref="H508:I508"/>
    <mergeCell ref="R508:S508"/>
    <mergeCell ref="H509:I509"/>
    <mergeCell ref="R509:S509"/>
    <mergeCell ref="C510:E510"/>
    <mergeCell ref="H510:I510"/>
    <mergeCell ref="O510:S510"/>
    <mergeCell ref="R522:S522"/>
    <mergeCell ref="P523:Q523"/>
    <mergeCell ref="R523:S523"/>
    <mergeCell ref="P524:Q524"/>
    <mergeCell ref="R524:S524"/>
    <mergeCell ref="P519:Q519"/>
    <mergeCell ref="R519:S519"/>
    <mergeCell ref="P520:Q520"/>
    <mergeCell ref="R520:S520"/>
    <mergeCell ref="P521:Q521"/>
    <mergeCell ref="R521:S521"/>
    <mergeCell ref="P517:Q517"/>
    <mergeCell ref="R517:S517"/>
    <mergeCell ref="P518:Q518"/>
    <mergeCell ref="R518:S518"/>
    <mergeCell ref="H505:I505"/>
    <mergeCell ref="H506:I506"/>
    <mergeCell ref="H507:I507"/>
    <mergeCell ref="O507:O508"/>
    <mergeCell ref="P507:S507"/>
    <mergeCell ref="R514:S515"/>
    <mergeCell ref="C530:E530"/>
    <mergeCell ref="G530:G531"/>
    <mergeCell ref="H530:I531"/>
    <mergeCell ref="J530:K530"/>
    <mergeCell ref="C531:D531"/>
    <mergeCell ref="B528:V528"/>
    <mergeCell ref="B529:B538"/>
    <mergeCell ref="C529:M529"/>
    <mergeCell ref="P529:S530"/>
    <mergeCell ref="T529:U531"/>
    <mergeCell ref="V529:V531"/>
    <mergeCell ref="H532:I532"/>
    <mergeCell ref="O532:P534"/>
    <mergeCell ref="Q532:Q534"/>
    <mergeCell ref="R532:S534"/>
    <mergeCell ref="T532:V533"/>
    <mergeCell ref="H533:I533"/>
    <mergeCell ref="H534:I534"/>
    <mergeCell ref="H535:I535"/>
    <mergeCell ref="O535:O536"/>
    <mergeCell ref="P535:S535"/>
    <mergeCell ref="K542:K543"/>
    <mergeCell ref="L542:L543"/>
    <mergeCell ref="M542:M543"/>
    <mergeCell ref="N542:O542"/>
    <mergeCell ref="P542:Q542"/>
    <mergeCell ref="B541:D541"/>
    <mergeCell ref="B542:B543"/>
    <mergeCell ref="H542:H543"/>
    <mergeCell ref="I542:I543"/>
    <mergeCell ref="J542:J543"/>
    <mergeCell ref="H536:I536"/>
    <mergeCell ref="R536:S536"/>
    <mergeCell ref="H537:I537"/>
    <mergeCell ref="R537:S537"/>
    <mergeCell ref="C538:E538"/>
    <mergeCell ref="H538:I538"/>
    <mergeCell ref="O538:S538"/>
    <mergeCell ref="R551:S551"/>
    <mergeCell ref="P552:Q552"/>
    <mergeCell ref="R552:S552"/>
    <mergeCell ref="P553:Q553"/>
    <mergeCell ref="R553:S553"/>
    <mergeCell ref="P548:Q548"/>
    <mergeCell ref="R548:S548"/>
    <mergeCell ref="P549:Q549"/>
    <mergeCell ref="R549:S549"/>
    <mergeCell ref="P550:Q550"/>
    <mergeCell ref="R550:S550"/>
    <mergeCell ref="P546:Q546"/>
    <mergeCell ref="R546:S546"/>
    <mergeCell ref="P547:Q547"/>
    <mergeCell ref="R547:S547"/>
    <mergeCell ref="R542:S543"/>
    <mergeCell ref="T542:V542"/>
    <mergeCell ref="P543:Q543"/>
    <mergeCell ref="P545:Q545"/>
    <mergeCell ref="R545:S545"/>
    <mergeCell ref="C559:E559"/>
    <mergeCell ref="G559:G560"/>
    <mergeCell ref="H559:I560"/>
    <mergeCell ref="J559:K559"/>
    <mergeCell ref="C560:D560"/>
    <mergeCell ref="B557:V557"/>
    <mergeCell ref="B558:B567"/>
    <mergeCell ref="C558:M558"/>
    <mergeCell ref="P558:S559"/>
    <mergeCell ref="T558:U560"/>
    <mergeCell ref="V558:V560"/>
    <mergeCell ref="H561:I561"/>
    <mergeCell ref="O561:P563"/>
    <mergeCell ref="Q561:Q563"/>
    <mergeCell ref="R561:S563"/>
    <mergeCell ref="T561:V562"/>
    <mergeCell ref="H562:I562"/>
    <mergeCell ref="H563:I563"/>
    <mergeCell ref="H564:I564"/>
    <mergeCell ref="O564:O565"/>
    <mergeCell ref="P564:S564"/>
    <mergeCell ref="R571:S572"/>
    <mergeCell ref="T571:V571"/>
    <mergeCell ref="P572:Q572"/>
    <mergeCell ref="P574:Q574"/>
    <mergeCell ref="R574:S574"/>
    <mergeCell ref="K571:K572"/>
    <mergeCell ref="L571:L572"/>
    <mergeCell ref="M571:M572"/>
    <mergeCell ref="N571:O571"/>
    <mergeCell ref="P571:Q571"/>
    <mergeCell ref="B570:D570"/>
    <mergeCell ref="B571:B572"/>
    <mergeCell ref="H571:H572"/>
    <mergeCell ref="I571:I572"/>
    <mergeCell ref="J571:J572"/>
    <mergeCell ref="H565:I565"/>
    <mergeCell ref="R565:S565"/>
    <mergeCell ref="H566:I566"/>
    <mergeCell ref="R566:S566"/>
    <mergeCell ref="C567:E567"/>
    <mergeCell ref="H567:I567"/>
    <mergeCell ref="O567:S567"/>
    <mergeCell ref="R578:S578"/>
    <mergeCell ref="P579:Q579"/>
    <mergeCell ref="R579:S579"/>
    <mergeCell ref="P580:Q580"/>
    <mergeCell ref="R580:S580"/>
    <mergeCell ref="P576:Q576"/>
    <mergeCell ref="R576:S576"/>
    <mergeCell ref="P577:Q577"/>
    <mergeCell ref="R577:S577"/>
    <mergeCell ref="P575:Q575"/>
    <mergeCell ref="R575:S575"/>
    <mergeCell ref="C586:E586"/>
    <mergeCell ref="G586:G587"/>
    <mergeCell ref="H586:I587"/>
    <mergeCell ref="J586:K586"/>
    <mergeCell ref="C587:D587"/>
    <mergeCell ref="B584:V584"/>
    <mergeCell ref="B585:B594"/>
    <mergeCell ref="C585:M585"/>
    <mergeCell ref="P585:S586"/>
    <mergeCell ref="T585:U587"/>
    <mergeCell ref="V585:V587"/>
    <mergeCell ref="H588:I588"/>
    <mergeCell ref="O588:P590"/>
    <mergeCell ref="Q588:Q590"/>
    <mergeCell ref="R588:S590"/>
    <mergeCell ref="T588:V589"/>
    <mergeCell ref="H589:I589"/>
    <mergeCell ref="H590:I590"/>
    <mergeCell ref="H591:I591"/>
    <mergeCell ref="O591:O592"/>
    <mergeCell ref="P591:S591"/>
    <mergeCell ref="H592:I592"/>
    <mergeCell ref="R592:S592"/>
    <mergeCell ref="H593:I593"/>
    <mergeCell ref="R593:S593"/>
    <mergeCell ref="C594:E594"/>
    <mergeCell ref="H594:I594"/>
    <mergeCell ref="O594:S594"/>
    <mergeCell ref="R598:S599"/>
    <mergeCell ref="T598:V598"/>
    <mergeCell ref="P599:Q599"/>
    <mergeCell ref="P601:Q601"/>
    <mergeCell ref="R601:S601"/>
    <mergeCell ref="K598:K599"/>
    <mergeCell ref="L598:L599"/>
    <mergeCell ref="M598:M599"/>
    <mergeCell ref="N598:O598"/>
    <mergeCell ref="P598:Q598"/>
    <mergeCell ref="B597:D597"/>
    <mergeCell ref="B598:B599"/>
    <mergeCell ref="H598:H599"/>
    <mergeCell ref="I598:I599"/>
    <mergeCell ref="J598:J599"/>
    <mergeCell ref="R608:S608"/>
    <mergeCell ref="P609:Q609"/>
    <mergeCell ref="R609:S609"/>
    <mergeCell ref="P610:Q610"/>
    <mergeCell ref="R610:S610"/>
    <mergeCell ref="P605:Q605"/>
    <mergeCell ref="R605:S605"/>
    <mergeCell ref="P606:Q606"/>
    <mergeCell ref="R606:S606"/>
    <mergeCell ref="P607:Q607"/>
    <mergeCell ref="R607:S607"/>
    <mergeCell ref="P602:Q602"/>
    <mergeCell ref="R602:S602"/>
    <mergeCell ref="P603:Q603"/>
    <mergeCell ref="R603:S603"/>
    <mergeCell ref="P604:Q604"/>
    <mergeCell ref="R604:S604"/>
    <mergeCell ref="P608:Q608"/>
    <mergeCell ref="H622:I622"/>
    <mergeCell ref="R622:S622"/>
    <mergeCell ref="H623:I623"/>
    <mergeCell ref="R623:S623"/>
    <mergeCell ref="C624:E624"/>
    <mergeCell ref="H624:I624"/>
    <mergeCell ref="O624:S624"/>
    <mergeCell ref="C616:E616"/>
    <mergeCell ref="G616:G617"/>
    <mergeCell ref="H616:I617"/>
    <mergeCell ref="J616:K616"/>
    <mergeCell ref="C617:D617"/>
    <mergeCell ref="B614:V614"/>
    <mergeCell ref="B615:B624"/>
    <mergeCell ref="C615:M615"/>
    <mergeCell ref="P615:S616"/>
    <mergeCell ref="T615:U617"/>
    <mergeCell ref="V615:V617"/>
    <mergeCell ref="H618:I618"/>
    <mergeCell ref="O618:P620"/>
    <mergeCell ref="Q618:Q620"/>
    <mergeCell ref="R618:S620"/>
    <mergeCell ref="T618:V619"/>
    <mergeCell ref="H619:I619"/>
    <mergeCell ref="H620:I620"/>
    <mergeCell ref="H621:I621"/>
    <mergeCell ref="O621:O622"/>
    <mergeCell ref="P621:S621"/>
    <mergeCell ref="H642:I642"/>
    <mergeCell ref="H643:I643"/>
    <mergeCell ref="H644:I644"/>
    <mergeCell ref="O644:O645"/>
    <mergeCell ref="P644:S644"/>
    <mergeCell ref="R628:S629"/>
    <mergeCell ref="T628:V628"/>
    <mergeCell ref="P629:Q629"/>
    <mergeCell ref="K628:K629"/>
    <mergeCell ref="L628:L629"/>
    <mergeCell ref="M628:M629"/>
    <mergeCell ref="N628:O628"/>
    <mergeCell ref="P628:Q628"/>
    <mergeCell ref="B627:D627"/>
    <mergeCell ref="B628:B629"/>
    <mergeCell ref="H628:H629"/>
    <mergeCell ref="I628:I629"/>
    <mergeCell ref="J628:J629"/>
    <mergeCell ref="H651:H652"/>
    <mergeCell ref="I651:I652"/>
    <mergeCell ref="J651:J652"/>
    <mergeCell ref="H645:I645"/>
    <mergeCell ref="R645:S645"/>
    <mergeCell ref="H646:I646"/>
    <mergeCell ref="R646:S646"/>
    <mergeCell ref="C647:E647"/>
    <mergeCell ref="H647:I647"/>
    <mergeCell ref="O647:S647"/>
    <mergeCell ref="P633:Q633"/>
    <mergeCell ref="R633:S633"/>
    <mergeCell ref="P631:Q631"/>
    <mergeCell ref="R631:S631"/>
    <mergeCell ref="P632:Q632"/>
    <mergeCell ref="R632:S632"/>
    <mergeCell ref="C639:E639"/>
    <mergeCell ref="G639:G640"/>
    <mergeCell ref="H639:I640"/>
    <mergeCell ref="J639:K639"/>
    <mergeCell ref="C640:D640"/>
    <mergeCell ref="B637:V637"/>
    <mergeCell ref="B638:B647"/>
    <mergeCell ref="C638:M638"/>
    <mergeCell ref="P638:S639"/>
    <mergeCell ref="T638:U640"/>
    <mergeCell ref="V638:V640"/>
    <mergeCell ref="H641:I641"/>
    <mergeCell ref="O641:P643"/>
    <mergeCell ref="Q641:Q643"/>
    <mergeCell ref="R641:S643"/>
    <mergeCell ref="T641:V642"/>
    <mergeCell ref="P661:Q661"/>
    <mergeCell ref="R661:S661"/>
    <mergeCell ref="P662:Q662"/>
    <mergeCell ref="R662:S662"/>
    <mergeCell ref="P658:Q658"/>
    <mergeCell ref="R658:S658"/>
    <mergeCell ref="P659:Q659"/>
    <mergeCell ref="R659:S659"/>
    <mergeCell ref="P655:Q655"/>
    <mergeCell ref="R655:S655"/>
    <mergeCell ref="P656:Q656"/>
    <mergeCell ref="R656:S656"/>
    <mergeCell ref="P657:Q657"/>
    <mergeCell ref="R657:S657"/>
    <mergeCell ref="R651:S652"/>
    <mergeCell ref="T651:V651"/>
    <mergeCell ref="P652:Q652"/>
    <mergeCell ref="P654:Q654"/>
    <mergeCell ref="R654:S654"/>
    <mergeCell ref="P651:Q651"/>
    <mergeCell ref="P660:Q660"/>
    <mergeCell ref="C668:E668"/>
    <mergeCell ref="G668:G669"/>
    <mergeCell ref="H668:I669"/>
    <mergeCell ref="J668:K668"/>
    <mergeCell ref="C669:D669"/>
    <mergeCell ref="B666:V666"/>
    <mergeCell ref="B667:B676"/>
    <mergeCell ref="C667:M667"/>
    <mergeCell ref="P667:S668"/>
    <mergeCell ref="T667:U669"/>
    <mergeCell ref="V667:V669"/>
    <mergeCell ref="H670:I670"/>
    <mergeCell ref="O670:P672"/>
    <mergeCell ref="Q670:Q672"/>
    <mergeCell ref="R670:S672"/>
    <mergeCell ref="T670:V671"/>
    <mergeCell ref="H671:I671"/>
    <mergeCell ref="H672:I672"/>
    <mergeCell ref="H673:I673"/>
    <mergeCell ref="O673:O674"/>
    <mergeCell ref="P673:S673"/>
    <mergeCell ref="R680:S681"/>
    <mergeCell ref="T680:V680"/>
    <mergeCell ref="P681:Q681"/>
    <mergeCell ref="P683:Q683"/>
    <mergeCell ref="R683:S683"/>
    <mergeCell ref="K680:K681"/>
    <mergeCell ref="L680:L681"/>
    <mergeCell ref="M680:M681"/>
    <mergeCell ref="N680:O680"/>
    <mergeCell ref="P680:Q680"/>
    <mergeCell ref="B679:D679"/>
    <mergeCell ref="B680:B681"/>
    <mergeCell ref="H680:H681"/>
    <mergeCell ref="I680:I681"/>
    <mergeCell ref="J680:J681"/>
    <mergeCell ref="H674:I674"/>
    <mergeCell ref="R674:S674"/>
    <mergeCell ref="H675:I675"/>
    <mergeCell ref="R675:S675"/>
    <mergeCell ref="C676:E676"/>
    <mergeCell ref="H676:I676"/>
    <mergeCell ref="O676:S676"/>
    <mergeCell ref="R690:S690"/>
    <mergeCell ref="P691:Q691"/>
    <mergeCell ref="R691:S691"/>
    <mergeCell ref="P692:Q692"/>
    <mergeCell ref="R692:S692"/>
    <mergeCell ref="P687:Q687"/>
    <mergeCell ref="R687:S687"/>
    <mergeCell ref="P688:Q688"/>
    <mergeCell ref="R688:S688"/>
    <mergeCell ref="P689:Q689"/>
    <mergeCell ref="R689:S689"/>
    <mergeCell ref="P684:Q684"/>
    <mergeCell ref="R684:S684"/>
    <mergeCell ref="P685:Q685"/>
    <mergeCell ref="R685:S685"/>
    <mergeCell ref="P686:Q686"/>
    <mergeCell ref="R686:S686"/>
    <mergeCell ref="C698:E698"/>
    <mergeCell ref="G698:G699"/>
    <mergeCell ref="H698:I699"/>
    <mergeCell ref="J698:K698"/>
    <mergeCell ref="C699:D699"/>
    <mergeCell ref="B696:V696"/>
    <mergeCell ref="B697:B706"/>
    <mergeCell ref="C697:M697"/>
    <mergeCell ref="P697:S698"/>
    <mergeCell ref="T697:U699"/>
    <mergeCell ref="V697:V699"/>
    <mergeCell ref="H700:I700"/>
    <mergeCell ref="O700:P702"/>
    <mergeCell ref="Q700:Q702"/>
    <mergeCell ref="R700:S702"/>
    <mergeCell ref="T700:V701"/>
    <mergeCell ref="H701:I701"/>
    <mergeCell ref="H702:I702"/>
    <mergeCell ref="H703:I703"/>
    <mergeCell ref="O703:O704"/>
    <mergeCell ref="P703:S703"/>
    <mergeCell ref="R710:S711"/>
    <mergeCell ref="T710:V710"/>
    <mergeCell ref="P711:Q711"/>
    <mergeCell ref="P713:Q713"/>
    <mergeCell ref="R713:S713"/>
    <mergeCell ref="K710:K711"/>
    <mergeCell ref="L710:L711"/>
    <mergeCell ref="M710:M711"/>
    <mergeCell ref="N710:O710"/>
    <mergeCell ref="P710:Q710"/>
    <mergeCell ref="B709:D709"/>
    <mergeCell ref="B710:B711"/>
    <mergeCell ref="H710:H711"/>
    <mergeCell ref="I710:I711"/>
    <mergeCell ref="J710:J711"/>
    <mergeCell ref="H704:I704"/>
    <mergeCell ref="R704:S704"/>
    <mergeCell ref="H705:I705"/>
    <mergeCell ref="R705:S705"/>
    <mergeCell ref="C706:E706"/>
    <mergeCell ref="H706:I706"/>
    <mergeCell ref="O706:S706"/>
    <mergeCell ref="P716:Q716"/>
    <mergeCell ref="R716:S716"/>
    <mergeCell ref="P714:Q714"/>
    <mergeCell ref="R714:S714"/>
    <mergeCell ref="C725:E725"/>
    <mergeCell ref="G725:G726"/>
    <mergeCell ref="H725:I726"/>
    <mergeCell ref="J725:K725"/>
    <mergeCell ref="C726:D726"/>
    <mergeCell ref="B723:V723"/>
    <mergeCell ref="B724:B733"/>
    <mergeCell ref="C724:M724"/>
    <mergeCell ref="P724:S725"/>
    <mergeCell ref="T724:U726"/>
    <mergeCell ref="V724:V726"/>
    <mergeCell ref="H727:I727"/>
    <mergeCell ref="O727:P729"/>
    <mergeCell ref="Q727:Q729"/>
    <mergeCell ref="R727:S729"/>
    <mergeCell ref="T727:V728"/>
    <mergeCell ref="K737:K738"/>
    <mergeCell ref="L737:L738"/>
    <mergeCell ref="M737:M738"/>
    <mergeCell ref="N737:O737"/>
    <mergeCell ref="P737:Q737"/>
    <mergeCell ref="B736:D736"/>
    <mergeCell ref="B737:B738"/>
    <mergeCell ref="H737:H738"/>
    <mergeCell ref="I737:I738"/>
    <mergeCell ref="J737:J738"/>
    <mergeCell ref="H731:I731"/>
    <mergeCell ref="R731:S731"/>
    <mergeCell ref="H732:I732"/>
    <mergeCell ref="R732:S732"/>
    <mergeCell ref="C733:E733"/>
    <mergeCell ref="H733:I733"/>
    <mergeCell ref="O733:S733"/>
    <mergeCell ref="R746:S746"/>
    <mergeCell ref="P747:Q747"/>
    <mergeCell ref="R747:S747"/>
    <mergeCell ref="P748:Q748"/>
    <mergeCell ref="R748:S748"/>
    <mergeCell ref="P743:Q743"/>
    <mergeCell ref="R743:S743"/>
    <mergeCell ref="P744:Q744"/>
    <mergeCell ref="R744:S744"/>
    <mergeCell ref="P745:Q745"/>
    <mergeCell ref="R745:S745"/>
    <mergeCell ref="P741:Q741"/>
    <mergeCell ref="R741:S741"/>
    <mergeCell ref="P742:Q742"/>
    <mergeCell ref="R742:S742"/>
    <mergeCell ref="T737:V737"/>
    <mergeCell ref="P738:Q738"/>
    <mergeCell ref="P740:Q740"/>
    <mergeCell ref="R740:S740"/>
    <mergeCell ref="C754:E754"/>
    <mergeCell ref="G754:G755"/>
    <mergeCell ref="H754:I755"/>
    <mergeCell ref="J754:K754"/>
    <mergeCell ref="C755:D755"/>
    <mergeCell ref="B752:V752"/>
    <mergeCell ref="B753:B762"/>
    <mergeCell ref="C753:M753"/>
    <mergeCell ref="P753:S754"/>
    <mergeCell ref="T753:U755"/>
    <mergeCell ref="V753:V755"/>
    <mergeCell ref="H756:I756"/>
    <mergeCell ref="O756:P758"/>
    <mergeCell ref="Q756:Q758"/>
    <mergeCell ref="R756:S758"/>
    <mergeCell ref="T756:V757"/>
    <mergeCell ref="H757:I757"/>
    <mergeCell ref="H758:I758"/>
    <mergeCell ref="H759:I759"/>
    <mergeCell ref="O759:O760"/>
    <mergeCell ref="P759:S759"/>
    <mergeCell ref="R766:S767"/>
    <mergeCell ref="T766:V766"/>
    <mergeCell ref="P767:Q767"/>
    <mergeCell ref="P769:Q769"/>
    <mergeCell ref="R769:S769"/>
    <mergeCell ref="K766:K767"/>
    <mergeCell ref="L766:L767"/>
    <mergeCell ref="M766:M767"/>
    <mergeCell ref="N766:O766"/>
    <mergeCell ref="P766:Q766"/>
    <mergeCell ref="B765:D765"/>
    <mergeCell ref="B766:B767"/>
    <mergeCell ref="H766:H767"/>
    <mergeCell ref="I766:I767"/>
    <mergeCell ref="J766:J767"/>
    <mergeCell ref="H760:I760"/>
    <mergeCell ref="R760:S760"/>
    <mergeCell ref="H761:I761"/>
    <mergeCell ref="R761:S761"/>
    <mergeCell ref="C762:E762"/>
    <mergeCell ref="H762:I762"/>
    <mergeCell ref="O762:S762"/>
    <mergeCell ref="R776:S776"/>
    <mergeCell ref="P777:Q777"/>
    <mergeCell ref="R777:S777"/>
    <mergeCell ref="P778:Q778"/>
    <mergeCell ref="R778:S778"/>
    <mergeCell ref="P773:Q773"/>
    <mergeCell ref="R773:S773"/>
    <mergeCell ref="P774:Q774"/>
    <mergeCell ref="R774:S774"/>
    <mergeCell ref="P775:Q775"/>
    <mergeCell ref="R775:S775"/>
    <mergeCell ref="P770:Q770"/>
    <mergeCell ref="R770:S770"/>
    <mergeCell ref="P771:Q771"/>
    <mergeCell ref="R771:S771"/>
    <mergeCell ref="P772:Q772"/>
    <mergeCell ref="R772:S772"/>
    <mergeCell ref="P776:Q776"/>
    <mergeCell ref="C784:E784"/>
    <mergeCell ref="G784:G785"/>
    <mergeCell ref="H784:I785"/>
    <mergeCell ref="J784:K784"/>
    <mergeCell ref="C785:D785"/>
    <mergeCell ref="B782:V782"/>
    <mergeCell ref="B783:B792"/>
    <mergeCell ref="C783:M783"/>
    <mergeCell ref="P783:S784"/>
    <mergeCell ref="T783:U785"/>
    <mergeCell ref="V783:V785"/>
    <mergeCell ref="H786:I786"/>
    <mergeCell ref="O786:P788"/>
    <mergeCell ref="Q786:Q788"/>
    <mergeCell ref="R786:S788"/>
    <mergeCell ref="T786:V787"/>
    <mergeCell ref="H787:I787"/>
    <mergeCell ref="H788:I788"/>
    <mergeCell ref="H789:I789"/>
    <mergeCell ref="O789:O790"/>
    <mergeCell ref="P789:S789"/>
    <mergeCell ref="R796:S797"/>
    <mergeCell ref="T796:V796"/>
    <mergeCell ref="P797:Q797"/>
    <mergeCell ref="P799:Q799"/>
    <mergeCell ref="R799:S799"/>
    <mergeCell ref="K796:K797"/>
    <mergeCell ref="L796:L797"/>
    <mergeCell ref="M796:M797"/>
    <mergeCell ref="N796:O796"/>
    <mergeCell ref="P796:Q796"/>
    <mergeCell ref="B795:D795"/>
    <mergeCell ref="B796:B797"/>
    <mergeCell ref="H796:H797"/>
    <mergeCell ref="I796:I797"/>
    <mergeCell ref="J796:J797"/>
    <mergeCell ref="H790:I790"/>
    <mergeCell ref="R790:S790"/>
    <mergeCell ref="H791:I791"/>
    <mergeCell ref="R791:S791"/>
    <mergeCell ref="C792:E792"/>
    <mergeCell ref="H792:I792"/>
    <mergeCell ref="O792:S792"/>
    <mergeCell ref="P802:Q802"/>
    <mergeCell ref="R802:S802"/>
    <mergeCell ref="P800:Q800"/>
    <mergeCell ref="R800:S800"/>
    <mergeCell ref="P801:Q801"/>
    <mergeCell ref="R801:S801"/>
    <mergeCell ref="C808:E808"/>
    <mergeCell ref="G808:G809"/>
    <mergeCell ref="H808:I809"/>
    <mergeCell ref="J808:K808"/>
    <mergeCell ref="C809:D809"/>
    <mergeCell ref="B806:V806"/>
    <mergeCell ref="B807:B816"/>
    <mergeCell ref="C807:M807"/>
    <mergeCell ref="P807:S808"/>
    <mergeCell ref="T807:U809"/>
    <mergeCell ref="V807:V809"/>
    <mergeCell ref="H810:I810"/>
    <mergeCell ref="O810:P812"/>
    <mergeCell ref="Q810:Q812"/>
    <mergeCell ref="R810:S812"/>
    <mergeCell ref="T810:V811"/>
    <mergeCell ref="H811:I811"/>
    <mergeCell ref="H812:I812"/>
    <mergeCell ref="H813:I813"/>
    <mergeCell ref="O813:O814"/>
    <mergeCell ref="P813:S813"/>
    <mergeCell ref="K820:K821"/>
    <mergeCell ref="L820:L821"/>
    <mergeCell ref="M820:M821"/>
    <mergeCell ref="N820:O820"/>
    <mergeCell ref="P820:Q820"/>
    <mergeCell ref="B819:D819"/>
    <mergeCell ref="B820:B821"/>
    <mergeCell ref="H820:H821"/>
    <mergeCell ref="I820:I821"/>
    <mergeCell ref="J820:J821"/>
    <mergeCell ref="H814:I814"/>
    <mergeCell ref="R814:S814"/>
    <mergeCell ref="H815:I815"/>
    <mergeCell ref="R815:S815"/>
    <mergeCell ref="C816:E816"/>
    <mergeCell ref="H816:I816"/>
    <mergeCell ref="O816:S816"/>
    <mergeCell ref="R828:S828"/>
    <mergeCell ref="P829:Q829"/>
    <mergeCell ref="R829:S829"/>
    <mergeCell ref="P830:Q830"/>
    <mergeCell ref="R830:S830"/>
    <mergeCell ref="P826:Q826"/>
    <mergeCell ref="R826:S826"/>
    <mergeCell ref="P827:Q827"/>
    <mergeCell ref="R827:S827"/>
    <mergeCell ref="P824:Q824"/>
    <mergeCell ref="R824:S824"/>
    <mergeCell ref="P825:Q825"/>
    <mergeCell ref="R825:S825"/>
    <mergeCell ref="P828:Q828"/>
    <mergeCell ref="R820:S821"/>
    <mergeCell ref="T820:V820"/>
    <mergeCell ref="P821:Q821"/>
    <mergeCell ref="P823:Q823"/>
    <mergeCell ref="R823:S823"/>
    <mergeCell ref="C836:E836"/>
    <mergeCell ref="G836:G837"/>
    <mergeCell ref="H836:I837"/>
    <mergeCell ref="J836:K836"/>
    <mergeCell ref="C837:D837"/>
    <mergeCell ref="B834:V834"/>
    <mergeCell ref="B835:B844"/>
    <mergeCell ref="C835:M835"/>
    <mergeCell ref="P835:S836"/>
    <mergeCell ref="T835:U837"/>
    <mergeCell ref="V835:V837"/>
    <mergeCell ref="H838:I838"/>
    <mergeCell ref="O838:P840"/>
    <mergeCell ref="Q838:Q840"/>
    <mergeCell ref="R838:S840"/>
    <mergeCell ref="T838:V839"/>
    <mergeCell ref="H839:I839"/>
    <mergeCell ref="H840:I840"/>
    <mergeCell ref="H841:I841"/>
    <mergeCell ref="O841:O842"/>
    <mergeCell ref="P841:S841"/>
    <mergeCell ref="R848:S849"/>
    <mergeCell ref="T848:V848"/>
    <mergeCell ref="P849:Q849"/>
    <mergeCell ref="P851:Q851"/>
    <mergeCell ref="R851:S851"/>
    <mergeCell ref="K848:K849"/>
    <mergeCell ref="L848:L849"/>
    <mergeCell ref="M848:M849"/>
    <mergeCell ref="N848:O848"/>
    <mergeCell ref="P848:Q848"/>
    <mergeCell ref="B847:D847"/>
    <mergeCell ref="B848:B849"/>
    <mergeCell ref="H848:H849"/>
    <mergeCell ref="I848:I849"/>
    <mergeCell ref="J848:J849"/>
    <mergeCell ref="H842:I842"/>
    <mergeCell ref="R842:S842"/>
    <mergeCell ref="H843:I843"/>
    <mergeCell ref="R843:S843"/>
    <mergeCell ref="C844:E844"/>
    <mergeCell ref="H844:I844"/>
    <mergeCell ref="O844:S844"/>
    <mergeCell ref="P852:Q852"/>
    <mergeCell ref="R852:S852"/>
    <mergeCell ref="P853:Q853"/>
    <mergeCell ref="R853:S853"/>
    <mergeCell ref="P854:Q854"/>
    <mergeCell ref="R854:S854"/>
    <mergeCell ref="C863:E863"/>
    <mergeCell ref="G863:G864"/>
    <mergeCell ref="H863:I864"/>
    <mergeCell ref="J863:K863"/>
    <mergeCell ref="C864:D864"/>
    <mergeCell ref="B861:V861"/>
    <mergeCell ref="B862:B871"/>
    <mergeCell ref="C862:M862"/>
    <mergeCell ref="P862:S863"/>
    <mergeCell ref="T862:U864"/>
    <mergeCell ref="V862:V864"/>
    <mergeCell ref="H865:I865"/>
    <mergeCell ref="O865:P867"/>
    <mergeCell ref="Q865:Q867"/>
    <mergeCell ref="R865:S867"/>
    <mergeCell ref="B874:D874"/>
    <mergeCell ref="B875:B876"/>
    <mergeCell ref="H875:H876"/>
    <mergeCell ref="I875:I876"/>
    <mergeCell ref="J875:J876"/>
    <mergeCell ref="H869:I869"/>
    <mergeCell ref="R869:S869"/>
    <mergeCell ref="H870:I870"/>
    <mergeCell ref="R870:S870"/>
    <mergeCell ref="C871:E871"/>
    <mergeCell ref="H871:I871"/>
    <mergeCell ref="O871:S871"/>
    <mergeCell ref="P857:Q857"/>
    <mergeCell ref="R857:S857"/>
    <mergeCell ref="P855:Q855"/>
    <mergeCell ref="R855:S855"/>
    <mergeCell ref="P856:Q856"/>
    <mergeCell ref="R856:S856"/>
    <mergeCell ref="T891:U893"/>
    <mergeCell ref="V891:V893"/>
    <mergeCell ref="H894:I894"/>
    <mergeCell ref="O894:P896"/>
    <mergeCell ref="Q894:Q896"/>
    <mergeCell ref="R894:S896"/>
    <mergeCell ref="T894:V895"/>
    <mergeCell ref="H895:I895"/>
    <mergeCell ref="H896:I896"/>
    <mergeCell ref="H897:I897"/>
    <mergeCell ref="O897:O898"/>
    <mergeCell ref="T865:V866"/>
    <mergeCell ref="H866:I866"/>
    <mergeCell ref="H867:I867"/>
    <mergeCell ref="H868:I868"/>
    <mergeCell ref="O868:O869"/>
    <mergeCell ref="P868:S868"/>
    <mergeCell ref="R875:S876"/>
    <mergeCell ref="T875:V875"/>
    <mergeCell ref="P876:Q876"/>
    <mergeCell ref="P878:Q878"/>
    <mergeCell ref="R878:S878"/>
    <mergeCell ref="K875:K876"/>
    <mergeCell ref="L875:L876"/>
    <mergeCell ref="M875:M876"/>
    <mergeCell ref="N875:O875"/>
    <mergeCell ref="P875:Q875"/>
    <mergeCell ref="P885:Q885"/>
    <mergeCell ref="R885:S885"/>
    <mergeCell ref="P886:Q886"/>
    <mergeCell ref="R886:S886"/>
    <mergeCell ref="P882:Q882"/>
    <mergeCell ref="R882:S882"/>
    <mergeCell ref="P883:Q883"/>
    <mergeCell ref="R883:S883"/>
    <mergeCell ref="P884:Q884"/>
    <mergeCell ref="R884:S884"/>
    <mergeCell ref="P879:Q879"/>
    <mergeCell ref="R879:S879"/>
    <mergeCell ref="P880:Q880"/>
    <mergeCell ref="R880:S880"/>
    <mergeCell ref="P881:Q881"/>
    <mergeCell ref="R881:S881"/>
    <mergeCell ref="B890:V890"/>
    <mergeCell ref="C900:E900"/>
    <mergeCell ref="H900:I900"/>
    <mergeCell ref="O900:S900"/>
    <mergeCell ref="P911:Q911"/>
    <mergeCell ref="R911:S911"/>
    <mergeCell ref="P912:Q912"/>
    <mergeCell ref="R912:S912"/>
    <mergeCell ref="P909:Q909"/>
    <mergeCell ref="R909:S909"/>
    <mergeCell ref="P908:Q908"/>
    <mergeCell ref="R908:S908"/>
    <mergeCell ref="R930:S931"/>
    <mergeCell ref="L930:L931"/>
    <mergeCell ref="M930:M931"/>
    <mergeCell ref="N930:O930"/>
    <mergeCell ref="P930:Q930"/>
    <mergeCell ref="B929:D929"/>
    <mergeCell ref="B930:B931"/>
    <mergeCell ref="H930:H931"/>
    <mergeCell ref="I930:I931"/>
    <mergeCell ref="J930:J931"/>
    <mergeCell ref="B891:B900"/>
    <mergeCell ref="C891:M891"/>
    <mergeCell ref="P891:S892"/>
    <mergeCell ref="T930:V930"/>
    <mergeCell ref="P931:Q931"/>
    <mergeCell ref="P933:Q933"/>
    <mergeCell ref="R933:S933"/>
    <mergeCell ref="K930:K931"/>
    <mergeCell ref="C892:E892"/>
    <mergeCell ref="G892:G893"/>
    <mergeCell ref="H892:I893"/>
    <mergeCell ref="J892:K892"/>
    <mergeCell ref="C893:D893"/>
    <mergeCell ref="R904:S905"/>
    <mergeCell ref="T904:V904"/>
    <mergeCell ref="P905:Q905"/>
    <mergeCell ref="P907:Q907"/>
    <mergeCell ref="R907:S907"/>
    <mergeCell ref="K904:K905"/>
    <mergeCell ref="L904:L905"/>
    <mergeCell ref="M904:M905"/>
    <mergeCell ref="N904:O904"/>
    <mergeCell ref="P904:Q904"/>
    <mergeCell ref="B903:D903"/>
    <mergeCell ref="B904:B905"/>
    <mergeCell ref="H904:H905"/>
    <mergeCell ref="I904:I905"/>
    <mergeCell ref="J904:J905"/>
    <mergeCell ref="P910:Q910"/>
    <mergeCell ref="R910:S910"/>
    <mergeCell ref="P897:S897"/>
    <mergeCell ref="H898:I898"/>
    <mergeCell ref="R898:S898"/>
    <mergeCell ref="H899:I899"/>
    <mergeCell ref="R899:S899"/>
    <mergeCell ref="C918:E918"/>
    <mergeCell ref="G918:G919"/>
    <mergeCell ref="H918:I919"/>
    <mergeCell ref="J918:K918"/>
    <mergeCell ref="C919:D919"/>
    <mergeCell ref="B916:V916"/>
    <mergeCell ref="B917:B926"/>
    <mergeCell ref="C917:M917"/>
    <mergeCell ref="P917:S918"/>
    <mergeCell ref="T917:U919"/>
    <mergeCell ref="V917:V919"/>
    <mergeCell ref="H920:I920"/>
    <mergeCell ref="O920:P922"/>
    <mergeCell ref="Q920:Q922"/>
    <mergeCell ref="R920:S922"/>
    <mergeCell ref="T920:V921"/>
    <mergeCell ref="H921:I921"/>
    <mergeCell ref="H922:I922"/>
    <mergeCell ref="H923:I923"/>
    <mergeCell ref="O923:O924"/>
    <mergeCell ref="P923:S923"/>
    <mergeCell ref="H924:I924"/>
    <mergeCell ref="R924:S924"/>
    <mergeCell ref="H925:I925"/>
    <mergeCell ref="R925:S925"/>
    <mergeCell ref="C926:E926"/>
    <mergeCell ref="H926:I926"/>
    <mergeCell ref="O926:S926"/>
    <mergeCell ref="P936:Q936"/>
    <mergeCell ref="R936:S936"/>
    <mergeCell ref="P937:Q937"/>
    <mergeCell ref="R937:S937"/>
    <mergeCell ref="P938:Q938"/>
    <mergeCell ref="R938:S938"/>
    <mergeCell ref="P934:Q934"/>
    <mergeCell ref="R934:S934"/>
    <mergeCell ref="P935:Q935"/>
    <mergeCell ref="R935:S935"/>
    <mergeCell ref="C944:E944"/>
    <mergeCell ref="G944:G945"/>
    <mergeCell ref="H944:I945"/>
    <mergeCell ref="J944:K944"/>
    <mergeCell ref="C945:D945"/>
    <mergeCell ref="B942:V942"/>
    <mergeCell ref="B943:B952"/>
    <mergeCell ref="C943:M943"/>
    <mergeCell ref="P943:S944"/>
    <mergeCell ref="T943:U945"/>
    <mergeCell ref="V943:V945"/>
    <mergeCell ref="H946:I946"/>
    <mergeCell ref="O946:P948"/>
    <mergeCell ref="Q946:Q948"/>
    <mergeCell ref="R946:S948"/>
    <mergeCell ref="T946:V947"/>
    <mergeCell ref="H947:I947"/>
    <mergeCell ref="H948:I948"/>
    <mergeCell ref="H949:I949"/>
    <mergeCell ref="O949:O950"/>
    <mergeCell ref="P949:S949"/>
    <mergeCell ref="H950:I950"/>
    <mergeCell ref="R950:S950"/>
    <mergeCell ref="H951:I951"/>
    <mergeCell ref="R951:S951"/>
    <mergeCell ref="C952:E952"/>
    <mergeCell ref="H952:I952"/>
    <mergeCell ref="O952:S952"/>
    <mergeCell ref="H1426:H1428"/>
    <mergeCell ref="H1429:H1430"/>
    <mergeCell ref="R956:S957"/>
    <mergeCell ref="T956:V956"/>
    <mergeCell ref="P957:Q957"/>
    <mergeCell ref="P959:Q959"/>
    <mergeCell ref="R959:S959"/>
    <mergeCell ref="K956:K957"/>
    <mergeCell ref="L956:L957"/>
    <mergeCell ref="M956:M957"/>
    <mergeCell ref="N956:O956"/>
    <mergeCell ref="P956:Q956"/>
    <mergeCell ref="B955:D955"/>
    <mergeCell ref="B956:B957"/>
    <mergeCell ref="H956:H957"/>
    <mergeCell ref="I956:I957"/>
    <mergeCell ref="J956:J957"/>
    <mergeCell ref="P965:Q965"/>
    <mergeCell ref="R965:S965"/>
    <mergeCell ref="P966:Q966"/>
    <mergeCell ref="R966:S966"/>
    <mergeCell ref="P967:Q967"/>
    <mergeCell ref="R967:S967"/>
    <mergeCell ref="P962:Q962"/>
    <mergeCell ref="R962:S962"/>
    <mergeCell ref="P963:Q963"/>
    <mergeCell ref="R963:S963"/>
    <mergeCell ref="P964:Q964"/>
    <mergeCell ref="R964:S964"/>
    <mergeCell ref="P960:Q960"/>
    <mergeCell ref="R960:S960"/>
    <mergeCell ref="P961:Q961"/>
    <mergeCell ref="R961:S961"/>
    <mergeCell ref="C973:E973"/>
    <mergeCell ref="G973:G974"/>
    <mergeCell ref="H973:I974"/>
    <mergeCell ref="J973:K973"/>
    <mergeCell ref="C974:D974"/>
    <mergeCell ref="B971:V971"/>
    <mergeCell ref="B972:B981"/>
    <mergeCell ref="C972:M972"/>
    <mergeCell ref="P972:S973"/>
    <mergeCell ref="T972:U974"/>
    <mergeCell ref="V972:V974"/>
    <mergeCell ref="H975:I975"/>
    <mergeCell ref="O975:P977"/>
    <mergeCell ref="Q975:Q977"/>
    <mergeCell ref="R975:S977"/>
    <mergeCell ref="H976:I976"/>
    <mergeCell ref="H977:I977"/>
    <mergeCell ref="H978:I978"/>
    <mergeCell ref="O978:O979"/>
    <mergeCell ref="P978:S978"/>
    <mergeCell ref="R985:S986"/>
    <mergeCell ref="T985:V985"/>
    <mergeCell ref="P986:Q986"/>
    <mergeCell ref="P988:Q988"/>
    <mergeCell ref="R988:S988"/>
    <mergeCell ref="K985:K986"/>
    <mergeCell ref="L985:L986"/>
    <mergeCell ref="M985:M986"/>
    <mergeCell ref="N985:O985"/>
    <mergeCell ref="P985:Q985"/>
    <mergeCell ref="B984:D984"/>
    <mergeCell ref="B985:B986"/>
    <mergeCell ref="H985:H986"/>
    <mergeCell ref="I985:I986"/>
    <mergeCell ref="J985:J986"/>
    <mergeCell ref="H979:I979"/>
    <mergeCell ref="R979:S979"/>
    <mergeCell ref="H980:I980"/>
    <mergeCell ref="R980:S980"/>
    <mergeCell ref="C981:E981"/>
    <mergeCell ref="H981:I981"/>
    <mergeCell ref="O981:S981"/>
    <mergeCell ref="P994:Q994"/>
    <mergeCell ref="R994:S994"/>
    <mergeCell ref="P995:Q995"/>
    <mergeCell ref="R995:S995"/>
    <mergeCell ref="P996:Q996"/>
    <mergeCell ref="R996:S996"/>
    <mergeCell ref="P991:Q991"/>
    <mergeCell ref="R991:S991"/>
    <mergeCell ref="P992:Q992"/>
    <mergeCell ref="R992:S992"/>
    <mergeCell ref="P993:Q993"/>
    <mergeCell ref="R993:S993"/>
    <mergeCell ref="P989:Q989"/>
    <mergeCell ref="R989:S989"/>
    <mergeCell ref="P990:Q990"/>
    <mergeCell ref="R990:S990"/>
    <mergeCell ref="T975:V976"/>
    <mergeCell ref="C1002:E1002"/>
    <mergeCell ref="G1002:G1003"/>
    <mergeCell ref="H1002:I1003"/>
    <mergeCell ref="J1002:K1002"/>
    <mergeCell ref="C1003:D1003"/>
    <mergeCell ref="B1000:V1000"/>
    <mergeCell ref="B1001:B1010"/>
    <mergeCell ref="C1001:M1001"/>
    <mergeCell ref="P1001:S1002"/>
    <mergeCell ref="T1001:U1003"/>
    <mergeCell ref="V1001:V1003"/>
    <mergeCell ref="H1004:I1004"/>
    <mergeCell ref="O1004:P1006"/>
    <mergeCell ref="Q1004:Q1006"/>
    <mergeCell ref="R1004:S1006"/>
    <mergeCell ref="T1004:V1005"/>
    <mergeCell ref="H1005:I1005"/>
    <mergeCell ref="H1006:I1006"/>
    <mergeCell ref="H1007:I1007"/>
    <mergeCell ref="O1007:O1008"/>
    <mergeCell ref="P1007:S1007"/>
    <mergeCell ref="H1008:I1008"/>
    <mergeCell ref="R1008:S1008"/>
    <mergeCell ref="H1009:I1009"/>
    <mergeCell ref="R1009:S1009"/>
    <mergeCell ref="C1010:E1010"/>
    <mergeCell ref="H1010:I1010"/>
    <mergeCell ref="O1010:S1010"/>
    <mergeCell ref="R1014:S1015"/>
    <mergeCell ref="T1014:V1014"/>
    <mergeCell ref="P1015:Q1015"/>
    <mergeCell ref="K1014:K1015"/>
    <mergeCell ref="L1014:L1015"/>
    <mergeCell ref="M1014:M1015"/>
    <mergeCell ref="N1014:O1014"/>
    <mergeCell ref="P1014:Q1014"/>
    <mergeCell ref="B1013:D1013"/>
    <mergeCell ref="B1014:B1015"/>
    <mergeCell ref="H1014:H1015"/>
    <mergeCell ref="I1014:I1015"/>
    <mergeCell ref="J1014:J1015"/>
    <mergeCell ref="P1018:Q1018"/>
    <mergeCell ref="R1018:S1018"/>
    <mergeCell ref="P1017:Q1017"/>
    <mergeCell ref="R1017:S1017"/>
    <mergeCell ref="C1024:E1024"/>
    <mergeCell ref="G1024:G1025"/>
    <mergeCell ref="H1024:I1025"/>
    <mergeCell ref="J1024:K1024"/>
    <mergeCell ref="C1025:D1025"/>
    <mergeCell ref="B1022:V1022"/>
    <mergeCell ref="B1023:B1032"/>
    <mergeCell ref="C1023:M1023"/>
    <mergeCell ref="P1023:S1024"/>
    <mergeCell ref="T1023:U1025"/>
    <mergeCell ref="V1023:V1025"/>
    <mergeCell ref="H1026:I1026"/>
    <mergeCell ref="O1026:P1028"/>
    <mergeCell ref="Q1026:Q1028"/>
    <mergeCell ref="R1026:S1028"/>
    <mergeCell ref="T1026:V1027"/>
    <mergeCell ref="H1027:I1027"/>
    <mergeCell ref="H1028:I1028"/>
    <mergeCell ref="H1029:I1029"/>
    <mergeCell ref="O1029:O1030"/>
    <mergeCell ref="P1029:S1029"/>
    <mergeCell ref="K1036:K1037"/>
    <mergeCell ref="L1036:L1037"/>
    <mergeCell ref="M1036:M1037"/>
    <mergeCell ref="N1036:O1036"/>
    <mergeCell ref="P1036:Q1036"/>
    <mergeCell ref="B1035:D1035"/>
    <mergeCell ref="B1036:B1037"/>
    <mergeCell ref="H1036:H1037"/>
    <mergeCell ref="I1036:I1037"/>
    <mergeCell ref="J1036:J1037"/>
    <mergeCell ref="H1030:I1030"/>
    <mergeCell ref="R1030:S1030"/>
    <mergeCell ref="H1031:I1031"/>
    <mergeCell ref="R1031:S1031"/>
    <mergeCell ref="C1032:E1032"/>
    <mergeCell ref="H1032:I1032"/>
    <mergeCell ref="O1032:S1032"/>
    <mergeCell ref="P1044:Q1044"/>
    <mergeCell ref="R1044:S1044"/>
    <mergeCell ref="P1045:Q1045"/>
    <mergeCell ref="R1045:S1045"/>
    <mergeCell ref="P1046:Q1046"/>
    <mergeCell ref="R1046:S1046"/>
    <mergeCell ref="P1041:Q1041"/>
    <mergeCell ref="R1041:S1041"/>
    <mergeCell ref="P1042:Q1042"/>
    <mergeCell ref="R1042:S1042"/>
    <mergeCell ref="P1043:Q1043"/>
    <mergeCell ref="R1043:S1043"/>
    <mergeCell ref="P1040:Q1040"/>
    <mergeCell ref="R1040:S1040"/>
    <mergeCell ref="R1036:S1037"/>
    <mergeCell ref="T1036:V1036"/>
    <mergeCell ref="P1037:Q1037"/>
    <mergeCell ref="P1039:Q1039"/>
    <mergeCell ref="R1039:S1039"/>
    <mergeCell ref="C1052:E1052"/>
    <mergeCell ref="G1052:G1053"/>
    <mergeCell ref="H1052:I1053"/>
    <mergeCell ref="J1052:K1052"/>
    <mergeCell ref="C1053:D1053"/>
    <mergeCell ref="B1050:V1050"/>
    <mergeCell ref="B1051:B1060"/>
    <mergeCell ref="C1051:M1051"/>
    <mergeCell ref="P1051:S1052"/>
    <mergeCell ref="T1051:U1053"/>
    <mergeCell ref="V1051:V1053"/>
    <mergeCell ref="H1054:I1054"/>
    <mergeCell ref="O1054:P1056"/>
    <mergeCell ref="Q1054:Q1056"/>
    <mergeCell ref="R1054:S1056"/>
    <mergeCell ref="T1054:V1055"/>
    <mergeCell ref="H1055:I1055"/>
    <mergeCell ref="H1056:I1056"/>
    <mergeCell ref="H1057:I1057"/>
    <mergeCell ref="O1057:O1058"/>
    <mergeCell ref="P1057:S1057"/>
    <mergeCell ref="R1064:S1065"/>
    <mergeCell ref="T1064:V1064"/>
    <mergeCell ref="P1065:Q1065"/>
    <mergeCell ref="K1064:K1065"/>
    <mergeCell ref="L1064:L1065"/>
    <mergeCell ref="M1064:M1065"/>
    <mergeCell ref="N1064:O1064"/>
    <mergeCell ref="P1064:Q1064"/>
    <mergeCell ref="B1063:D1063"/>
    <mergeCell ref="B1064:B1065"/>
    <mergeCell ref="H1064:H1065"/>
    <mergeCell ref="I1064:I1065"/>
    <mergeCell ref="J1064:J1065"/>
    <mergeCell ref="H1058:I1058"/>
    <mergeCell ref="R1058:S1058"/>
    <mergeCell ref="H1059:I1059"/>
    <mergeCell ref="R1059:S1059"/>
    <mergeCell ref="C1060:E1060"/>
    <mergeCell ref="H1060:I1060"/>
    <mergeCell ref="O1060:S1060"/>
    <mergeCell ref="P1070:Q1070"/>
    <mergeCell ref="R1070:S1070"/>
    <mergeCell ref="P1071:Q1071"/>
    <mergeCell ref="R1071:S1071"/>
    <mergeCell ref="P1072:Q1072"/>
    <mergeCell ref="R1072:S1072"/>
    <mergeCell ref="P1068:Q1068"/>
    <mergeCell ref="R1068:S1068"/>
    <mergeCell ref="P1069:Q1069"/>
    <mergeCell ref="R1069:S1069"/>
    <mergeCell ref="P1067:Q1067"/>
    <mergeCell ref="R1067:S1067"/>
    <mergeCell ref="C1078:E1078"/>
    <mergeCell ref="G1078:G1079"/>
    <mergeCell ref="H1078:I1079"/>
    <mergeCell ref="J1078:K1078"/>
    <mergeCell ref="C1079:D1079"/>
    <mergeCell ref="B1076:V1076"/>
    <mergeCell ref="B1077:B1086"/>
    <mergeCell ref="C1077:M1077"/>
    <mergeCell ref="P1077:S1078"/>
    <mergeCell ref="T1077:U1079"/>
    <mergeCell ref="V1077:V1079"/>
    <mergeCell ref="H1080:I1080"/>
    <mergeCell ref="O1080:P1082"/>
    <mergeCell ref="Q1080:Q1082"/>
    <mergeCell ref="R1080:S1082"/>
    <mergeCell ref="T1080:V1081"/>
    <mergeCell ref="H1081:I1081"/>
    <mergeCell ref="H1082:I1082"/>
    <mergeCell ref="H1083:I1083"/>
    <mergeCell ref="O1083:O1084"/>
    <mergeCell ref="P1083:S1083"/>
    <mergeCell ref="R1090:S1091"/>
    <mergeCell ref="T1090:V1090"/>
    <mergeCell ref="P1091:Q1091"/>
    <mergeCell ref="P1093:Q1093"/>
    <mergeCell ref="R1093:S1093"/>
    <mergeCell ref="K1090:K1091"/>
    <mergeCell ref="L1090:L1091"/>
    <mergeCell ref="M1090:M1091"/>
    <mergeCell ref="N1090:O1090"/>
    <mergeCell ref="P1090:Q1090"/>
    <mergeCell ref="B1089:D1089"/>
    <mergeCell ref="B1090:B1091"/>
    <mergeCell ref="H1090:H1091"/>
    <mergeCell ref="I1090:I1091"/>
    <mergeCell ref="J1090:J1091"/>
    <mergeCell ref="H1084:I1084"/>
    <mergeCell ref="R1084:S1084"/>
    <mergeCell ref="H1085:I1085"/>
    <mergeCell ref="R1085:S1085"/>
    <mergeCell ref="C1086:E1086"/>
    <mergeCell ref="H1086:I1086"/>
    <mergeCell ref="O1086:S1086"/>
    <mergeCell ref="P1097:Q1097"/>
    <mergeCell ref="R1097:S1097"/>
    <mergeCell ref="P1098:Q1098"/>
    <mergeCell ref="R1098:S1098"/>
    <mergeCell ref="P1099:Q1099"/>
    <mergeCell ref="R1099:S1099"/>
    <mergeCell ref="P1095:Q1095"/>
    <mergeCell ref="R1095:S1095"/>
    <mergeCell ref="P1096:Q1096"/>
    <mergeCell ref="R1096:S1096"/>
    <mergeCell ref="P1094:Q1094"/>
    <mergeCell ref="R1094:S1094"/>
    <mergeCell ref="C1105:E1105"/>
    <mergeCell ref="G1105:G1106"/>
    <mergeCell ref="H1105:I1106"/>
    <mergeCell ref="J1105:K1105"/>
    <mergeCell ref="C1106:D1106"/>
    <mergeCell ref="B1103:V1103"/>
    <mergeCell ref="B1104:B1113"/>
    <mergeCell ref="C1104:M1104"/>
    <mergeCell ref="P1104:S1105"/>
    <mergeCell ref="T1104:U1106"/>
    <mergeCell ref="V1104:V1106"/>
    <mergeCell ref="H1107:I1107"/>
    <mergeCell ref="O1107:P1109"/>
    <mergeCell ref="Q1107:Q1109"/>
    <mergeCell ref="R1107:S1109"/>
    <mergeCell ref="H1108:I1108"/>
    <mergeCell ref="H1109:I1109"/>
    <mergeCell ref="H1110:I1110"/>
    <mergeCell ref="O1110:O1111"/>
    <mergeCell ref="P1110:S1110"/>
    <mergeCell ref="H1111:I1111"/>
    <mergeCell ref="R1111:S1111"/>
    <mergeCell ref="H1112:I1112"/>
    <mergeCell ref="R1112:S1112"/>
    <mergeCell ref="C1113:E1113"/>
    <mergeCell ref="H1113:I1113"/>
    <mergeCell ref="O1113:S1113"/>
    <mergeCell ref="R1117:S1118"/>
    <mergeCell ref="T1117:V1117"/>
    <mergeCell ref="P1118:Q1118"/>
    <mergeCell ref="P1120:Q1120"/>
    <mergeCell ref="R1120:S1120"/>
    <mergeCell ref="K1117:K1118"/>
    <mergeCell ref="L1117:L1118"/>
    <mergeCell ref="M1117:M1118"/>
    <mergeCell ref="N1117:O1117"/>
    <mergeCell ref="P1117:Q1117"/>
    <mergeCell ref="B1116:D1116"/>
    <mergeCell ref="B1117:B1118"/>
    <mergeCell ref="H1117:H1118"/>
    <mergeCell ref="I1117:I1118"/>
    <mergeCell ref="J1117:J1118"/>
    <mergeCell ref="P1126:Q1126"/>
    <mergeCell ref="R1126:S1126"/>
    <mergeCell ref="P1127:Q1127"/>
    <mergeCell ref="R1127:S1127"/>
    <mergeCell ref="P1128:Q1128"/>
    <mergeCell ref="R1128:S1128"/>
    <mergeCell ref="P1123:Q1123"/>
    <mergeCell ref="R1123:S1123"/>
    <mergeCell ref="P1124:Q1124"/>
    <mergeCell ref="R1124:S1124"/>
    <mergeCell ref="P1125:Q1125"/>
    <mergeCell ref="R1125:S1125"/>
    <mergeCell ref="P1121:Q1121"/>
    <mergeCell ref="R1121:S1121"/>
    <mergeCell ref="P1122:Q1122"/>
    <mergeCell ref="R1122:S1122"/>
    <mergeCell ref="T1107:V1108"/>
    <mergeCell ref="C1134:E1134"/>
    <mergeCell ref="G1134:G1135"/>
    <mergeCell ref="H1134:I1135"/>
    <mergeCell ref="J1134:K1134"/>
    <mergeCell ref="C1135:D1135"/>
    <mergeCell ref="B1132:V1132"/>
    <mergeCell ref="B1133:B1142"/>
    <mergeCell ref="C1133:M1133"/>
    <mergeCell ref="P1133:S1134"/>
    <mergeCell ref="T1133:U1135"/>
    <mergeCell ref="V1133:V1135"/>
    <mergeCell ref="H1136:I1136"/>
    <mergeCell ref="O1136:P1138"/>
    <mergeCell ref="Q1136:Q1138"/>
    <mergeCell ref="R1136:S1138"/>
    <mergeCell ref="T1136:V1137"/>
    <mergeCell ref="H1137:I1137"/>
    <mergeCell ref="H1138:I1138"/>
    <mergeCell ref="H1139:I1139"/>
    <mergeCell ref="O1139:O1140"/>
    <mergeCell ref="P1139:S1139"/>
    <mergeCell ref="H1140:I1140"/>
    <mergeCell ref="R1140:S1140"/>
    <mergeCell ref="H1141:I1141"/>
    <mergeCell ref="R1141:S1141"/>
    <mergeCell ref="C1142:E1142"/>
    <mergeCell ref="H1142:I1142"/>
    <mergeCell ref="O1142:S1142"/>
    <mergeCell ref="R1146:S1147"/>
    <mergeCell ref="T1146:V1146"/>
    <mergeCell ref="P1147:Q1147"/>
    <mergeCell ref="P1149:Q1149"/>
    <mergeCell ref="R1149:S1149"/>
    <mergeCell ref="K1146:K1147"/>
    <mergeCell ref="L1146:L1147"/>
    <mergeCell ref="M1146:M1147"/>
    <mergeCell ref="N1146:O1146"/>
    <mergeCell ref="P1146:Q1146"/>
    <mergeCell ref="B1145:D1145"/>
    <mergeCell ref="B1146:B1147"/>
    <mergeCell ref="H1146:H1147"/>
    <mergeCell ref="I1146:I1147"/>
    <mergeCell ref="J1146:J1147"/>
    <mergeCell ref="P1153:Q1153"/>
    <mergeCell ref="R1153:S1153"/>
    <mergeCell ref="P1154:Q1154"/>
    <mergeCell ref="R1154:S1154"/>
    <mergeCell ref="P1155:Q1155"/>
    <mergeCell ref="R1155:S1155"/>
    <mergeCell ref="P1151:Q1151"/>
    <mergeCell ref="R1151:S1151"/>
    <mergeCell ref="P1152:Q1152"/>
    <mergeCell ref="R1152:S1152"/>
    <mergeCell ref="P1150:Q1150"/>
    <mergeCell ref="R1150:S1150"/>
    <mergeCell ref="C1161:E1161"/>
    <mergeCell ref="G1161:G1162"/>
    <mergeCell ref="H1161:I1162"/>
    <mergeCell ref="J1161:K1161"/>
    <mergeCell ref="C1162:D1162"/>
    <mergeCell ref="B1159:V1159"/>
    <mergeCell ref="B1160:B1169"/>
    <mergeCell ref="C1160:M1160"/>
    <mergeCell ref="P1160:S1161"/>
    <mergeCell ref="T1160:U1162"/>
    <mergeCell ref="V1160:V1162"/>
    <mergeCell ref="H1163:I1163"/>
    <mergeCell ref="O1163:P1165"/>
    <mergeCell ref="Q1163:Q1165"/>
    <mergeCell ref="R1163:S1165"/>
    <mergeCell ref="T1163:V1164"/>
    <mergeCell ref="H1164:I1164"/>
    <mergeCell ref="T1173:V1173"/>
    <mergeCell ref="P1174:Q1174"/>
    <mergeCell ref="K1173:K1174"/>
    <mergeCell ref="L1173:L1174"/>
    <mergeCell ref="M1173:M1174"/>
    <mergeCell ref="N1173:O1173"/>
    <mergeCell ref="P1173:Q1173"/>
    <mergeCell ref="B1172:D1172"/>
    <mergeCell ref="B1173:B1174"/>
    <mergeCell ref="H1173:H1174"/>
    <mergeCell ref="I1173:I1174"/>
    <mergeCell ref="J1173:J1174"/>
    <mergeCell ref="H1167:I1167"/>
    <mergeCell ref="R1167:S1167"/>
    <mergeCell ref="H1168:I1168"/>
    <mergeCell ref="R1168:S1168"/>
    <mergeCell ref="C1169:E1169"/>
    <mergeCell ref="H1169:I1169"/>
    <mergeCell ref="O1169:S1169"/>
    <mergeCell ref="P1180:Q1180"/>
    <mergeCell ref="R1180:S1180"/>
    <mergeCell ref="P1181:Q1181"/>
    <mergeCell ref="R1181:S1181"/>
    <mergeCell ref="P1182:Q1182"/>
    <mergeCell ref="R1182:S1182"/>
    <mergeCell ref="P1179:Q1179"/>
    <mergeCell ref="R1179:S1179"/>
    <mergeCell ref="P1176:Q1176"/>
    <mergeCell ref="R1176:S1176"/>
    <mergeCell ref="P1177:Q1177"/>
    <mergeCell ref="R1177:S1177"/>
    <mergeCell ref="P1178:Q1178"/>
    <mergeCell ref="R1178:S1178"/>
    <mergeCell ref="H1165:I1165"/>
    <mergeCell ref="H1166:I1166"/>
    <mergeCell ref="O1166:O1167"/>
    <mergeCell ref="P1166:S1166"/>
    <mergeCell ref="R1173:S1174"/>
    <mergeCell ref="C1188:E1188"/>
    <mergeCell ref="G1188:G1189"/>
    <mergeCell ref="H1188:I1189"/>
    <mergeCell ref="J1188:K1188"/>
    <mergeCell ref="C1189:D1189"/>
    <mergeCell ref="B1186:V1186"/>
    <mergeCell ref="B1187:B1196"/>
    <mergeCell ref="C1187:M1187"/>
    <mergeCell ref="P1187:S1188"/>
    <mergeCell ref="T1187:U1189"/>
    <mergeCell ref="V1187:V1189"/>
    <mergeCell ref="H1190:I1190"/>
    <mergeCell ref="O1190:P1192"/>
    <mergeCell ref="Q1190:Q1192"/>
    <mergeCell ref="R1190:S1192"/>
    <mergeCell ref="T1190:V1191"/>
    <mergeCell ref="H1191:I1191"/>
    <mergeCell ref="H1192:I1192"/>
    <mergeCell ref="H1193:I1193"/>
    <mergeCell ref="O1193:O1194"/>
    <mergeCell ref="P1193:S1193"/>
    <mergeCell ref="T1200:V1200"/>
    <mergeCell ref="P1201:Q1201"/>
    <mergeCell ref="P1203:Q1203"/>
    <mergeCell ref="R1203:S1203"/>
    <mergeCell ref="K1200:K1201"/>
    <mergeCell ref="L1200:L1201"/>
    <mergeCell ref="M1200:M1201"/>
    <mergeCell ref="N1200:O1200"/>
    <mergeCell ref="P1200:Q1200"/>
    <mergeCell ref="B1199:D1199"/>
    <mergeCell ref="B1200:B1201"/>
    <mergeCell ref="H1200:H1201"/>
    <mergeCell ref="I1200:I1201"/>
    <mergeCell ref="J1200:J1201"/>
    <mergeCell ref="H1194:I1194"/>
    <mergeCell ref="R1194:S1194"/>
    <mergeCell ref="H1195:I1195"/>
    <mergeCell ref="R1195:S1195"/>
    <mergeCell ref="C1196:E1196"/>
    <mergeCell ref="H1196:I1196"/>
    <mergeCell ref="O1196:S1196"/>
    <mergeCell ref="P1209:Q1209"/>
    <mergeCell ref="R1209:S1209"/>
    <mergeCell ref="P1210:Q1210"/>
    <mergeCell ref="R1210:S1210"/>
    <mergeCell ref="P1211:Q1211"/>
    <mergeCell ref="R1211:S1211"/>
    <mergeCell ref="P1206:Q1206"/>
    <mergeCell ref="R1206:S1206"/>
    <mergeCell ref="P1207:Q1207"/>
    <mergeCell ref="R1207:S1207"/>
    <mergeCell ref="P1208:Q1208"/>
    <mergeCell ref="R1208:S1208"/>
    <mergeCell ref="P1204:Q1204"/>
    <mergeCell ref="R1204:S1204"/>
    <mergeCell ref="P1205:Q1205"/>
    <mergeCell ref="R1205:S1205"/>
    <mergeCell ref="R1200:S1201"/>
    <mergeCell ref="C1217:E1217"/>
    <mergeCell ref="G1217:G1218"/>
    <mergeCell ref="H1217:I1218"/>
    <mergeCell ref="J1217:K1217"/>
    <mergeCell ref="C1218:D1218"/>
    <mergeCell ref="B1215:V1215"/>
    <mergeCell ref="B1216:B1225"/>
    <mergeCell ref="C1216:M1216"/>
    <mergeCell ref="P1216:S1217"/>
    <mergeCell ref="T1216:U1218"/>
    <mergeCell ref="V1216:V1218"/>
    <mergeCell ref="H1219:I1219"/>
    <mergeCell ref="O1219:P1221"/>
    <mergeCell ref="Q1219:Q1221"/>
    <mergeCell ref="R1219:S1221"/>
    <mergeCell ref="T1219:V1220"/>
    <mergeCell ref="H1220:I1220"/>
    <mergeCell ref="H1221:I1221"/>
    <mergeCell ref="H1222:I1222"/>
    <mergeCell ref="O1222:O1223"/>
    <mergeCell ref="P1222:S1222"/>
    <mergeCell ref="R1229:S1230"/>
    <mergeCell ref="T1229:V1229"/>
    <mergeCell ref="P1230:Q1230"/>
    <mergeCell ref="K1229:K1230"/>
    <mergeCell ref="L1229:L1230"/>
    <mergeCell ref="M1229:M1230"/>
    <mergeCell ref="N1229:O1229"/>
    <mergeCell ref="P1229:Q1229"/>
    <mergeCell ref="B1228:D1228"/>
    <mergeCell ref="B1229:B1230"/>
    <mergeCell ref="H1229:H1230"/>
    <mergeCell ref="I1229:I1230"/>
    <mergeCell ref="J1229:J1230"/>
    <mergeCell ref="H1223:I1223"/>
    <mergeCell ref="R1223:S1223"/>
    <mergeCell ref="H1224:I1224"/>
    <mergeCell ref="R1224:S1224"/>
    <mergeCell ref="C1225:E1225"/>
    <mergeCell ref="H1225:I1225"/>
    <mergeCell ref="O1225:S1225"/>
    <mergeCell ref="P1234:Q1234"/>
    <mergeCell ref="R1234:S1234"/>
    <mergeCell ref="P1235:Q1235"/>
    <mergeCell ref="R1235:S1235"/>
    <mergeCell ref="P1236:Q1236"/>
    <mergeCell ref="R1236:S1236"/>
    <mergeCell ref="P1232:Q1232"/>
    <mergeCell ref="R1232:S1232"/>
    <mergeCell ref="P1233:Q1233"/>
    <mergeCell ref="R1233:S1233"/>
    <mergeCell ref="C1242:E1242"/>
    <mergeCell ref="G1242:G1243"/>
    <mergeCell ref="H1242:I1243"/>
    <mergeCell ref="J1242:K1242"/>
    <mergeCell ref="C1243:D1243"/>
    <mergeCell ref="B1240:V1240"/>
    <mergeCell ref="B1241:B1250"/>
    <mergeCell ref="C1241:M1241"/>
    <mergeCell ref="P1241:S1242"/>
    <mergeCell ref="T1241:U1243"/>
    <mergeCell ref="V1241:V1243"/>
    <mergeCell ref="H1244:I1244"/>
    <mergeCell ref="O1244:P1246"/>
    <mergeCell ref="Q1244:Q1246"/>
    <mergeCell ref="R1244:S1246"/>
    <mergeCell ref="T1244:V1245"/>
    <mergeCell ref="H1245:I1245"/>
    <mergeCell ref="T1254:V1254"/>
    <mergeCell ref="P1255:Q1255"/>
    <mergeCell ref="P1257:Q1257"/>
    <mergeCell ref="R1257:S1257"/>
    <mergeCell ref="K1254:K1255"/>
    <mergeCell ref="L1254:L1255"/>
    <mergeCell ref="M1254:M1255"/>
    <mergeCell ref="N1254:O1254"/>
    <mergeCell ref="P1254:Q1254"/>
    <mergeCell ref="B1253:D1253"/>
    <mergeCell ref="B1254:B1255"/>
    <mergeCell ref="H1254:H1255"/>
    <mergeCell ref="I1254:I1255"/>
    <mergeCell ref="J1254:J1255"/>
    <mergeCell ref="H1248:I1248"/>
    <mergeCell ref="R1248:S1248"/>
    <mergeCell ref="H1249:I1249"/>
    <mergeCell ref="R1249:S1249"/>
    <mergeCell ref="C1250:E1250"/>
    <mergeCell ref="H1250:I1250"/>
    <mergeCell ref="O1250:S1250"/>
    <mergeCell ref="P1263:Q1263"/>
    <mergeCell ref="R1263:S1263"/>
    <mergeCell ref="P1264:Q1264"/>
    <mergeCell ref="R1264:S1264"/>
    <mergeCell ref="P1265:Q1265"/>
    <mergeCell ref="R1265:S1265"/>
    <mergeCell ref="P1260:Q1260"/>
    <mergeCell ref="R1260:S1260"/>
    <mergeCell ref="P1261:Q1261"/>
    <mergeCell ref="R1261:S1261"/>
    <mergeCell ref="P1262:Q1262"/>
    <mergeCell ref="R1262:S1262"/>
    <mergeCell ref="P1258:Q1258"/>
    <mergeCell ref="R1258:S1258"/>
    <mergeCell ref="P1259:Q1259"/>
    <mergeCell ref="R1259:S1259"/>
    <mergeCell ref="H1246:I1246"/>
    <mergeCell ref="H1247:I1247"/>
    <mergeCell ref="O1247:O1248"/>
    <mergeCell ref="P1247:S1247"/>
    <mergeCell ref="R1254:S1255"/>
    <mergeCell ref="C1271:E1271"/>
    <mergeCell ref="G1271:G1272"/>
    <mergeCell ref="H1271:I1272"/>
    <mergeCell ref="J1271:K1271"/>
    <mergeCell ref="C1272:D1272"/>
    <mergeCell ref="B1269:V1269"/>
    <mergeCell ref="B1270:B1279"/>
    <mergeCell ref="C1270:M1270"/>
    <mergeCell ref="P1270:S1271"/>
    <mergeCell ref="T1270:U1272"/>
    <mergeCell ref="V1270:V1272"/>
    <mergeCell ref="H1273:I1273"/>
    <mergeCell ref="O1273:P1275"/>
    <mergeCell ref="Q1273:Q1275"/>
    <mergeCell ref="R1273:S1275"/>
    <mergeCell ref="T1273:V1274"/>
    <mergeCell ref="H1274:I1274"/>
    <mergeCell ref="H1275:I1275"/>
    <mergeCell ref="H1276:I1276"/>
    <mergeCell ref="O1276:O1277"/>
    <mergeCell ref="P1276:S1276"/>
    <mergeCell ref="T1283:V1283"/>
    <mergeCell ref="P1284:Q1284"/>
    <mergeCell ref="K1283:K1284"/>
    <mergeCell ref="L1283:L1284"/>
    <mergeCell ref="M1283:M1284"/>
    <mergeCell ref="N1283:O1283"/>
    <mergeCell ref="P1283:Q1283"/>
    <mergeCell ref="B1282:D1282"/>
    <mergeCell ref="B1283:B1284"/>
    <mergeCell ref="H1283:H1284"/>
    <mergeCell ref="I1283:I1284"/>
    <mergeCell ref="J1283:J1284"/>
    <mergeCell ref="H1277:I1277"/>
    <mergeCell ref="R1277:S1277"/>
    <mergeCell ref="H1278:I1278"/>
    <mergeCell ref="R1278:S1278"/>
    <mergeCell ref="C1279:E1279"/>
    <mergeCell ref="H1279:I1279"/>
    <mergeCell ref="O1279:S1279"/>
    <mergeCell ref="P1291:Q1291"/>
    <mergeCell ref="R1291:S1291"/>
    <mergeCell ref="P1292:Q1292"/>
    <mergeCell ref="R1292:S1292"/>
    <mergeCell ref="P1293:Q1293"/>
    <mergeCell ref="R1293:S1293"/>
    <mergeCell ref="P1288:Q1288"/>
    <mergeCell ref="R1288:S1288"/>
    <mergeCell ref="P1289:Q1289"/>
    <mergeCell ref="R1289:S1289"/>
    <mergeCell ref="P1290:Q1290"/>
    <mergeCell ref="R1290:S1290"/>
    <mergeCell ref="P1286:Q1286"/>
    <mergeCell ref="R1286:S1286"/>
    <mergeCell ref="P1287:Q1287"/>
    <mergeCell ref="R1287:S1287"/>
    <mergeCell ref="R1283:S1284"/>
    <mergeCell ref="C1299:E1299"/>
    <mergeCell ref="G1299:G1300"/>
    <mergeCell ref="H1299:I1300"/>
    <mergeCell ref="J1299:K1299"/>
    <mergeCell ref="C1300:D1300"/>
    <mergeCell ref="B1297:V1297"/>
    <mergeCell ref="B1298:B1307"/>
    <mergeCell ref="C1298:M1298"/>
    <mergeCell ref="P1298:S1299"/>
    <mergeCell ref="T1298:U1300"/>
    <mergeCell ref="V1298:V1300"/>
    <mergeCell ref="H1301:I1301"/>
    <mergeCell ref="O1301:P1303"/>
    <mergeCell ref="Q1301:Q1303"/>
    <mergeCell ref="R1301:S1303"/>
    <mergeCell ref="T1301:V1302"/>
    <mergeCell ref="H1302:I1302"/>
    <mergeCell ref="H1303:I1303"/>
    <mergeCell ref="H1304:I1304"/>
    <mergeCell ref="O1304:O1305"/>
    <mergeCell ref="P1304:S1304"/>
    <mergeCell ref="R1311:S1312"/>
    <mergeCell ref="T1311:V1311"/>
    <mergeCell ref="P1312:Q1312"/>
    <mergeCell ref="K1311:K1312"/>
    <mergeCell ref="L1311:L1312"/>
    <mergeCell ref="M1311:M1312"/>
    <mergeCell ref="N1311:O1311"/>
    <mergeCell ref="P1311:Q1311"/>
    <mergeCell ref="B1310:D1310"/>
    <mergeCell ref="B1311:B1312"/>
    <mergeCell ref="H1311:H1312"/>
    <mergeCell ref="I1311:I1312"/>
    <mergeCell ref="J1311:J1312"/>
    <mergeCell ref="H1305:I1305"/>
    <mergeCell ref="R1305:S1305"/>
    <mergeCell ref="H1306:I1306"/>
    <mergeCell ref="R1306:S1306"/>
    <mergeCell ref="C1307:E1307"/>
    <mergeCell ref="H1307:I1307"/>
    <mergeCell ref="O1307:S1307"/>
    <mergeCell ref="P1318:Q1318"/>
    <mergeCell ref="R1318:S1318"/>
    <mergeCell ref="P1315:Q1315"/>
    <mergeCell ref="R1315:S1315"/>
    <mergeCell ref="P1316:Q1316"/>
    <mergeCell ref="R1316:S1316"/>
    <mergeCell ref="P1317:Q1317"/>
    <mergeCell ref="R1317:S1317"/>
    <mergeCell ref="P1314:Q1314"/>
    <mergeCell ref="R1314:S1314"/>
    <mergeCell ref="C1324:E1324"/>
    <mergeCell ref="G1324:G1325"/>
    <mergeCell ref="H1324:I1325"/>
    <mergeCell ref="J1324:K1324"/>
    <mergeCell ref="C1325:D1325"/>
    <mergeCell ref="B1322:V1322"/>
    <mergeCell ref="B1323:B1332"/>
    <mergeCell ref="C1323:M1323"/>
    <mergeCell ref="P1323:S1324"/>
    <mergeCell ref="T1323:U1325"/>
    <mergeCell ref="V1323:V1325"/>
    <mergeCell ref="H1326:I1326"/>
    <mergeCell ref="O1326:P1328"/>
    <mergeCell ref="Q1326:Q1328"/>
    <mergeCell ref="R1326:S1328"/>
    <mergeCell ref="T1326:V1327"/>
    <mergeCell ref="H1327:I1327"/>
    <mergeCell ref="H1328:I1328"/>
    <mergeCell ref="H1329:I1329"/>
    <mergeCell ref="O1329:O1330"/>
    <mergeCell ref="P1329:S1329"/>
    <mergeCell ref="R1336:S1337"/>
    <mergeCell ref="T1336:V1336"/>
    <mergeCell ref="P1337:Q1337"/>
    <mergeCell ref="P1339:Q1339"/>
    <mergeCell ref="R1339:S1339"/>
    <mergeCell ref="K1336:K1337"/>
    <mergeCell ref="L1336:L1337"/>
    <mergeCell ref="M1336:M1337"/>
    <mergeCell ref="N1336:O1336"/>
    <mergeCell ref="P1336:Q1336"/>
    <mergeCell ref="B1335:D1335"/>
    <mergeCell ref="B1336:B1337"/>
    <mergeCell ref="H1336:H1337"/>
    <mergeCell ref="I1336:I1337"/>
    <mergeCell ref="J1336:J1337"/>
    <mergeCell ref="H1330:I1330"/>
    <mergeCell ref="R1330:S1330"/>
    <mergeCell ref="H1331:I1331"/>
    <mergeCell ref="R1331:S1331"/>
    <mergeCell ref="C1332:E1332"/>
    <mergeCell ref="H1332:I1332"/>
    <mergeCell ref="O1332:S1332"/>
    <mergeCell ref="P1343:Q1343"/>
    <mergeCell ref="R1343:S1343"/>
    <mergeCell ref="P1344:Q1344"/>
    <mergeCell ref="R1344:S1344"/>
    <mergeCell ref="P1341:Q1341"/>
    <mergeCell ref="R1341:S1341"/>
    <mergeCell ref="P1342:Q1342"/>
    <mergeCell ref="R1342:S1342"/>
    <mergeCell ref="P1340:Q1340"/>
    <mergeCell ref="R1340:S1340"/>
    <mergeCell ref="C1350:E1350"/>
    <mergeCell ref="G1350:G1351"/>
    <mergeCell ref="H1350:I1351"/>
    <mergeCell ref="J1350:K1350"/>
    <mergeCell ref="C1351:D1351"/>
    <mergeCell ref="B1348:V1348"/>
    <mergeCell ref="B1349:B1358"/>
    <mergeCell ref="C1349:M1349"/>
    <mergeCell ref="P1349:S1350"/>
    <mergeCell ref="T1349:U1351"/>
    <mergeCell ref="V1349:V1351"/>
    <mergeCell ref="H1352:I1352"/>
    <mergeCell ref="O1352:P1354"/>
    <mergeCell ref="Q1352:Q1354"/>
    <mergeCell ref="R1352:S1354"/>
    <mergeCell ref="T1352:V1353"/>
    <mergeCell ref="H1353:I1353"/>
    <mergeCell ref="C1358:E1358"/>
    <mergeCell ref="H1358:I1358"/>
    <mergeCell ref="O1358:S1358"/>
    <mergeCell ref="H2111:H2112"/>
    <mergeCell ref="H2113:H2114"/>
    <mergeCell ref="R1362:S1363"/>
    <mergeCell ref="T1362:V1362"/>
    <mergeCell ref="P1363:Q1363"/>
    <mergeCell ref="P1365:Q1365"/>
    <mergeCell ref="R1365:S1365"/>
    <mergeCell ref="K1362:K1363"/>
    <mergeCell ref="L1362:L1363"/>
    <mergeCell ref="M1362:M1363"/>
    <mergeCell ref="N1362:O1362"/>
    <mergeCell ref="P1362:Q1362"/>
    <mergeCell ref="B1361:D1361"/>
    <mergeCell ref="B1362:B1363"/>
    <mergeCell ref="H1362:H1363"/>
    <mergeCell ref="I1362:I1363"/>
    <mergeCell ref="J1362:J1363"/>
    <mergeCell ref="P1372:Q1372"/>
    <mergeCell ref="R1372:S1372"/>
    <mergeCell ref="P1373:Q1373"/>
    <mergeCell ref="R1373:S1373"/>
    <mergeCell ref="P1505:Q1505"/>
    <mergeCell ref="R1505:S1505"/>
    <mergeCell ref="P1506:Q1506"/>
    <mergeCell ref="R1506:S1506"/>
    <mergeCell ref="P1507:Q1507"/>
    <mergeCell ref="R1507:S1507"/>
    <mergeCell ref="P1502:Q1502"/>
    <mergeCell ref="R1502:S1502"/>
    <mergeCell ref="P1374:Q1374"/>
    <mergeCell ref="R1374:S1374"/>
    <mergeCell ref="P1369:Q1369"/>
    <mergeCell ref="R1369:S1369"/>
    <mergeCell ref="P1370:Q1370"/>
    <mergeCell ref="R1370:S1370"/>
    <mergeCell ref="P1371:Q1371"/>
    <mergeCell ref="R1371:S1371"/>
    <mergeCell ref="P1366:Q1366"/>
    <mergeCell ref="R1366:S1366"/>
    <mergeCell ref="P1367:Q1367"/>
    <mergeCell ref="R1367:S1367"/>
    <mergeCell ref="P1368:Q1368"/>
    <mergeCell ref="R1368:S1368"/>
    <mergeCell ref="H1354:I1354"/>
    <mergeCell ref="H1355:I1355"/>
    <mergeCell ref="O1355:O1356"/>
    <mergeCell ref="P1355:S1355"/>
    <mergeCell ref="H1356:I1356"/>
    <mergeCell ref="R1356:S1356"/>
    <mergeCell ref="H1357:I1357"/>
    <mergeCell ref="R1357:S1357"/>
    <mergeCell ref="B1378:V1378"/>
    <mergeCell ref="B1379:B1388"/>
    <mergeCell ref="C1379:M1379"/>
    <mergeCell ref="P1379:S1380"/>
    <mergeCell ref="T1379:U1381"/>
    <mergeCell ref="V1379:V1381"/>
    <mergeCell ref="H1382:I1382"/>
    <mergeCell ref="O1382:P1384"/>
    <mergeCell ref="Q1382:Q1384"/>
    <mergeCell ref="R1382:S1384"/>
    <mergeCell ref="T1382:V1383"/>
    <mergeCell ref="H1383:I1383"/>
    <mergeCell ref="H1384:I1384"/>
    <mergeCell ref="H1385:I1385"/>
    <mergeCell ref="O1385:O1386"/>
    <mergeCell ref="P1385:S1385"/>
    <mergeCell ref="H1386:I1386"/>
    <mergeCell ref="R1386:S1386"/>
    <mergeCell ref="H1387:I1387"/>
    <mergeCell ref="R1387:S1387"/>
    <mergeCell ref="C1388:E1388"/>
    <mergeCell ref="H1388:I1388"/>
    <mergeCell ref="O1388:S1388"/>
    <mergeCell ref="K1392:K1393"/>
    <mergeCell ref="L1392:L1393"/>
    <mergeCell ref="M1392:M1393"/>
    <mergeCell ref="N1392:O1392"/>
    <mergeCell ref="P1392:Q1392"/>
    <mergeCell ref="B1391:D1391"/>
    <mergeCell ref="B1392:B1393"/>
    <mergeCell ref="H1392:H1393"/>
    <mergeCell ref="I1392:I1393"/>
    <mergeCell ref="J1392:J1393"/>
    <mergeCell ref="P1401:Q1401"/>
    <mergeCell ref="R1401:S1401"/>
    <mergeCell ref="C1380:E1380"/>
    <mergeCell ref="G1380:G1381"/>
    <mergeCell ref="H1380:I1381"/>
    <mergeCell ref="J1380:K1380"/>
    <mergeCell ref="C1381:D1381"/>
    <mergeCell ref="P1402:Q1402"/>
    <mergeCell ref="R1402:S1402"/>
    <mergeCell ref="P1403:Q1403"/>
    <mergeCell ref="R1403:S1403"/>
    <mergeCell ref="P1398:Q1398"/>
    <mergeCell ref="R1398:S1398"/>
    <mergeCell ref="P1399:Q1399"/>
    <mergeCell ref="R1399:S1399"/>
    <mergeCell ref="P1400:Q1400"/>
    <mergeCell ref="R1400:S1400"/>
    <mergeCell ref="P1396:Q1396"/>
    <mergeCell ref="R1396:S1396"/>
    <mergeCell ref="P1397:Q1397"/>
    <mergeCell ref="R1397:S1397"/>
    <mergeCell ref="R1392:S1393"/>
    <mergeCell ref="T1392:V1392"/>
    <mergeCell ref="P1393:Q1393"/>
    <mergeCell ref="P1395:Q1395"/>
    <mergeCell ref="R1395:S1395"/>
    <mergeCell ref="C1409:E1409"/>
    <mergeCell ref="G1409:G1410"/>
    <mergeCell ref="H1409:I1410"/>
    <mergeCell ref="J1409:K1409"/>
    <mergeCell ref="C1410:D1410"/>
    <mergeCell ref="B1407:V1407"/>
    <mergeCell ref="B1408:B1417"/>
    <mergeCell ref="C1408:M1408"/>
    <mergeCell ref="P1408:S1409"/>
    <mergeCell ref="T1408:U1410"/>
    <mergeCell ref="V1408:V1410"/>
    <mergeCell ref="H1411:I1411"/>
    <mergeCell ref="O1411:P1413"/>
    <mergeCell ref="Q1411:Q1413"/>
    <mergeCell ref="R1411:S1413"/>
    <mergeCell ref="T1411:V1412"/>
    <mergeCell ref="H1412:I1412"/>
    <mergeCell ref="H1413:I1413"/>
    <mergeCell ref="H1414:I1414"/>
    <mergeCell ref="O1414:O1415"/>
    <mergeCell ref="P1414:S1414"/>
    <mergeCell ref="R1421:S1422"/>
    <mergeCell ref="T1421:V1421"/>
    <mergeCell ref="P1422:Q1422"/>
    <mergeCell ref="P1424:Q1424"/>
    <mergeCell ref="R1424:S1424"/>
    <mergeCell ref="K1421:K1422"/>
    <mergeCell ref="L1421:L1422"/>
    <mergeCell ref="M1421:M1422"/>
    <mergeCell ref="N1421:O1421"/>
    <mergeCell ref="P1421:Q1421"/>
    <mergeCell ref="B1420:D1420"/>
    <mergeCell ref="B1421:B1422"/>
    <mergeCell ref="H1421:H1422"/>
    <mergeCell ref="I1421:I1422"/>
    <mergeCell ref="J1421:J1422"/>
    <mergeCell ref="H1415:I1415"/>
    <mergeCell ref="R1415:S1415"/>
    <mergeCell ref="H1416:I1416"/>
    <mergeCell ref="R1416:S1416"/>
    <mergeCell ref="C1417:E1417"/>
    <mergeCell ref="H1417:I1417"/>
    <mergeCell ref="O1417:S1417"/>
    <mergeCell ref="B1424:B1425"/>
    <mergeCell ref="H1424:H1425"/>
    <mergeCell ref="R1430:S1430"/>
    <mergeCell ref="P1431:Q1431"/>
    <mergeCell ref="R1431:S1431"/>
    <mergeCell ref="P1427:Q1427"/>
    <mergeCell ref="R1427:S1427"/>
    <mergeCell ref="P1428:Q1428"/>
    <mergeCell ref="R1428:S1428"/>
    <mergeCell ref="P1429:Q1429"/>
    <mergeCell ref="R1429:S1429"/>
    <mergeCell ref="P1425:Q1425"/>
    <mergeCell ref="R1425:S1425"/>
    <mergeCell ref="P1426:Q1426"/>
    <mergeCell ref="R1426:S1426"/>
    <mergeCell ref="C1437:E1437"/>
    <mergeCell ref="G1437:G1438"/>
    <mergeCell ref="H1437:I1438"/>
    <mergeCell ref="J1437:K1437"/>
    <mergeCell ref="C1438:D1438"/>
    <mergeCell ref="B1435:V1435"/>
    <mergeCell ref="B1436:B1445"/>
    <mergeCell ref="C1436:M1436"/>
    <mergeCell ref="P1436:S1437"/>
    <mergeCell ref="T1436:U1438"/>
    <mergeCell ref="V1436:V1438"/>
    <mergeCell ref="H1439:I1439"/>
    <mergeCell ref="O1439:P1441"/>
    <mergeCell ref="Q1439:Q1441"/>
    <mergeCell ref="B1448:D1448"/>
    <mergeCell ref="B1449:B1450"/>
    <mergeCell ref="H1449:H1450"/>
    <mergeCell ref="I1449:I1450"/>
    <mergeCell ref="J1449:J1450"/>
    <mergeCell ref="R1455:S1455"/>
    <mergeCell ref="P1456:Q1456"/>
    <mergeCell ref="R1456:S1456"/>
    <mergeCell ref="P1457:Q1457"/>
    <mergeCell ref="R1457:S1457"/>
    <mergeCell ref="P1453:Q1453"/>
    <mergeCell ref="R1453:S1453"/>
    <mergeCell ref="P1454:Q1454"/>
    <mergeCell ref="R1454:S1454"/>
    <mergeCell ref="R1439:S1441"/>
    <mergeCell ref="T1439:V1440"/>
    <mergeCell ref="H1440:I1440"/>
    <mergeCell ref="H1441:I1441"/>
    <mergeCell ref="H1442:I1442"/>
    <mergeCell ref="O1442:O1443"/>
    <mergeCell ref="P1442:S1442"/>
    <mergeCell ref="H1443:I1443"/>
    <mergeCell ref="R1443:S1443"/>
    <mergeCell ref="H1444:I1444"/>
    <mergeCell ref="R1444:S1444"/>
    <mergeCell ref="C1445:E1445"/>
    <mergeCell ref="H1445:I1445"/>
    <mergeCell ref="O1445:S1445"/>
    <mergeCell ref="R1449:S1450"/>
    <mergeCell ref="T1449:V1449"/>
    <mergeCell ref="P1450:Q1450"/>
    <mergeCell ref="P1452:Q1452"/>
    <mergeCell ref="C1463:E1463"/>
    <mergeCell ref="G1463:G1464"/>
    <mergeCell ref="H1463:I1464"/>
    <mergeCell ref="J1463:K1463"/>
    <mergeCell ref="C1464:D1464"/>
    <mergeCell ref="B1461:V1461"/>
    <mergeCell ref="B1462:B1471"/>
    <mergeCell ref="C1462:M1462"/>
    <mergeCell ref="P1462:S1463"/>
    <mergeCell ref="T1462:U1464"/>
    <mergeCell ref="V1462:V1464"/>
    <mergeCell ref="H1465:I1465"/>
    <mergeCell ref="O1465:P1467"/>
    <mergeCell ref="Q1465:Q1467"/>
    <mergeCell ref="R1465:S1467"/>
    <mergeCell ref="T1465:V1466"/>
    <mergeCell ref="H1466:I1466"/>
    <mergeCell ref="H1467:I1467"/>
    <mergeCell ref="H1468:I1468"/>
    <mergeCell ref="O1468:O1469"/>
    <mergeCell ref="P1468:S1468"/>
    <mergeCell ref="H1469:I1469"/>
    <mergeCell ref="R1469:S1469"/>
    <mergeCell ref="H1470:I1470"/>
    <mergeCell ref="R1470:S1470"/>
    <mergeCell ref="C1471:E1471"/>
    <mergeCell ref="H1471:I1471"/>
    <mergeCell ref="T1475:V1475"/>
    <mergeCell ref="P1476:Q1476"/>
    <mergeCell ref="K1475:K1476"/>
    <mergeCell ref="L1475:L1476"/>
    <mergeCell ref="M1475:M1476"/>
    <mergeCell ref="N1475:O1475"/>
    <mergeCell ref="P1475:Q1475"/>
    <mergeCell ref="B1474:D1474"/>
    <mergeCell ref="B1475:B1476"/>
    <mergeCell ref="H1475:H1476"/>
    <mergeCell ref="I1475:I1476"/>
    <mergeCell ref="J1475:J1476"/>
    <mergeCell ref="P1479:Q1479"/>
    <mergeCell ref="R1479:S1479"/>
    <mergeCell ref="P1478:Q1478"/>
    <mergeCell ref="R1478:S1478"/>
    <mergeCell ref="O1471:S1471"/>
    <mergeCell ref="R1475:S1476"/>
    <mergeCell ref="C1485:E1485"/>
    <mergeCell ref="G1485:G1486"/>
    <mergeCell ref="H1485:I1486"/>
    <mergeCell ref="J1485:K1485"/>
    <mergeCell ref="C1486:D1486"/>
    <mergeCell ref="B1483:V1483"/>
    <mergeCell ref="B1484:B1493"/>
    <mergeCell ref="C1484:M1484"/>
    <mergeCell ref="P1484:S1485"/>
    <mergeCell ref="T1484:U1486"/>
    <mergeCell ref="V1484:V1486"/>
    <mergeCell ref="H1487:I1487"/>
    <mergeCell ref="O1487:P1489"/>
    <mergeCell ref="Q1487:Q1489"/>
    <mergeCell ref="R1487:S1489"/>
    <mergeCell ref="T1487:V1488"/>
    <mergeCell ref="H1488:I1488"/>
    <mergeCell ref="H1489:I1489"/>
    <mergeCell ref="H1490:I1490"/>
    <mergeCell ref="O1490:O1491"/>
    <mergeCell ref="P1490:S1490"/>
    <mergeCell ref="H1491:I1491"/>
    <mergeCell ref="R1491:S1491"/>
    <mergeCell ref="H1492:I1492"/>
    <mergeCell ref="R1492:S1492"/>
    <mergeCell ref="C1493:E1493"/>
    <mergeCell ref="H1493:I1493"/>
    <mergeCell ref="T1497:V1497"/>
    <mergeCell ref="P1498:Q1498"/>
    <mergeCell ref="P1500:Q1500"/>
    <mergeCell ref="R1500:S1500"/>
    <mergeCell ref="K1497:K1498"/>
    <mergeCell ref="L1497:L1498"/>
    <mergeCell ref="M1497:M1498"/>
    <mergeCell ref="N1497:O1497"/>
    <mergeCell ref="P1497:Q1497"/>
    <mergeCell ref="B1496:D1496"/>
    <mergeCell ref="B1497:B1498"/>
    <mergeCell ref="H1497:H1498"/>
    <mergeCell ref="I1497:I1498"/>
    <mergeCell ref="J1497:J1498"/>
    <mergeCell ref="R1501:S1501"/>
    <mergeCell ref="O1493:S1493"/>
    <mergeCell ref="R1497:S1498"/>
    <mergeCell ref="C1513:E1513"/>
    <mergeCell ref="G1513:G1514"/>
    <mergeCell ref="H1513:I1514"/>
    <mergeCell ref="J1513:K1513"/>
    <mergeCell ref="C1514:D1514"/>
    <mergeCell ref="B1511:V1511"/>
    <mergeCell ref="B1512:B1521"/>
    <mergeCell ref="C1512:M1512"/>
    <mergeCell ref="P1512:S1513"/>
    <mergeCell ref="T1512:U1514"/>
    <mergeCell ref="V1512:V1514"/>
    <mergeCell ref="H1515:I1515"/>
    <mergeCell ref="O1515:P1517"/>
    <mergeCell ref="Q1515:Q1517"/>
    <mergeCell ref="R1515:S1517"/>
    <mergeCell ref="T1515:V1516"/>
    <mergeCell ref="H1516:I1516"/>
    <mergeCell ref="H1517:I1517"/>
    <mergeCell ref="H1518:I1518"/>
    <mergeCell ref="O1518:O1519"/>
    <mergeCell ref="P1518:S1518"/>
    <mergeCell ref="H1519:I1519"/>
    <mergeCell ref="R1519:S1519"/>
    <mergeCell ref="H1520:I1520"/>
    <mergeCell ref="R1520:S1520"/>
    <mergeCell ref="C1521:E1521"/>
    <mergeCell ref="H1521:I1521"/>
    <mergeCell ref="O1521:S1521"/>
    <mergeCell ref="R1525:S1526"/>
    <mergeCell ref="T1525:V1525"/>
    <mergeCell ref="P1526:Q1526"/>
    <mergeCell ref="P1528:Q1528"/>
    <mergeCell ref="R1528:S1528"/>
    <mergeCell ref="K1525:K1526"/>
    <mergeCell ref="L1525:L1526"/>
    <mergeCell ref="M1525:M1526"/>
    <mergeCell ref="N1525:O1525"/>
    <mergeCell ref="P1525:Q1525"/>
    <mergeCell ref="B1524:D1524"/>
    <mergeCell ref="B1525:B1526"/>
    <mergeCell ref="H1525:H1526"/>
    <mergeCell ref="I1525:I1526"/>
    <mergeCell ref="J1525:J1526"/>
    <mergeCell ref="R1533:S1533"/>
    <mergeCell ref="P1534:Q1534"/>
    <mergeCell ref="R1534:S1534"/>
    <mergeCell ref="P1535:Q1535"/>
    <mergeCell ref="R1535:S1535"/>
    <mergeCell ref="P1530:Q1530"/>
    <mergeCell ref="R1530:S1530"/>
    <mergeCell ref="P1531:Q1531"/>
    <mergeCell ref="R1531:S1531"/>
    <mergeCell ref="P1532:Q1532"/>
    <mergeCell ref="R1532:S1532"/>
    <mergeCell ref="P1529:Q1529"/>
    <mergeCell ref="R1529:S1529"/>
    <mergeCell ref="C1541:E1541"/>
    <mergeCell ref="G1541:G1542"/>
    <mergeCell ref="H1541:I1542"/>
    <mergeCell ref="J1541:K1541"/>
    <mergeCell ref="C1542:D1542"/>
    <mergeCell ref="B1539:V1539"/>
    <mergeCell ref="B1540:B1549"/>
    <mergeCell ref="C1540:M1540"/>
    <mergeCell ref="P1540:S1541"/>
    <mergeCell ref="T1540:U1542"/>
    <mergeCell ref="V1540:V1542"/>
    <mergeCell ref="H1543:I1543"/>
    <mergeCell ref="O1543:P1545"/>
    <mergeCell ref="Q1543:Q1545"/>
    <mergeCell ref="R1543:S1545"/>
    <mergeCell ref="T1543:V1544"/>
    <mergeCell ref="H1544:I1544"/>
    <mergeCell ref="H1545:I1545"/>
    <mergeCell ref="H1546:I1546"/>
    <mergeCell ref="O1546:O1547"/>
    <mergeCell ref="P1546:S1546"/>
    <mergeCell ref="R1553:S1554"/>
    <mergeCell ref="T1553:V1553"/>
    <mergeCell ref="P1554:Q1554"/>
    <mergeCell ref="P1556:Q1556"/>
    <mergeCell ref="R1556:S1556"/>
    <mergeCell ref="K1553:K1554"/>
    <mergeCell ref="L1553:L1554"/>
    <mergeCell ref="M1553:M1554"/>
    <mergeCell ref="N1553:O1553"/>
    <mergeCell ref="P1553:Q1553"/>
    <mergeCell ref="B1552:D1552"/>
    <mergeCell ref="B1553:B1554"/>
    <mergeCell ref="H1553:H1554"/>
    <mergeCell ref="I1553:I1554"/>
    <mergeCell ref="J1553:J1554"/>
    <mergeCell ref="H1547:I1547"/>
    <mergeCell ref="R1547:S1547"/>
    <mergeCell ref="H1548:I1548"/>
    <mergeCell ref="R1548:S1548"/>
    <mergeCell ref="C1549:E1549"/>
    <mergeCell ref="H1549:I1549"/>
    <mergeCell ref="O1549:S1549"/>
    <mergeCell ref="P1560:Q1560"/>
    <mergeCell ref="R1560:S1560"/>
    <mergeCell ref="P1557:Q1557"/>
    <mergeCell ref="R1557:S1557"/>
    <mergeCell ref="P1558:Q1558"/>
    <mergeCell ref="R1558:S1558"/>
    <mergeCell ref="P1559:Q1559"/>
    <mergeCell ref="R1559:S1559"/>
    <mergeCell ref="C1566:E1566"/>
    <mergeCell ref="G1566:G1567"/>
    <mergeCell ref="H1566:I1567"/>
    <mergeCell ref="J1566:K1566"/>
    <mergeCell ref="C1567:D1567"/>
    <mergeCell ref="B1564:V1564"/>
    <mergeCell ref="B1565:B1574"/>
    <mergeCell ref="C1565:M1565"/>
    <mergeCell ref="P1565:S1566"/>
    <mergeCell ref="T1565:U1567"/>
    <mergeCell ref="V1565:V1567"/>
    <mergeCell ref="H1568:I1568"/>
    <mergeCell ref="O1568:P1570"/>
    <mergeCell ref="Q1568:Q1570"/>
    <mergeCell ref="R1568:S1570"/>
    <mergeCell ref="T1568:V1569"/>
    <mergeCell ref="H1569:I1569"/>
    <mergeCell ref="H1570:I1570"/>
    <mergeCell ref="H1571:I1571"/>
    <mergeCell ref="O1571:O1572"/>
    <mergeCell ref="P1571:S1571"/>
    <mergeCell ref="R1578:S1579"/>
    <mergeCell ref="T1578:V1578"/>
    <mergeCell ref="P1579:Q1579"/>
    <mergeCell ref="P1581:Q1581"/>
    <mergeCell ref="R1581:S1581"/>
    <mergeCell ref="K1578:K1579"/>
    <mergeCell ref="L1578:L1579"/>
    <mergeCell ref="M1578:M1579"/>
    <mergeCell ref="N1578:O1578"/>
    <mergeCell ref="P1578:Q1578"/>
    <mergeCell ref="B1577:D1577"/>
    <mergeCell ref="B1578:B1579"/>
    <mergeCell ref="H1578:H1579"/>
    <mergeCell ref="I1578:I1579"/>
    <mergeCell ref="J1578:J1579"/>
    <mergeCell ref="H1572:I1572"/>
    <mergeCell ref="R1572:S1572"/>
    <mergeCell ref="H1573:I1573"/>
    <mergeCell ref="R1573:S1573"/>
    <mergeCell ref="C1574:E1574"/>
    <mergeCell ref="H1574:I1574"/>
    <mergeCell ref="O1574:S1574"/>
    <mergeCell ref="R1586:S1586"/>
    <mergeCell ref="P1587:Q1587"/>
    <mergeCell ref="R1587:S1587"/>
    <mergeCell ref="P1588:Q1588"/>
    <mergeCell ref="R1588:S1588"/>
    <mergeCell ref="P1584:Q1584"/>
    <mergeCell ref="R1584:S1584"/>
    <mergeCell ref="P1585:Q1585"/>
    <mergeCell ref="R1585:S1585"/>
    <mergeCell ref="P1582:Q1582"/>
    <mergeCell ref="R1582:S1582"/>
    <mergeCell ref="P1583:Q1583"/>
    <mergeCell ref="R1583:S1583"/>
    <mergeCell ref="C1594:E1594"/>
    <mergeCell ref="G1594:G1595"/>
    <mergeCell ref="H1594:I1595"/>
    <mergeCell ref="J1594:K1594"/>
    <mergeCell ref="C1595:D1595"/>
    <mergeCell ref="B1592:V1592"/>
    <mergeCell ref="B1593:B1602"/>
    <mergeCell ref="C1593:M1593"/>
    <mergeCell ref="P1593:S1594"/>
    <mergeCell ref="T1593:U1595"/>
    <mergeCell ref="V1593:V1595"/>
    <mergeCell ref="H1596:I1596"/>
    <mergeCell ref="O1596:P1598"/>
    <mergeCell ref="Q1596:Q1598"/>
    <mergeCell ref="R1596:S1598"/>
    <mergeCell ref="T1596:V1597"/>
    <mergeCell ref="H1597:I1597"/>
    <mergeCell ref="H1598:I1598"/>
    <mergeCell ref="H1599:I1599"/>
    <mergeCell ref="O1599:O1600"/>
    <mergeCell ref="P1599:S1599"/>
    <mergeCell ref="R1606:S1607"/>
    <mergeCell ref="T1606:V1606"/>
    <mergeCell ref="P1607:Q1607"/>
    <mergeCell ref="K1606:K1607"/>
    <mergeCell ref="L1606:L1607"/>
    <mergeCell ref="M1606:M1607"/>
    <mergeCell ref="N1606:O1606"/>
    <mergeCell ref="P1606:Q1606"/>
    <mergeCell ref="B1605:D1605"/>
    <mergeCell ref="B1606:B1607"/>
    <mergeCell ref="H1606:H1607"/>
    <mergeCell ref="I1606:I1607"/>
    <mergeCell ref="J1606:J1607"/>
    <mergeCell ref="H1600:I1600"/>
    <mergeCell ref="R1600:S1600"/>
    <mergeCell ref="H1601:I1601"/>
    <mergeCell ref="R1601:S1601"/>
    <mergeCell ref="C1602:E1602"/>
    <mergeCell ref="H1602:I1602"/>
    <mergeCell ref="O1602:S1602"/>
    <mergeCell ref="P1609:Q1609"/>
    <mergeCell ref="R1609:S1609"/>
    <mergeCell ref="P1610:Q1610"/>
    <mergeCell ref="R1610:S1610"/>
    <mergeCell ref="P1611:Q1611"/>
    <mergeCell ref="R1611:S1611"/>
    <mergeCell ref="C1623:E1623"/>
    <mergeCell ref="G1623:G1624"/>
    <mergeCell ref="H1623:I1624"/>
    <mergeCell ref="J1623:K1623"/>
    <mergeCell ref="C1624:D1624"/>
    <mergeCell ref="B1621:V1621"/>
    <mergeCell ref="B1622:B1631"/>
    <mergeCell ref="C1622:M1622"/>
    <mergeCell ref="P1622:S1623"/>
    <mergeCell ref="T1622:U1624"/>
    <mergeCell ref="V1622:V1624"/>
    <mergeCell ref="H1625:I1625"/>
    <mergeCell ref="O1625:P1627"/>
    <mergeCell ref="Q1625:Q1627"/>
    <mergeCell ref="R1625:S1627"/>
    <mergeCell ref="T1625:V1626"/>
    <mergeCell ref="H1626:I1626"/>
    <mergeCell ref="H1627:I1627"/>
    <mergeCell ref="H1628:I1628"/>
    <mergeCell ref="O1628:O1629"/>
    <mergeCell ref="P1628:S1628"/>
    <mergeCell ref="R1613:S1613"/>
    <mergeCell ref="P1614:Q1614"/>
    <mergeCell ref="R1614:S1614"/>
    <mergeCell ref="R1635:S1636"/>
    <mergeCell ref="T1635:V1635"/>
    <mergeCell ref="P1636:Q1636"/>
    <mergeCell ref="P1638:Q1638"/>
    <mergeCell ref="R1638:S1638"/>
    <mergeCell ref="K1635:K1636"/>
    <mergeCell ref="L1635:L1636"/>
    <mergeCell ref="M1635:M1636"/>
    <mergeCell ref="N1635:O1635"/>
    <mergeCell ref="P1635:Q1635"/>
    <mergeCell ref="B1634:D1634"/>
    <mergeCell ref="B1635:B1636"/>
    <mergeCell ref="H1635:H1636"/>
    <mergeCell ref="I1635:I1636"/>
    <mergeCell ref="J1635:J1636"/>
    <mergeCell ref="H1629:I1629"/>
    <mergeCell ref="R1629:S1629"/>
    <mergeCell ref="H1630:I1630"/>
    <mergeCell ref="R1630:S1630"/>
    <mergeCell ref="C1631:E1631"/>
    <mergeCell ref="H1631:I1631"/>
    <mergeCell ref="O1631:S1631"/>
    <mergeCell ref="P1643:Q1643"/>
    <mergeCell ref="R1643:S1643"/>
    <mergeCell ref="P1640:Q1640"/>
    <mergeCell ref="R1640:S1640"/>
    <mergeCell ref="P1641:Q1641"/>
    <mergeCell ref="R1641:S1641"/>
    <mergeCell ref="P1639:Q1639"/>
    <mergeCell ref="R1639:S1639"/>
    <mergeCell ref="C1649:E1649"/>
    <mergeCell ref="G1649:G1650"/>
    <mergeCell ref="H1649:I1650"/>
    <mergeCell ref="J1649:K1649"/>
    <mergeCell ref="C1650:D1650"/>
    <mergeCell ref="B1647:V1647"/>
    <mergeCell ref="B1648:B1657"/>
    <mergeCell ref="C1648:M1648"/>
    <mergeCell ref="P1648:S1649"/>
    <mergeCell ref="T1648:U1650"/>
    <mergeCell ref="V1648:V1650"/>
    <mergeCell ref="H1651:I1651"/>
    <mergeCell ref="O1651:P1653"/>
    <mergeCell ref="Q1651:Q1653"/>
    <mergeCell ref="R1651:S1653"/>
    <mergeCell ref="T1651:V1652"/>
    <mergeCell ref="H1652:I1652"/>
    <mergeCell ref="H1653:I1653"/>
    <mergeCell ref="T1661:V1661"/>
    <mergeCell ref="P1662:Q1662"/>
    <mergeCell ref="P1664:Q1664"/>
    <mergeCell ref="R1664:S1664"/>
    <mergeCell ref="K1661:K1662"/>
    <mergeCell ref="L1661:L1662"/>
    <mergeCell ref="M1661:M1662"/>
    <mergeCell ref="N1661:O1661"/>
    <mergeCell ref="P1661:Q1661"/>
    <mergeCell ref="B1660:D1660"/>
    <mergeCell ref="B1661:B1662"/>
    <mergeCell ref="H1661:H1662"/>
    <mergeCell ref="I1661:I1662"/>
    <mergeCell ref="J1661:J1662"/>
    <mergeCell ref="H1655:I1655"/>
    <mergeCell ref="R1655:S1655"/>
    <mergeCell ref="H1656:I1656"/>
    <mergeCell ref="R1656:S1656"/>
    <mergeCell ref="C1657:E1657"/>
    <mergeCell ref="H1657:I1657"/>
    <mergeCell ref="O1657:S1657"/>
    <mergeCell ref="F1664:F1665"/>
    <mergeCell ref="P1667:Q1667"/>
    <mergeCell ref="R1667:S1667"/>
    <mergeCell ref="P1665:Q1665"/>
    <mergeCell ref="R1665:S1665"/>
    <mergeCell ref="P1666:Q1666"/>
    <mergeCell ref="R1666:S1666"/>
    <mergeCell ref="C1673:E1673"/>
    <mergeCell ref="G1673:G1674"/>
    <mergeCell ref="H1673:I1674"/>
    <mergeCell ref="J1673:K1673"/>
    <mergeCell ref="C1674:D1674"/>
    <mergeCell ref="B1671:V1671"/>
    <mergeCell ref="B1672:B1681"/>
    <mergeCell ref="C1672:M1672"/>
    <mergeCell ref="P1672:S1673"/>
    <mergeCell ref="T1672:U1674"/>
    <mergeCell ref="V1672:V1674"/>
    <mergeCell ref="H1675:I1675"/>
    <mergeCell ref="O1675:P1677"/>
    <mergeCell ref="Q1675:Q1677"/>
    <mergeCell ref="R1675:S1677"/>
    <mergeCell ref="T1675:V1676"/>
    <mergeCell ref="H1676:I1676"/>
    <mergeCell ref="H1677:I1677"/>
    <mergeCell ref="H1678:I1678"/>
    <mergeCell ref="O1678:O1679"/>
    <mergeCell ref="P1678:S1678"/>
    <mergeCell ref="K1685:K1686"/>
    <mergeCell ref="L1685:L1686"/>
    <mergeCell ref="M1685:M1686"/>
    <mergeCell ref="N1685:O1685"/>
    <mergeCell ref="P1685:Q1685"/>
    <mergeCell ref="B1684:D1684"/>
    <mergeCell ref="B1685:B1686"/>
    <mergeCell ref="H1685:H1686"/>
    <mergeCell ref="I1685:I1686"/>
    <mergeCell ref="J1685:J1686"/>
    <mergeCell ref="H1679:I1679"/>
    <mergeCell ref="R1679:S1679"/>
    <mergeCell ref="H1680:I1680"/>
    <mergeCell ref="R1680:S1680"/>
    <mergeCell ref="C1681:E1681"/>
    <mergeCell ref="H1681:I1681"/>
    <mergeCell ref="O1681:S1681"/>
    <mergeCell ref="R1694:S1694"/>
    <mergeCell ref="P1695:Q1695"/>
    <mergeCell ref="R1695:S1695"/>
    <mergeCell ref="P1696:Q1696"/>
    <mergeCell ref="R1696:S1696"/>
    <mergeCell ref="P1691:Q1691"/>
    <mergeCell ref="R1691:S1691"/>
    <mergeCell ref="P1692:Q1692"/>
    <mergeCell ref="R1692:S1692"/>
    <mergeCell ref="P1693:Q1693"/>
    <mergeCell ref="R1693:S1693"/>
    <mergeCell ref="P1689:Q1689"/>
    <mergeCell ref="R1689:S1689"/>
    <mergeCell ref="P1690:Q1690"/>
    <mergeCell ref="R1690:S1690"/>
    <mergeCell ref="R1685:S1686"/>
    <mergeCell ref="T1685:V1685"/>
    <mergeCell ref="P1686:Q1686"/>
    <mergeCell ref="P1688:Q1688"/>
    <mergeCell ref="R1688:S1688"/>
    <mergeCell ref="C1702:E1702"/>
    <mergeCell ref="G1702:G1703"/>
    <mergeCell ref="H1702:I1703"/>
    <mergeCell ref="J1702:K1702"/>
    <mergeCell ref="C1703:D1703"/>
    <mergeCell ref="B1700:V1700"/>
    <mergeCell ref="B1701:B1710"/>
    <mergeCell ref="C1701:M1701"/>
    <mergeCell ref="P1701:S1702"/>
    <mergeCell ref="T1701:U1703"/>
    <mergeCell ref="V1701:V1703"/>
    <mergeCell ref="H1704:I1704"/>
    <mergeCell ref="O1704:P1706"/>
    <mergeCell ref="Q1704:Q1706"/>
    <mergeCell ref="R1704:S1706"/>
    <mergeCell ref="T1704:V1705"/>
    <mergeCell ref="H1705:I1705"/>
    <mergeCell ref="H1706:I1706"/>
    <mergeCell ref="H1707:I1707"/>
    <mergeCell ref="O1707:O1708"/>
    <mergeCell ref="P1707:S1707"/>
    <mergeCell ref="R1714:S1715"/>
    <mergeCell ref="T1714:V1714"/>
    <mergeCell ref="P1715:Q1715"/>
    <mergeCell ref="P1717:Q1717"/>
    <mergeCell ref="R1717:S1717"/>
    <mergeCell ref="K1714:K1715"/>
    <mergeCell ref="L1714:L1715"/>
    <mergeCell ref="M1714:M1715"/>
    <mergeCell ref="N1714:O1714"/>
    <mergeCell ref="P1714:Q1714"/>
    <mergeCell ref="B1713:D1713"/>
    <mergeCell ref="B1714:B1715"/>
    <mergeCell ref="H1714:H1715"/>
    <mergeCell ref="I1714:I1715"/>
    <mergeCell ref="J1714:J1715"/>
    <mergeCell ref="H1708:I1708"/>
    <mergeCell ref="R1708:S1708"/>
    <mergeCell ref="H1709:I1709"/>
    <mergeCell ref="R1709:S1709"/>
    <mergeCell ref="C1710:E1710"/>
    <mergeCell ref="H1710:I1710"/>
    <mergeCell ref="O1710:S1710"/>
    <mergeCell ref="R1719:S1719"/>
    <mergeCell ref="P1720:Q1720"/>
    <mergeCell ref="R1720:S1720"/>
    <mergeCell ref="P1721:Q1721"/>
    <mergeCell ref="R1721:S1721"/>
    <mergeCell ref="P1718:Q1718"/>
    <mergeCell ref="R1718:S1718"/>
    <mergeCell ref="C1727:E1727"/>
    <mergeCell ref="G1727:G1728"/>
    <mergeCell ref="H1727:I1728"/>
    <mergeCell ref="J1727:K1727"/>
    <mergeCell ref="C1728:D1728"/>
    <mergeCell ref="B1725:V1725"/>
    <mergeCell ref="B1726:B1735"/>
    <mergeCell ref="C1726:M1726"/>
    <mergeCell ref="P1726:S1727"/>
    <mergeCell ref="T1726:U1728"/>
    <mergeCell ref="V1726:V1728"/>
    <mergeCell ref="H1729:I1729"/>
    <mergeCell ref="O1729:P1731"/>
    <mergeCell ref="Q1729:Q1731"/>
    <mergeCell ref="R1729:S1731"/>
    <mergeCell ref="T1729:V1730"/>
    <mergeCell ref="H1730:I1730"/>
    <mergeCell ref="H1731:I1731"/>
    <mergeCell ref="H1732:I1732"/>
    <mergeCell ref="O1732:O1733"/>
    <mergeCell ref="P1732:S1732"/>
    <mergeCell ref="R1739:S1740"/>
    <mergeCell ref="T1739:V1739"/>
    <mergeCell ref="P1740:Q1740"/>
    <mergeCell ref="P1742:Q1742"/>
    <mergeCell ref="R1742:S1742"/>
    <mergeCell ref="K1739:K1740"/>
    <mergeCell ref="L1739:L1740"/>
    <mergeCell ref="M1739:M1740"/>
    <mergeCell ref="N1739:O1739"/>
    <mergeCell ref="P1739:Q1739"/>
    <mergeCell ref="B1738:D1738"/>
    <mergeCell ref="B1739:B1740"/>
    <mergeCell ref="H1739:H1740"/>
    <mergeCell ref="I1739:I1740"/>
    <mergeCell ref="J1739:J1740"/>
    <mergeCell ref="H1733:I1733"/>
    <mergeCell ref="R1733:S1733"/>
    <mergeCell ref="H1734:I1734"/>
    <mergeCell ref="R1734:S1734"/>
    <mergeCell ref="C1735:E1735"/>
    <mergeCell ref="H1735:I1735"/>
    <mergeCell ref="O1735:S1735"/>
    <mergeCell ref="R1747:S1747"/>
    <mergeCell ref="P1748:Q1748"/>
    <mergeCell ref="R1748:S1748"/>
    <mergeCell ref="P1749:Q1749"/>
    <mergeCell ref="R1749:S1749"/>
    <mergeCell ref="P1744:Q1744"/>
    <mergeCell ref="R1744:S1744"/>
    <mergeCell ref="P1745:Q1745"/>
    <mergeCell ref="R1745:S1745"/>
    <mergeCell ref="P1746:Q1746"/>
    <mergeCell ref="R1746:S1746"/>
    <mergeCell ref="P1743:Q1743"/>
    <mergeCell ref="R1743:S1743"/>
    <mergeCell ref="C1755:E1755"/>
    <mergeCell ref="G1755:G1756"/>
    <mergeCell ref="H1755:I1756"/>
    <mergeCell ref="J1755:K1755"/>
    <mergeCell ref="C1756:D1756"/>
    <mergeCell ref="B1753:V1753"/>
    <mergeCell ref="B1754:B1763"/>
    <mergeCell ref="C1754:M1754"/>
    <mergeCell ref="P1754:S1755"/>
    <mergeCell ref="T1754:U1756"/>
    <mergeCell ref="V1754:V1756"/>
    <mergeCell ref="H1757:I1757"/>
    <mergeCell ref="O1757:P1759"/>
    <mergeCell ref="Q1757:Q1759"/>
    <mergeCell ref="R1757:S1759"/>
    <mergeCell ref="T1757:V1758"/>
    <mergeCell ref="H1758:I1758"/>
    <mergeCell ref="H1759:I1759"/>
    <mergeCell ref="H1760:I1760"/>
    <mergeCell ref="O1760:O1761"/>
    <mergeCell ref="P1760:S1760"/>
    <mergeCell ref="H1761:I1761"/>
    <mergeCell ref="R1761:S1761"/>
    <mergeCell ref="H1762:I1762"/>
    <mergeCell ref="R1762:S1762"/>
    <mergeCell ref="C1763:E1763"/>
    <mergeCell ref="H1763:I1763"/>
    <mergeCell ref="O1763:S1763"/>
    <mergeCell ref="R1767:S1768"/>
    <mergeCell ref="T1767:V1767"/>
    <mergeCell ref="P1768:Q1768"/>
    <mergeCell ref="K1767:K1768"/>
    <mergeCell ref="L1767:L1768"/>
    <mergeCell ref="M1767:M1768"/>
    <mergeCell ref="N1767:O1767"/>
    <mergeCell ref="P1767:Q1767"/>
    <mergeCell ref="B1766:D1766"/>
    <mergeCell ref="B1767:B1768"/>
    <mergeCell ref="H1767:H1768"/>
    <mergeCell ref="I1767:I1768"/>
    <mergeCell ref="J1767:J1768"/>
    <mergeCell ref="R1773:S1773"/>
    <mergeCell ref="P1774:Q1774"/>
    <mergeCell ref="R1774:S1774"/>
    <mergeCell ref="P1775:Q1775"/>
    <mergeCell ref="R1775:S1775"/>
    <mergeCell ref="P1771:Q1771"/>
    <mergeCell ref="R1771:S1771"/>
    <mergeCell ref="P1772:Q1772"/>
    <mergeCell ref="R1772:S1772"/>
    <mergeCell ref="P1770:Q1770"/>
    <mergeCell ref="R1770:S1770"/>
    <mergeCell ref="C1781:E1781"/>
    <mergeCell ref="G1781:G1782"/>
    <mergeCell ref="H1781:I1782"/>
    <mergeCell ref="J1781:K1781"/>
    <mergeCell ref="C1782:D1782"/>
    <mergeCell ref="B1779:V1779"/>
    <mergeCell ref="B1780:B1789"/>
    <mergeCell ref="C1780:M1780"/>
    <mergeCell ref="P1780:S1781"/>
    <mergeCell ref="T1780:U1782"/>
    <mergeCell ref="V1780:V1782"/>
    <mergeCell ref="H1783:I1783"/>
    <mergeCell ref="O1783:P1785"/>
    <mergeCell ref="Q1783:Q1785"/>
    <mergeCell ref="R1783:S1785"/>
    <mergeCell ref="T1783:V1784"/>
    <mergeCell ref="H1784:I1784"/>
    <mergeCell ref="H1785:I1785"/>
    <mergeCell ref="H1786:I1786"/>
    <mergeCell ref="O1786:O1787"/>
    <mergeCell ref="P1786:S1786"/>
    <mergeCell ref="R1793:S1794"/>
    <mergeCell ref="T1793:V1793"/>
    <mergeCell ref="P1794:Q1794"/>
    <mergeCell ref="P1796:Q1796"/>
    <mergeCell ref="R1796:S1796"/>
    <mergeCell ref="K1793:K1794"/>
    <mergeCell ref="L1793:L1794"/>
    <mergeCell ref="M1793:M1794"/>
    <mergeCell ref="N1793:O1793"/>
    <mergeCell ref="P1793:Q1793"/>
    <mergeCell ref="B1792:D1792"/>
    <mergeCell ref="B1793:B1794"/>
    <mergeCell ref="H1793:H1794"/>
    <mergeCell ref="I1793:I1794"/>
    <mergeCell ref="J1793:J1794"/>
    <mergeCell ref="H1787:I1787"/>
    <mergeCell ref="R1787:S1787"/>
    <mergeCell ref="H1788:I1788"/>
    <mergeCell ref="R1788:S1788"/>
    <mergeCell ref="C1789:E1789"/>
    <mergeCell ref="H1789:I1789"/>
    <mergeCell ref="O1789:S1789"/>
    <mergeCell ref="R1803:S1803"/>
    <mergeCell ref="P1804:Q1804"/>
    <mergeCell ref="R1804:S1804"/>
    <mergeCell ref="P1805:Q1805"/>
    <mergeCell ref="R1805:S1805"/>
    <mergeCell ref="P1800:Q1800"/>
    <mergeCell ref="R1800:S1800"/>
    <mergeCell ref="P1801:Q1801"/>
    <mergeCell ref="R1801:S1801"/>
    <mergeCell ref="P1802:Q1802"/>
    <mergeCell ref="R1802:S1802"/>
    <mergeCell ref="P1797:Q1797"/>
    <mergeCell ref="R1797:S1797"/>
    <mergeCell ref="P1798:Q1798"/>
    <mergeCell ref="R1798:S1798"/>
    <mergeCell ref="P1799:Q1799"/>
    <mergeCell ref="R1799:S1799"/>
    <mergeCell ref="C1811:E1811"/>
    <mergeCell ref="G1811:G1812"/>
    <mergeCell ref="H1811:I1812"/>
    <mergeCell ref="J1811:K1811"/>
    <mergeCell ref="C1812:D1812"/>
    <mergeCell ref="B1809:V1809"/>
    <mergeCell ref="B1810:B1819"/>
    <mergeCell ref="C1810:M1810"/>
    <mergeCell ref="P1810:S1811"/>
    <mergeCell ref="T1810:U1812"/>
    <mergeCell ref="V1810:V1812"/>
    <mergeCell ref="H1813:I1813"/>
    <mergeCell ref="O1813:P1815"/>
    <mergeCell ref="Q1813:Q1815"/>
    <mergeCell ref="R1813:S1815"/>
    <mergeCell ref="T1813:V1814"/>
    <mergeCell ref="H1814:I1814"/>
    <mergeCell ref="H1815:I1815"/>
    <mergeCell ref="H1816:I1816"/>
    <mergeCell ref="O1816:O1817"/>
    <mergeCell ref="P1816:S1816"/>
    <mergeCell ref="R1823:S1824"/>
    <mergeCell ref="T1823:V1823"/>
    <mergeCell ref="P1824:Q1824"/>
    <mergeCell ref="P1826:Q1826"/>
    <mergeCell ref="R1826:S1826"/>
    <mergeCell ref="K1823:K1824"/>
    <mergeCell ref="L1823:L1824"/>
    <mergeCell ref="M1823:M1824"/>
    <mergeCell ref="N1823:O1823"/>
    <mergeCell ref="P1823:Q1823"/>
    <mergeCell ref="B1822:D1822"/>
    <mergeCell ref="B1823:B1824"/>
    <mergeCell ref="H1823:H1824"/>
    <mergeCell ref="I1823:I1824"/>
    <mergeCell ref="J1823:J1824"/>
    <mergeCell ref="H1817:I1817"/>
    <mergeCell ref="R1817:S1817"/>
    <mergeCell ref="H1818:I1818"/>
    <mergeCell ref="R1818:S1818"/>
    <mergeCell ref="C1819:E1819"/>
    <mergeCell ref="H1819:I1819"/>
    <mergeCell ref="O1819:S1819"/>
    <mergeCell ref="P1827:Q1827"/>
    <mergeCell ref="R1827:S1827"/>
    <mergeCell ref="C1833:E1833"/>
    <mergeCell ref="G1833:G1834"/>
    <mergeCell ref="H1833:I1834"/>
    <mergeCell ref="J1833:K1833"/>
    <mergeCell ref="C1834:D1834"/>
    <mergeCell ref="B1831:V1831"/>
    <mergeCell ref="B1832:B1841"/>
    <mergeCell ref="C1832:M1832"/>
    <mergeCell ref="P1832:S1833"/>
    <mergeCell ref="T1832:U1834"/>
    <mergeCell ref="V1832:V1834"/>
    <mergeCell ref="H1835:I1835"/>
    <mergeCell ref="O1835:P1837"/>
    <mergeCell ref="Q1835:Q1837"/>
    <mergeCell ref="R1835:S1837"/>
    <mergeCell ref="T1835:V1836"/>
    <mergeCell ref="H1836:I1836"/>
    <mergeCell ref="H1837:I1837"/>
    <mergeCell ref="H1838:I1838"/>
    <mergeCell ref="O1838:O1839"/>
    <mergeCell ref="P1838:S1838"/>
    <mergeCell ref="R1845:S1846"/>
    <mergeCell ref="T1845:V1845"/>
    <mergeCell ref="P1846:Q1846"/>
    <mergeCell ref="P1848:Q1848"/>
    <mergeCell ref="R1848:S1848"/>
    <mergeCell ref="K1845:K1846"/>
    <mergeCell ref="L1845:L1846"/>
    <mergeCell ref="M1845:M1846"/>
    <mergeCell ref="N1845:O1845"/>
    <mergeCell ref="P1845:Q1845"/>
    <mergeCell ref="B1844:D1844"/>
    <mergeCell ref="B1845:B1846"/>
    <mergeCell ref="H1845:H1846"/>
    <mergeCell ref="I1845:I1846"/>
    <mergeCell ref="J1845:J1846"/>
    <mergeCell ref="H1839:I1839"/>
    <mergeCell ref="R1839:S1839"/>
    <mergeCell ref="H1840:I1840"/>
    <mergeCell ref="R1840:S1840"/>
    <mergeCell ref="C1841:E1841"/>
    <mergeCell ref="H1841:I1841"/>
    <mergeCell ref="O1841:S1841"/>
    <mergeCell ref="P1850:Q1850"/>
    <mergeCell ref="R1850:S1850"/>
    <mergeCell ref="P1851:Q1851"/>
    <mergeCell ref="R1851:S1851"/>
    <mergeCell ref="P1849:Q1849"/>
    <mergeCell ref="R1849:S1849"/>
    <mergeCell ref="C1857:E1857"/>
    <mergeCell ref="G1857:G1858"/>
    <mergeCell ref="H1857:I1858"/>
    <mergeCell ref="J1857:K1857"/>
    <mergeCell ref="C1858:D1858"/>
    <mergeCell ref="B1855:V1855"/>
    <mergeCell ref="B1856:B1865"/>
    <mergeCell ref="C1856:M1856"/>
    <mergeCell ref="P1856:S1857"/>
    <mergeCell ref="T1856:U1858"/>
    <mergeCell ref="V1856:V1858"/>
    <mergeCell ref="H1859:I1859"/>
    <mergeCell ref="O1859:P1861"/>
    <mergeCell ref="Q1859:Q1861"/>
    <mergeCell ref="R1859:S1861"/>
    <mergeCell ref="T1859:V1860"/>
    <mergeCell ref="H1860:I1860"/>
    <mergeCell ref="H1861:I1861"/>
    <mergeCell ref="H1862:I1862"/>
    <mergeCell ref="O1862:O1863"/>
    <mergeCell ref="P1862:S1862"/>
    <mergeCell ref="R1869:S1870"/>
    <mergeCell ref="T1869:V1869"/>
    <mergeCell ref="P1870:Q1870"/>
    <mergeCell ref="P1872:Q1872"/>
    <mergeCell ref="R1872:S1872"/>
    <mergeCell ref="K1869:K1870"/>
    <mergeCell ref="L1869:L1870"/>
    <mergeCell ref="M1869:M1870"/>
    <mergeCell ref="N1869:O1869"/>
    <mergeCell ref="P1869:Q1869"/>
    <mergeCell ref="B1868:D1868"/>
    <mergeCell ref="B1869:B1870"/>
    <mergeCell ref="H1869:H1870"/>
    <mergeCell ref="I1869:I1870"/>
    <mergeCell ref="J1869:J1870"/>
    <mergeCell ref="H1863:I1863"/>
    <mergeCell ref="R1863:S1863"/>
    <mergeCell ref="H1864:I1864"/>
    <mergeCell ref="R1864:S1864"/>
    <mergeCell ref="C1865:E1865"/>
    <mergeCell ref="H1865:I1865"/>
    <mergeCell ref="O1865:S1865"/>
    <mergeCell ref="P1876:Q1876"/>
    <mergeCell ref="R1876:S1876"/>
    <mergeCell ref="P1874:Q1874"/>
    <mergeCell ref="R1874:S1874"/>
    <mergeCell ref="P1875:Q1875"/>
    <mergeCell ref="R1875:S1875"/>
    <mergeCell ref="P1873:Q1873"/>
    <mergeCell ref="R1873:S1873"/>
    <mergeCell ref="C1882:E1882"/>
    <mergeCell ref="G1882:G1883"/>
    <mergeCell ref="H1882:I1883"/>
    <mergeCell ref="J1882:K1882"/>
    <mergeCell ref="C1883:D1883"/>
    <mergeCell ref="B1880:V1880"/>
    <mergeCell ref="B1881:B1890"/>
    <mergeCell ref="C1881:M1881"/>
    <mergeCell ref="P1881:S1882"/>
    <mergeCell ref="T1881:U1883"/>
    <mergeCell ref="V1881:V1883"/>
    <mergeCell ref="H1884:I1884"/>
    <mergeCell ref="O1884:P1886"/>
    <mergeCell ref="Q1884:Q1886"/>
    <mergeCell ref="R1884:S1886"/>
    <mergeCell ref="T1884:V1885"/>
    <mergeCell ref="H1885:I1885"/>
    <mergeCell ref="H1886:I1886"/>
    <mergeCell ref="H1887:I1887"/>
    <mergeCell ref="O1887:O1888"/>
    <mergeCell ref="P1887:S1887"/>
    <mergeCell ref="H1888:I1888"/>
    <mergeCell ref="R1888:S1888"/>
    <mergeCell ref="H1889:I1889"/>
    <mergeCell ref="R1889:S1889"/>
    <mergeCell ref="C1890:E1890"/>
    <mergeCell ref="H1890:I1890"/>
    <mergeCell ref="O1890:S1890"/>
    <mergeCell ref="R1894:S1895"/>
    <mergeCell ref="T1894:V1894"/>
    <mergeCell ref="P1895:Q1895"/>
    <mergeCell ref="P1897:Q1897"/>
    <mergeCell ref="R1897:S1897"/>
    <mergeCell ref="K1894:K1895"/>
    <mergeCell ref="L1894:L1895"/>
    <mergeCell ref="M1894:M1895"/>
    <mergeCell ref="N1894:O1894"/>
    <mergeCell ref="P1894:Q1894"/>
    <mergeCell ref="B1893:D1893"/>
    <mergeCell ref="B1894:B1895"/>
    <mergeCell ref="H1894:H1895"/>
    <mergeCell ref="I1894:I1895"/>
    <mergeCell ref="J1894:J1895"/>
    <mergeCell ref="P1900:Q1900"/>
    <mergeCell ref="R1900:S1900"/>
    <mergeCell ref="P1901:Q1901"/>
    <mergeCell ref="R1901:S1901"/>
    <mergeCell ref="P1902:Q1902"/>
    <mergeCell ref="R1902:S1902"/>
    <mergeCell ref="P1898:Q1898"/>
    <mergeCell ref="R1898:S1898"/>
    <mergeCell ref="P1899:Q1899"/>
    <mergeCell ref="R1899:S1899"/>
    <mergeCell ref="C1908:E1908"/>
    <mergeCell ref="G1908:G1909"/>
    <mergeCell ref="H1908:I1909"/>
    <mergeCell ref="J1908:K1908"/>
    <mergeCell ref="C1909:D1909"/>
    <mergeCell ref="B1906:V1906"/>
    <mergeCell ref="B1907:B1916"/>
    <mergeCell ref="C1907:M1907"/>
    <mergeCell ref="P1907:S1908"/>
    <mergeCell ref="T1907:U1909"/>
    <mergeCell ref="V1907:V1909"/>
    <mergeCell ref="H1910:I1910"/>
    <mergeCell ref="O1910:P1912"/>
    <mergeCell ref="Q1910:Q1912"/>
    <mergeCell ref="R1910:S1912"/>
    <mergeCell ref="T1910:V1911"/>
    <mergeCell ref="H1911:I1911"/>
    <mergeCell ref="T1920:V1920"/>
    <mergeCell ref="P1921:Q1921"/>
    <mergeCell ref="K1920:K1921"/>
    <mergeCell ref="L1920:L1921"/>
    <mergeCell ref="M1920:M1921"/>
    <mergeCell ref="N1920:O1920"/>
    <mergeCell ref="P1920:Q1920"/>
    <mergeCell ref="B1919:D1919"/>
    <mergeCell ref="B1920:B1921"/>
    <mergeCell ref="H1920:H1921"/>
    <mergeCell ref="I1920:I1921"/>
    <mergeCell ref="J1920:J1921"/>
    <mergeCell ref="H1914:I1914"/>
    <mergeCell ref="R1914:S1914"/>
    <mergeCell ref="H1915:I1915"/>
    <mergeCell ref="R1915:S1915"/>
    <mergeCell ref="C1916:E1916"/>
    <mergeCell ref="H1916:I1916"/>
    <mergeCell ref="O1916:S1916"/>
    <mergeCell ref="P1928:Q1928"/>
    <mergeCell ref="R1928:S1928"/>
    <mergeCell ref="P1929:Q1929"/>
    <mergeCell ref="R1929:S1929"/>
    <mergeCell ref="P1930:Q1930"/>
    <mergeCell ref="R1930:S1930"/>
    <mergeCell ref="P1925:Q1925"/>
    <mergeCell ref="R1925:S1925"/>
    <mergeCell ref="P1926:Q1926"/>
    <mergeCell ref="R1926:S1926"/>
    <mergeCell ref="P1927:Q1927"/>
    <mergeCell ref="R1927:S1927"/>
    <mergeCell ref="P1923:Q1923"/>
    <mergeCell ref="R1923:S1923"/>
    <mergeCell ref="P1924:Q1924"/>
    <mergeCell ref="R1924:S1924"/>
    <mergeCell ref="H1912:I1912"/>
    <mergeCell ref="H1913:I1913"/>
    <mergeCell ref="O1913:O1914"/>
    <mergeCell ref="P1913:S1913"/>
    <mergeCell ref="R1920:S1921"/>
    <mergeCell ref="C1936:E1936"/>
    <mergeCell ref="G1936:G1937"/>
    <mergeCell ref="H1936:I1937"/>
    <mergeCell ref="J1936:K1936"/>
    <mergeCell ref="C1937:D1937"/>
    <mergeCell ref="B1934:V1934"/>
    <mergeCell ref="B1935:B1944"/>
    <mergeCell ref="C1935:M1935"/>
    <mergeCell ref="P1935:S1936"/>
    <mergeCell ref="T1935:U1937"/>
    <mergeCell ref="V1935:V1937"/>
    <mergeCell ref="H1938:I1938"/>
    <mergeCell ref="O1938:P1940"/>
    <mergeCell ref="Q1938:Q1940"/>
    <mergeCell ref="R1938:S1940"/>
    <mergeCell ref="T1938:V1939"/>
    <mergeCell ref="H1939:I1939"/>
    <mergeCell ref="H1940:I1940"/>
    <mergeCell ref="H1941:I1941"/>
    <mergeCell ref="O1941:O1942"/>
    <mergeCell ref="P1941:S1941"/>
    <mergeCell ref="R1948:S1949"/>
    <mergeCell ref="T1948:V1948"/>
    <mergeCell ref="P1949:Q1949"/>
    <mergeCell ref="P1951:Q1951"/>
    <mergeCell ref="R1951:S1951"/>
    <mergeCell ref="K1948:K1949"/>
    <mergeCell ref="L1948:L1949"/>
    <mergeCell ref="M1948:M1949"/>
    <mergeCell ref="N1948:O1948"/>
    <mergeCell ref="P1948:Q1948"/>
    <mergeCell ref="B1947:D1947"/>
    <mergeCell ref="B1948:B1949"/>
    <mergeCell ref="H1948:H1949"/>
    <mergeCell ref="I1948:I1949"/>
    <mergeCell ref="J1948:J1949"/>
    <mergeCell ref="H1942:I1942"/>
    <mergeCell ref="R1942:S1942"/>
    <mergeCell ref="H1943:I1943"/>
    <mergeCell ref="R1943:S1943"/>
    <mergeCell ref="C1944:E1944"/>
    <mergeCell ref="H1944:I1944"/>
    <mergeCell ref="O1944:S1944"/>
    <mergeCell ref="P1955:Q1955"/>
    <mergeCell ref="R1955:S1955"/>
    <mergeCell ref="P1956:Q1956"/>
    <mergeCell ref="R1956:S1956"/>
    <mergeCell ref="P1957:Q1957"/>
    <mergeCell ref="R1957:S1957"/>
    <mergeCell ref="P1953:Q1953"/>
    <mergeCell ref="R1953:S1953"/>
    <mergeCell ref="P1954:Q1954"/>
    <mergeCell ref="R1954:S1954"/>
    <mergeCell ref="P1952:Q1952"/>
    <mergeCell ref="R1952:S1952"/>
    <mergeCell ref="C1963:E1963"/>
    <mergeCell ref="G1963:G1964"/>
    <mergeCell ref="H1963:I1964"/>
    <mergeCell ref="J1963:K1963"/>
    <mergeCell ref="C1964:D1964"/>
    <mergeCell ref="B1961:V1961"/>
    <mergeCell ref="B1962:B1971"/>
    <mergeCell ref="C1962:M1962"/>
    <mergeCell ref="P1962:S1963"/>
    <mergeCell ref="T1962:U1964"/>
    <mergeCell ref="V1962:V1964"/>
    <mergeCell ref="H1965:I1965"/>
    <mergeCell ref="O1965:P1967"/>
    <mergeCell ref="Q1965:Q1967"/>
    <mergeCell ref="R1965:S1967"/>
    <mergeCell ref="T1965:V1966"/>
    <mergeCell ref="H1966:I1966"/>
    <mergeCell ref="H1967:I1967"/>
    <mergeCell ref="H1968:I1968"/>
    <mergeCell ref="O1968:O1969"/>
    <mergeCell ref="P1968:S1968"/>
    <mergeCell ref="R1975:S1976"/>
    <mergeCell ref="T1975:V1975"/>
    <mergeCell ref="P1976:Q1976"/>
    <mergeCell ref="K1975:K1976"/>
    <mergeCell ref="L1975:L1976"/>
    <mergeCell ref="M1975:M1976"/>
    <mergeCell ref="N1975:O1975"/>
    <mergeCell ref="P1975:Q1975"/>
    <mergeCell ref="B1974:D1974"/>
    <mergeCell ref="B1975:B1976"/>
    <mergeCell ref="H1975:H1976"/>
    <mergeCell ref="I1975:I1976"/>
    <mergeCell ref="J1975:J1976"/>
    <mergeCell ref="H1969:I1969"/>
    <mergeCell ref="R1969:S1969"/>
    <mergeCell ref="H1970:I1970"/>
    <mergeCell ref="R1970:S1970"/>
    <mergeCell ref="C1971:E1971"/>
    <mergeCell ref="H1971:I1971"/>
    <mergeCell ref="O1971:S1971"/>
    <mergeCell ref="P1984:Q1984"/>
    <mergeCell ref="R1984:S1984"/>
    <mergeCell ref="P1985:Q1985"/>
    <mergeCell ref="R1985:S1985"/>
    <mergeCell ref="P1986:Q1986"/>
    <mergeCell ref="R1986:S1986"/>
    <mergeCell ref="P1981:Q1981"/>
    <mergeCell ref="R1981:S1981"/>
    <mergeCell ref="P1982:Q1982"/>
    <mergeCell ref="R1982:S1982"/>
    <mergeCell ref="P1983:Q1983"/>
    <mergeCell ref="R1983:S1983"/>
    <mergeCell ref="P1978:Q1978"/>
    <mergeCell ref="R1978:S1978"/>
    <mergeCell ref="P1979:Q1979"/>
    <mergeCell ref="R1979:S1979"/>
    <mergeCell ref="P1980:Q1980"/>
    <mergeCell ref="R1980:S1980"/>
    <mergeCell ref="C1992:E1992"/>
    <mergeCell ref="G1992:G1993"/>
    <mergeCell ref="H1992:I1993"/>
    <mergeCell ref="J1992:K1992"/>
    <mergeCell ref="C1993:D1993"/>
    <mergeCell ref="B1990:V1990"/>
    <mergeCell ref="B1991:B2000"/>
    <mergeCell ref="C1991:M1991"/>
    <mergeCell ref="P1991:S1992"/>
    <mergeCell ref="T1991:U1993"/>
    <mergeCell ref="V1991:V1993"/>
    <mergeCell ref="H1994:I1994"/>
    <mergeCell ref="O1994:P1996"/>
    <mergeCell ref="Q1994:Q1996"/>
    <mergeCell ref="R1994:S1996"/>
    <mergeCell ref="T1994:V1995"/>
    <mergeCell ref="H1995:I1995"/>
    <mergeCell ref="H1996:I1996"/>
    <mergeCell ref="H1997:I1997"/>
    <mergeCell ref="O1997:O1998"/>
    <mergeCell ref="P1997:S1997"/>
    <mergeCell ref="R2004:S2005"/>
    <mergeCell ref="T2004:V2004"/>
    <mergeCell ref="P2005:Q2005"/>
    <mergeCell ref="P2007:Q2007"/>
    <mergeCell ref="R2007:S2007"/>
    <mergeCell ref="K2004:K2005"/>
    <mergeCell ref="L2004:L2005"/>
    <mergeCell ref="M2004:M2005"/>
    <mergeCell ref="N2004:O2004"/>
    <mergeCell ref="P2004:Q2004"/>
    <mergeCell ref="B2003:D2003"/>
    <mergeCell ref="B2004:B2005"/>
    <mergeCell ref="H2004:H2005"/>
    <mergeCell ref="I2004:I2005"/>
    <mergeCell ref="J2004:J2005"/>
    <mergeCell ref="H1998:I1998"/>
    <mergeCell ref="R1998:S1998"/>
    <mergeCell ref="H1999:I1999"/>
    <mergeCell ref="R1999:S1999"/>
    <mergeCell ref="C2000:E2000"/>
    <mergeCell ref="H2000:I2000"/>
    <mergeCell ref="O2000:S2000"/>
    <mergeCell ref="P2011:Q2011"/>
    <mergeCell ref="R2011:S2011"/>
    <mergeCell ref="P2008:Q2008"/>
    <mergeCell ref="R2008:S2008"/>
    <mergeCell ref="P2009:Q2009"/>
    <mergeCell ref="R2009:S2009"/>
    <mergeCell ref="P2010:Q2010"/>
    <mergeCell ref="R2010:S2010"/>
    <mergeCell ref="C2017:E2017"/>
    <mergeCell ref="G2017:G2018"/>
    <mergeCell ref="H2017:I2018"/>
    <mergeCell ref="J2017:K2017"/>
    <mergeCell ref="C2018:D2018"/>
    <mergeCell ref="B2015:V2015"/>
    <mergeCell ref="B2016:B2025"/>
    <mergeCell ref="C2016:M2016"/>
    <mergeCell ref="P2016:S2017"/>
    <mergeCell ref="T2016:U2018"/>
    <mergeCell ref="V2016:V2018"/>
    <mergeCell ref="H2019:I2019"/>
    <mergeCell ref="O2019:P2021"/>
    <mergeCell ref="Q2019:Q2021"/>
    <mergeCell ref="R2019:S2021"/>
    <mergeCell ref="T2019:V2020"/>
    <mergeCell ref="H2020:I2020"/>
    <mergeCell ref="H2021:I2021"/>
    <mergeCell ref="H2022:I2022"/>
    <mergeCell ref="O2022:O2023"/>
    <mergeCell ref="P2022:S2022"/>
    <mergeCell ref="R2029:S2030"/>
    <mergeCell ref="T2029:V2029"/>
    <mergeCell ref="P2030:Q2030"/>
    <mergeCell ref="P2032:Q2032"/>
    <mergeCell ref="R2032:S2032"/>
    <mergeCell ref="K2029:K2030"/>
    <mergeCell ref="L2029:L2030"/>
    <mergeCell ref="M2029:M2030"/>
    <mergeCell ref="N2029:O2029"/>
    <mergeCell ref="P2029:Q2029"/>
    <mergeCell ref="B2028:D2028"/>
    <mergeCell ref="B2029:B2030"/>
    <mergeCell ref="H2029:H2030"/>
    <mergeCell ref="I2029:I2030"/>
    <mergeCell ref="J2029:J2030"/>
    <mergeCell ref="H2023:I2023"/>
    <mergeCell ref="R2023:S2023"/>
    <mergeCell ref="H2024:I2024"/>
    <mergeCell ref="R2024:S2024"/>
    <mergeCell ref="C2025:E2025"/>
    <mergeCell ref="H2025:I2025"/>
    <mergeCell ref="O2025:S2025"/>
    <mergeCell ref="P2036:Q2036"/>
    <mergeCell ref="R2036:S2036"/>
    <mergeCell ref="P2037:Q2037"/>
    <mergeCell ref="R2037:S2037"/>
    <mergeCell ref="P2038:Q2038"/>
    <mergeCell ref="R2038:S2038"/>
    <mergeCell ref="P2034:Q2034"/>
    <mergeCell ref="R2034:S2034"/>
    <mergeCell ref="P2035:Q2035"/>
    <mergeCell ref="R2035:S2035"/>
    <mergeCell ref="P2033:Q2033"/>
    <mergeCell ref="R2033:S2033"/>
    <mergeCell ref="C2044:E2044"/>
    <mergeCell ref="G2044:G2045"/>
    <mergeCell ref="H2044:I2045"/>
    <mergeCell ref="J2044:K2044"/>
    <mergeCell ref="C2045:D2045"/>
    <mergeCell ref="B2042:V2042"/>
    <mergeCell ref="B2043:B2052"/>
    <mergeCell ref="C2043:M2043"/>
    <mergeCell ref="P2043:S2044"/>
    <mergeCell ref="T2043:U2045"/>
    <mergeCell ref="V2043:V2045"/>
    <mergeCell ref="H2046:I2046"/>
    <mergeCell ref="O2046:P2048"/>
    <mergeCell ref="Q2046:Q2048"/>
    <mergeCell ref="R2046:S2048"/>
    <mergeCell ref="T2046:V2047"/>
    <mergeCell ref="H2047:I2047"/>
    <mergeCell ref="H2048:I2048"/>
    <mergeCell ref="H2049:I2049"/>
    <mergeCell ref="O2049:O2050"/>
    <mergeCell ref="P2049:S2049"/>
    <mergeCell ref="H2050:I2050"/>
    <mergeCell ref="R2050:S2050"/>
    <mergeCell ref="H2051:I2051"/>
    <mergeCell ref="R2051:S2051"/>
    <mergeCell ref="C2052:E2052"/>
    <mergeCell ref="H2052:I2052"/>
    <mergeCell ref="O2052:S2052"/>
    <mergeCell ref="R2056:S2057"/>
    <mergeCell ref="T2056:V2056"/>
    <mergeCell ref="P2057:Q2057"/>
    <mergeCell ref="P2059:Q2059"/>
    <mergeCell ref="R2059:S2059"/>
    <mergeCell ref="K2056:K2057"/>
    <mergeCell ref="L2056:L2057"/>
    <mergeCell ref="M2056:M2057"/>
    <mergeCell ref="N2056:O2056"/>
    <mergeCell ref="P2056:Q2056"/>
    <mergeCell ref="B2055:D2055"/>
    <mergeCell ref="B2056:B2057"/>
    <mergeCell ref="H2056:H2057"/>
    <mergeCell ref="I2056:I2057"/>
    <mergeCell ref="J2056:J2057"/>
    <mergeCell ref="P2063:Q2063"/>
    <mergeCell ref="R2063:S2063"/>
    <mergeCell ref="P2064:Q2064"/>
    <mergeCell ref="R2064:S2064"/>
    <mergeCell ref="P2065:Q2065"/>
    <mergeCell ref="R2065:S2065"/>
    <mergeCell ref="P2061:Q2061"/>
    <mergeCell ref="R2061:S2061"/>
    <mergeCell ref="P2062:Q2062"/>
    <mergeCell ref="R2062:S2062"/>
    <mergeCell ref="P2060:Q2060"/>
    <mergeCell ref="R2060:S2060"/>
    <mergeCell ref="C2071:E2071"/>
    <mergeCell ref="G2071:G2072"/>
    <mergeCell ref="H2071:I2072"/>
    <mergeCell ref="J2071:K2071"/>
    <mergeCell ref="C2072:D2072"/>
    <mergeCell ref="B2069:V2069"/>
    <mergeCell ref="B2070:B2079"/>
    <mergeCell ref="C2070:M2070"/>
    <mergeCell ref="P2070:S2071"/>
    <mergeCell ref="T2070:U2072"/>
    <mergeCell ref="V2070:V2072"/>
    <mergeCell ref="H2073:I2073"/>
    <mergeCell ref="O2073:P2075"/>
    <mergeCell ref="Q2073:Q2075"/>
    <mergeCell ref="R2073:S2075"/>
    <mergeCell ref="T2073:V2074"/>
    <mergeCell ref="H2074:I2074"/>
    <mergeCell ref="H2075:I2075"/>
    <mergeCell ref="H2076:I2076"/>
    <mergeCell ref="O2076:O2077"/>
    <mergeCell ref="P2076:S2076"/>
    <mergeCell ref="R2083:S2084"/>
    <mergeCell ref="T2083:V2083"/>
    <mergeCell ref="P2084:Q2084"/>
    <mergeCell ref="P2086:Q2086"/>
    <mergeCell ref="R2086:S2086"/>
    <mergeCell ref="K2083:K2084"/>
    <mergeCell ref="L2083:L2084"/>
    <mergeCell ref="M2083:M2084"/>
    <mergeCell ref="N2083:O2083"/>
    <mergeCell ref="P2083:Q2083"/>
    <mergeCell ref="B2082:D2082"/>
    <mergeCell ref="B2083:B2084"/>
    <mergeCell ref="H2083:H2084"/>
    <mergeCell ref="I2083:I2084"/>
    <mergeCell ref="J2083:J2084"/>
    <mergeCell ref="H2077:I2077"/>
    <mergeCell ref="R2077:S2077"/>
    <mergeCell ref="H2078:I2078"/>
    <mergeCell ref="R2078:S2078"/>
    <mergeCell ref="C2079:E2079"/>
    <mergeCell ref="H2079:I2079"/>
    <mergeCell ref="O2079:S2079"/>
    <mergeCell ref="B2086:B2087"/>
    <mergeCell ref="H2086:H2087"/>
    <mergeCell ref="K2086:K2087"/>
    <mergeCell ref="L2086:L2087"/>
    <mergeCell ref="P2087:Q2087"/>
    <mergeCell ref="R2087:S2087"/>
    <mergeCell ref="C2096:E2096"/>
    <mergeCell ref="G2096:G2097"/>
    <mergeCell ref="H2096:I2097"/>
    <mergeCell ref="J2096:K2096"/>
    <mergeCell ref="C2097:D2097"/>
    <mergeCell ref="B2094:V2094"/>
    <mergeCell ref="B2095:B2104"/>
    <mergeCell ref="C2095:M2095"/>
    <mergeCell ref="P2095:S2096"/>
    <mergeCell ref="T2095:U2097"/>
    <mergeCell ref="V2095:V2097"/>
    <mergeCell ref="H2098:I2098"/>
    <mergeCell ref="O2098:P2100"/>
    <mergeCell ref="Q2098:Q2100"/>
    <mergeCell ref="R2098:S2100"/>
    <mergeCell ref="T2098:V2099"/>
    <mergeCell ref="H2099:I2099"/>
    <mergeCell ref="H2100:I2100"/>
    <mergeCell ref="H2101:I2101"/>
    <mergeCell ref="O2101:O2102"/>
    <mergeCell ref="P2101:S2101"/>
    <mergeCell ref="R2108:S2109"/>
    <mergeCell ref="T2108:V2108"/>
    <mergeCell ref="P2109:Q2109"/>
    <mergeCell ref="P2111:Q2111"/>
    <mergeCell ref="R2111:S2111"/>
    <mergeCell ref="K2108:K2109"/>
    <mergeCell ref="L2108:L2109"/>
    <mergeCell ref="M2108:M2109"/>
    <mergeCell ref="N2108:O2108"/>
    <mergeCell ref="P2108:Q2108"/>
    <mergeCell ref="B2107:D2107"/>
    <mergeCell ref="B2108:B2109"/>
    <mergeCell ref="H2108:H2109"/>
    <mergeCell ref="I2108:I2109"/>
    <mergeCell ref="J2108:J2109"/>
    <mergeCell ref="H2102:I2102"/>
    <mergeCell ref="R2102:S2102"/>
    <mergeCell ref="H2103:I2103"/>
    <mergeCell ref="R2103:S2103"/>
    <mergeCell ref="C2104:E2104"/>
    <mergeCell ref="H2104:I2104"/>
    <mergeCell ref="O2104:S2104"/>
    <mergeCell ref="P2113:Q2113"/>
    <mergeCell ref="R2113:S2113"/>
    <mergeCell ref="P2114:Q2114"/>
    <mergeCell ref="R2114:S2114"/>
    <mergeCell ref="P2112:Q2112"/>
    <mergeCell ref="R2112:S2112"/>
    <mergeCell ref="C2123:E2123"/>
    <mergeCell ref="G2123:G2124"/>
    <mergeCell ref="H2123:I2124"/>
    <mergeCell ref="J2123:K2123"/>
    <mergeCell ref="C2124:D2124"/>
    <mergeCell ref="B2121:V2121"/>
    <mergeCell ref="B2122:B2131"/>
    <mergeCell ref="C2122:M2122"/>
    <mergeCell ref="P2122:S2123"/>
    <mergeCell ref="T2122:U2124"/>
    <mergeCell ref="V2122:V2124"/>
    <mergeCell ref="H2125:I2125"/>
    <mergeCell ref="O2125:P2127"/>
    <mergeCell ref="Q2125:Q2127"/>
    <mergeCell ref="R2125:S2127"/>
    <mergeCell ref="B2134:D2134"/>
    <mergeCell ref="B2135:B2136"/>
    <mergeCell ref="H2135:H2136"/>
    <mergeCell ref="I2135:I2136"/>
    <mergeCell ref="J2135:J2136"/>
    <mergeCell ref="H2129:I2129"/>
    <mergeCell ref="R2129:S2129"/>
    <mergeCell ref="H2130:I2130"/>
    <mergeCell ref="R2130:S2130"/>
    <mergeCell ref="C2131:E2131"/>
    <mergeCell ref="H2131:I2131"/>
    <mergeCell ref="O2131:S2131"/>
    <mergeCell ref="P2115:Q2115"/>
    <mergeCell ref="R2115:S2115"/>
    <mergeCell ref="P2116:Q2116"/>
    <mergeCell ref="R2116:S2116"/>
    <mergeCell ref="P2117:Q2117"/>
    <mergeCell ref="R2117:S2117"/>
    <mergeCell ref="P2143:Q2143"/>
    <mergeCell ref="R2143:S2143"/>
    <mergeCell ref="P2144:Q2144"/>
    <mergeCell ref="R2144:S2144"/>
    <mergeCell ref="P2145:Q2145"/>
    <mergeCell ref="R2145:S2145"/>
    <mergeCell ref="P2140:Q2140"/>
    <mergeCell ref="R2140:S2140"/>
    <mergeCell ref="P2141:Q2141"/>
    <mergeCell ref="R2141:S2141"/>
    <mergeCell ref="P2142:Q2142"/>
    <mergeCell ref="R2142:S2142"/>
    <mergeCell ref="P2139:Q2139"/>
    <mergeCell ref="R2139:S2139"/>
    <mergeCell ref="T2125:V2126"/>
    <mergeCell ref="H2126:I2126"/>
    <mergeCell ref="H2127:I2127"/>
    <mergeCell ref="H2128:I2128"/>
    <mergeCell ref="O2128:O2129"/>
    <mergeCell ref="P2128:S2128"/>
    <mergeCell ref="R2135:S2136"/>
    <mergeCell ref="T2135:V2135"/>
    <mergeCell ref="P2136:Q2136"/>
    <mergeCell ref="P2138:Q2138"/>
    <mergeCell ref="R2138:S2138"/>
    <mergeCell ref="K2135:K2136"/>
    <mergeCell ref="L2135:L2136"/>
    <mergeCell ref="M2135:M2136"/>
    <mergeCell ref="N2135:O2135"/>
    <mergeCell ref="P2135:Q2135"/>
    <mergeCell ref="C2152:D2152"/>
    <mergeCell ref="B2149:V2149"/>
    <mergeCell ref="B2150:B2159"/>
    <mergeCell ref="C2150:M2150"/>
    <mergeCell ref="P2150:S2151"/>
    <mergeCell ref="T2150:U2152"/>
    <mergeCell ref="V2150:V2152"/>
    <mergeCell ref="H2153:I2153"/>
    <mergeCell ref="O2153:P2155"/>
    <mergeCell ref="Q2153:Q2155"/>
    <mergeCell ref="R2153:S2155"/>
    <mergeCell ref="T2153:V2154"/>
    <mergeCell ref="H2154:I2154"/>
    <mergeCell ref="H2155:I2155"/>
    <mergeCell ref="H2156:I2156"/>
    <mergeCell ref="O2156:O2157"/>
    <mergeCell ref="P2156:S2156"/>
    <mergeCell ref="K2163:K2164"/>
    <mergeCell ref="L2163:L2164"/>
    <mergeCell ref="M2163:M2164"/>
    <mergeCell ref="N2163:O2163"/>
    <mergeCell ref="P2163:Q2163"/>
    <mergeCell ref="B2162:D2162"/>
    <mergeCell ref="B2163:B2164"/>
    <mergeCell ref="H2163:H2164"/>
    <mergeCell ref="I2163:I2164"/>
    <mergeCell ref="J2163:J2164"/>
    <mergeCell ref="H2157:I2157"/>
    <mergeCell ref="R2157:S2157"/>
    <mergeCell ref="H2158:I2158"/>
    <mergeCell ref="R2158:S2158"/>
    <mergeCell ref="C2159:E2159"/>
    <mergeCell ref="H2159:I2159"/>
    <mergeCell ref="O2159:S2159"/>
    <mergeCell ref="P2171:Q2171"/>
    <mergeCell ref="R2171:S2171"/>
    <mergeCell ref="P2172:Q2172"/>
    <mergeCell ref="R2172:S2172"/>
    <mergeCell ref="P2173:Q2173"/>
    <mergeCell ref="R2173:S2173"/>
    <mergeCell ref="P2169:Q2169"/>
    <mergeCell ref="R2169:S2169"/>
    <mergeCell ref="P2170:Q2170"/>
    <mergeCell ref="R2170:S2170"/>
    <mergeCell ref="P2167:Q2167"/>
    <mergeCell ref="R2167:S2167"/>
    <mergeCell ref="P2168:Q2168"/>
    <mergeCell ref="R2168:S2168"/>
    <mergeCell ref="R2163:S2164"/>
    <mergeCell ref="T2163:V2163"/>
    <mergeCell ref="P2164:Q2164"/>
    <mergeCell ref="P2166:Q2166"/>
    <mergeCell ref="R2166:S2166"/>
    <mergeCell ref="C2179:E2179"/>
    <mergeCell ref="G2179:G2180"/>
    <mergeCell ref="H2179:I2180"/>
    <mergeCell ref="J2179:K2179"/>
    <mergeCell ref="C2180:D2180"/>
    <mergeCell ref="B2177:V2177"/>
    <mergeCell ref="B2178:B2187"/>
    <mergeCell ref="C2178:M2178"/>
    <mergeCell ref="P2178:S2179"/>
    <mergeCell ref="T2178:U2180"/>
    <mergeCell ref="V2178:V2180"/>
    <mergeCell ref="H2181:I2181"/>
    <mergeCell ref="O2181:P2183"/>
    <mergeCell ref="Q2181:Q2183"/>
    <mergeCell ref="R2181:S2183"/>
    <mergeCell ref="T2181:V2182"/>
    <mergeCell ref="H2182:I2182"/>
    <mergeCell ref="H2183:I2183"/>
    <mergeCell ref="H2184:I2184"/>
    <mergeCell ref="O2184:O2185"/>
    <mergeCell ref="P2184:S2184"/>
    <mergeCell ref="R2191:S2192"/>
    <mergeCell ref="T2191:V2191"/>
    <mergeCell ref="P2192:Q2192"/>
    <mergeCell ref="P2194:Q2194"/>
    <mergeCell ref="R2194:S2194"/>
    <mergeCell ref="K2191:K2192"/>
    <mergeCell ref="L2191:L2192"/>
    <mergeCell ref="M2191:M2192"/>
    <mergeCell ref="N2191:O2191"/>
    <mergeCell ref="P2191:Q2191"/>
    <mergeCell ref="B2190:D2190"/>
    <mergeCell ref="B2191:B2192"/>
    <mergeCell ref="H2191:H2192"/>
    <mergeCell ref="I2191:I2192"/>
    <mergeCell ref="J2191:J2192"/>
    <mergeCell ref="H2185:I2185"/>
    <mergeCell ref="R2185:S2185"/>
    <mergeCell ref="H2186:I2186"/>
    <mergeCell ref="R2186:S2186"/>
    <mergeCell ref="C2187:E2187"/>
    <mergeCell ref="H2187:I2187"/>
    <mergeCell ref="O2187:S2187"/>
    <mergeCell ref="P2201:Q2201"/>
    <mergeCell ref="R2201:S2201"/>
    <mergeCell ref="P2202:Q2202"/>
    <mergeCell ref="R2202:S2202"/>
    <mergeCell ref="P2203:Q2203"/>
    <mergeCell ref="R2203:S2203"/>
    <mergeCell ref="P2198:Q2198"/>
    <mergeCell ref="R2198:S2198"/>
    <mergeCell ref="P2199:Q2199"/>
    <mergeCell ref="R2199:S2199"/>
    <mergeCell ref="P2200:Q2200"/>
    <mergeCell ref="R2200:S2200"/>
    <mergeCell ref="P2195:Q2195"/>
    <mergeCell ref="R2195:S2195"/>
    <mergeCell ref="P2196:Q2196"/>
    <mergeCell ref="R2196:S2196"/>
    <mergeCell ref="P2197:Q2197"/>
    <mergeCell ref="R2197:S2197"/>
    <mergeCell ref="C2209:E2209"/>
    <mergeCell ref="G2209:G2210"/>
    <mergeCell ref="H2209:I2210"/>
    <mergeCell ref="J2209:K2209"/>
    <mergeCell ref="C2210:D2210"/>
    <mergeCell ref="B2207:V2207"/>
    <mergeCell ref="B2208:B2217"/>
    <mergeCell ref="C2208:M2208"/>
    <mergeCell ref="P2208:S2209"/>
    <mergeCell ref="T2208:U2210"/>
    <mergeCell ref="V2208:V2210"/>
    <mergeCell ref="H2211:I2211"/>
    <mergeCell ref="O2211:P2213"/>
    <mergeCell ref="Q2211:Q2213"/>
    <mergeCell ref="R2211:S2213"/>
    <mergeCell ref="T2211:V2212"/>
    <mergeCell ref="H2212:I2212"/>
    <mergeCell ref="H2213:I2213"/>
    <mergeCell ref="H2214:I2214"/>
    <mergeCell ref="O2214:O2215"/>
    <mergeCell ref="P2214:S2214"/>
    <mergeCell ref="R2221:S2222"/>
    <mergeCell ref="T2221:V2221"/>
    <mergeCell ref="P2222:Q2222"/>
    <mergeCell ref="P2224:Q2224"/>
    <mergeCell ref="R2224:S2224"/>
    <mergeCell ref="K2221:K2222"/>
    <mergeCell ref="L2221:L2222"/>
    <mergeCell ref="M2221:M2222"/>
    <mergeCell ref="N2221:O2221"/>
    <mergeCell ref="P2221:Q2221"/>
    <mergeCell ref="B2220:D2220"/>
    <mergeCell ref="B2221:B2222"/>
    <mergeCell ref="H2221:H2222"/>
    <mergeCell ref="I2221:I2222"/>
    <mergeCell ref="J2221:J2222"/>
    <mergeCell ref="H2215:I2215"/>
    <mergeCell ref="R2215:S2215"/>
    <mergeCell ref="H2216:I2216"/>
    <mergeCell ref="R2216:S2216"/>
    <mergeCell ref="C2217:E2217"/>
    <mergeCell ref="H2217:I2217"/>
    <mergeCell ref="O2217:S2217"/>
    <mergeCell ref="P2231:Q2231"/>
    <mergeCell ref="R2231:S2231"/>
    <mergeCell ref="P2232:Q2232"/>
    <mergeCell ref="R2232:S2232"/>
    <mergeCell ref="P2233:Q2233"/>
    <mergeCell ref="R2233:S2233"/>
    <mergeCell ref="P2228:Q2228"/>
    <mergeCell ref="R2228:S2228"/>
    <mergeCell ref="P2229:Q2229"/>
    <mergeCell ref="R2229:S2229"/>
    <mergeCell ref="P2230:Q2230"/>
    <mergeCell ref="R2230:S2230"/>
    <mergeCell ref="P2225:Q2225"/>
    <mergeCell ref="R2225:S2225"/>
    <mergeCell ref="P2226:Q2226"/>
    <mergeCell ref="R2226:S2226"/>
    <mergeCell ref="P2227:Q2227"/>
    <mergeCell ref="R2227:S2227"/>
    <mergeCell ref="C2239:E2239"/>
    <mergeCell ref="G2239:G2240"/>
    <mergeCell ref="H2239:I2240"/>
    <mergeCell ref="J2239:K2239"/>
    <mergeCell ref="C2240:D2240"/>
    <mergeCell ref="B2237:V2237"/>
    <mergeCell ref="B2238:B2247"/>
    <mergeCell ref="C2238:M2238"/>
    <mergeCell ref="P2238:S2239"/>
    <mergeCell ref="T2238:U2240"/>
    <mergeCell ref="V2238:V2240"/>
    <mergeCell ref="H2241:I2241"/>
    <mergeCell ref="O2241:P2243"/>
    <mergeCell ref="Q2241:Q2243"/>
    <mergeCell ref="R2241:S2243"/>
    <mergeCell ref="T2241:V2242"/>
    <mergeCell ref="H2242:I2242"/>
    <mergeCell ref="H2243:I2243"/>
    <mergeCell ref="H2244:I2244"/>
    <mergeCell ref="O2244:O2245"/>
    <mergeCell ref="P2244:S2244"/>
    <mergeCell ref="K2251:K2252"/>
    <mergeCell ref="L2251:L2252"/>
    <mergeCell ref="M2251:M2252"/>
    <mergeCell ref="N2251:O2251"/>
    <mergeCell ref="P2251:Q2251"/>
    <mergeCell ref="B2250:D2250"/>
    <mergeCell ref="B2251:B2252"/>
    <mergeCell ref="H2251:H2252"/>
    <mergeCell ref="I2251:I2252"/>
    <mergeCell ref="J2251:J2252"/>
    <mergeCell ref="H2245:I2245"/>
    <mergeCell ref="R2245:S2245"/>
    <mergeCell ref="H2246:I2246"/>
    <mergeCell ref="R2246:S2246"/>
    <mergeCell ref="C2247:E2247"/>
    <mergeCell ref="H2247:I2247"/>
    <mergeCell ref="O2247:S2247"/>
    <mergeCell ref="P2258:Q2258"/>
    <mergeCell ref="R2258:S2258"/>
    <mergeCell ref="P2259:Q2259"/>
    <mergeCell ref="R2259:S2259"/>
    <mergeCell ref="P2260:Q2260"/>
    <mergeCell ref="R2260:S2260"/>
    <mergeCell ref="P2255:Q2255"/>
    <mergeCell ref="R2255:S2255"/>
    <mergeCell ref="P2256:Q2256"/>
    <mergeCell ref="R2256:S2256"/>
    <mergeCell ref="P2257:Q2257"/>
    <mergeCell ref="R2257:S2257"/>
    <mergeCell ref="P2254:Q2254"/>
    <mergeCell ref="R2254:S2254"/>
    <mergeCell ref="R2251:S2252"/>
    <mergeCell ref="T2251:V2251"/>
    <mergeCell ref="P2252:Q2252"/>
    <mergeCell ref="C2266:E2266"/>
    <mergeCell ref="G2266:G2267"/>
    <mergeCell ref="H2266:I2267"/>
    <mergeCell ref="J2266:K2266"/>
    <mergeCell ref="C2267:D2267"/>
    <mergeCell ref="B2264:V2264"/>
    <mergeCell ref="B2265:B2274"/>
    <mergeCell ref="C2265:M2265"/>
    <mergeCell ref="P2265:S2266"/>
    <mergeCell ref="T2265:U2267"/>
    <mergeCell ref="V2265:V2267"/>
    <mergeCell ref="H2268:I2268"/>
    <mergeCell ref="O2268:P2270"/>
    <mergeCell ref="Q2268:Q2270"/>
    <mergeCell ref="R2268:S2270"/>
    <mergeCell ref="T2268:V2269"/>
    <mergeCell ref="H2269:I2269"/>
    <mergeCell ref="H2270:I2270"/>
    <mergeCell ref="H2271:I2271"/>
    <mergeCell ref="O2271:O2272"/>
    <mergeCell ref="P2271:S2271"/>
    <mergeCell ref="R2278:S2279"/>
    <mergeCell ref="T2278:V2278"/>
    <mergeCell ref="P2279:Q2279"/>
    <mergeCell ref="P2281:Q2281"/>
    <mergeCell ref="R2281:S2281"/>
    <mergeCell ref="K2278:K2279"/>
    <mergeCell ref="L2278:L2279"/>
    <mergeCell ref="M2278:M2279"/>
    <mergeCell ref="N2278:O2278"/>
    <mergeCell ref="P2278:Q2278"/>
    <mergeCell ref="B2277:D2277"/>
    <mergeCell ref="B2278:B2279"/>
    <mergeCell ref="H2278:H2279"/>
    <mergeCell ref="I2278:I2279"/>
    <mergeCell ref="J2278:J2279"/>
    <mergeCell ref="H2272:I2272"/>
    <mergeCell ref="R2272:S2272"/>
    <mergeCell ref="H2273:I2273"/>
    <mergeCell ref="R2273:S2273"/>
    <mergeCell ref="C2274:E2274"/>
    <mergeCell ref="H2274:I2274"/>
    <mergeCell ref="O2274:S2274"/>
    <mergeCell ref="P2284:Q2284"/>
    <mergeCell ref="R2284:S2284"/>
    <mergeCell ref="P2285:Q2285"/>
    <mergeCell ref="R2285:S2285"/>
    <mergeCell ref="P2286:Q2286"/>
    <mergeCell ref="R2286:S2286"/>
    <mergeCell ref="P2282:Q2282"/>
    <mergeCell ref="R2282:S2282"/>
    <mergeCell ref="P2283:Q2283"/>
    <mergeCell ref="R2283:S2283"/>
    <mergeCell ref="C2292:E2292"/>
    <mergeCell ref="G2292:G2293"/>
    <mergeCell ref="H2292:I2293"/>
    <mergeCell ref="J2292:K2292"/>
    <mergeCell ref="C2293:D2293"/>
    <mergeCell ref="B2290:V2290"/>
    <mergeCell ref="B2291:B2300"/>
    <mergeCell ref="C2291:M2291"/>
    <mergeCell ref="P2291:S2292"/>
    <mergeCell ref="T2291:U2293"/>
    <mergeCell ref="V2291:V2293"/>
    <mergeCell ref="H2294:I2294"/>
    <mergeCell ref="O2294:P2296"/>
    <mergeCell ref="Q2294:Q2296"/>
    <mergeCell ref="R2294:S2296"/>
    <mergeCell ref="T2294:V2295"/>
    <mergeCell ref="H2295:I2295"/>
    <mergeCell ref="H2296:I2296"/>
    <mergeCell ref="H2297:I2297"/>
    <mergeCell ref="O2297:O2298"/>
    <mergeCell ref="P2297:S2297"/>
    <mergeCell ref="H2298:I2298"/>
    <mergeCell ref="R2298:S2298"/>
    <mergeCell ref="H2299:I2299"/>
    <mergeCell ref="R2299:S2299"/>
    <mergeCell ref="C2300:E2300"/>
    <mergeCell ref="H2300:I2300"/>
    <mergeCell ref="O2300:S2300"/>
    <mergeCell ref="R2304:S2305"/>
    <mergeCell ref="T2304:V2304"/>
    <mergeCell ref="P2305:Q2305"/>
    <mergeCell ref="P2307:Q2307"/>
    <mergeCell ref="R2307:S2307"/>
    <mergeCell ref="K2304:K2305"/>
    <mergeCell ref="L2304:L2305"/>
    <mergeCell ref="M2304:M2305"/>
    <mergeCell ref="N2304:O2304"/>
    <mergeCell ref="P2304:Q2304"/>
    <mergeCell ref="B2303:D2303"/>
    <mergeCell ref="B2304:B2305"/>
    <mergeCell ref="H2304:H2305"/>
    <mergeCell ref="I2304:I2305"/>
    <mergeCell ref="J2304:J2305"/>
    <mergeCell ref="P2311:Q2311"/>
    <mergeCell ref="R2311:S2311"/>
    <mergeCell ref="P2312:Q2312"/>
    <mergeCell ref="R2312:S2312"/>
    <mergeCell ref="P2313:Q2313"/>
    <mergeCell ref="R2313:S2313"/>
    <mergeCell ref="P2309:Q2309"/>
    <mergeCell ref="R2309:S2309"/>
    <mergeCell ref="P2310:Q2310"/>
    <mergeCell ref="R2310:S2310"/>
    <mergeCell ref="P2308:Q2308"/>
    <mergeCell ref="R2308:S2308"/>
    <mergeCell ref="C2319:E2319"/>
    <mergeCell ref="G2319:G2320"/>
    <mergeCell ref="H2319:I2320"/>
    <mergeCell ref="J2319:K2319"/>
    <mergeCell ref="C2320:D2320"/>
    <mergeCell ref="B2317:V2317"/>
    <mergeCell ref="B2318:B2327"/>
    <mergeCell ref="C2318:M2318"/>
    <mergeCell ref="P2318:S2319"/>
    <mergeCell ref="T2318:U2320"/>
    <mergeCell ref="V2318:V2320"/>
    <mergeCell ref="H2321:I2321"/>
    <mergeCell ref="O2321:P2323"/>
    <mergeCell ref="Q2321:Q2323"/>
    <mergeCell ref="R2321:S2323"/>
    <mergeCell ref="T2321:V2322"/>
    <mergeCell ref="H2322:I2322"/>
    <mergeCell ref="H2323:I2323"/>
    <mergeCell ref="H2324:I2324"/>
    <mergeCell ref="O2324:O2325"/>
    <mergeCell ref="P2324:S2324"/>
    <mergeCell ref="R2331:S2332"/>
    <mergeCell ref="T2331:V2331"/>
    <mergeCell ref="P2332:Q2332"/>
    <mergeCell ref="P2334:Q2334"/>
    <mergeCell ref="R2334:S2334"/>
    <mergeCell ref="K2331:K2332"/>
    <mergeCell ref="L2331:L2332"/>
    <mergeCell ref="M2331:M2332"/>
    <mergeCell ref="N2331:O2331"/>
    <mergeCell ref="P2331:Q2331"/>
    <mergeCell ref="B2330:D2330"/>
    <mergeCell ref="B2331:B2332"/>
    <mergeCell ref="H2331:H2332"/>
    <mergeCell ref="I2331:I2332"/>
    <mergeCell ref="J2331:J2332"/>
    <mergeCell ref="H2325:I2325"/>
    <mergeCell ref="R2325:S2325"/>
    <mergeCell ref="H2326:I2326"/>
    <mergeCell ref="R2326:S2326"/>
    <mergeCell ref="C2327:E2327"/>
    <mergeCell ref="H2327:I2327"/>
    <mergeCell ref="O2327:S2327"/>
    <mergeCell ref="P2338:Q2338"/>
    <mergeCell ref="R2338:S2338"/>
    <mergeCell ref="P2339:Q2339"/>
    <mergeCell ref="R2339:S2339"/>
    <mergeCell ref="P2335:Q2335"/>
    <mergeCell ref="R2335:S2335"/>
    <mergeCell ref="P2336:Q2336"/>
    <mergeCell ref="R2336:S2336"/>
    <mergeCell ref="P2337:Q2337"/>
    <mergeCell ref="R2337:S2337"/>
    <mergeCell ref="C2345:E2345"/>
    <mergeCell ref="G2345:G2346"/>
    <mergeCell ref="H2345:I2346"/>
    <mergeCell ref="J2345:K2345"/>
    <mergeCell ref="C2346:D2346"/>
    <mergeCell ref="B2343:V2343"/>
    <mergeCell ref="B2344:B2353"/>
    <mergeCell ref="C2344:M2344"/>
    <mergeCell ref="P2344:S2345"/>
    <mergeCell ref="T2344:U2346"/>
    <mergeCell ref="V2344:V2346"/>
    <mergeCell ref="H2347:I2347"/>
    <mergeCell ref="O2347:P2349"/>
    <mergeCell ref="Q2347:Q2349"/>
    <mergeCell ref="R2347:S2349"/>
    <mergeCell ref="T2347:V2348"/>
    <mergeCell ref="H2348:I2348"/>
    <mergeCell ref="T2357:V2357"/>
    <mergeCell ref="P2358:Q2358"/>
    <mergeCell ref="P2360:Q2360"/>
    <mergeCell ref="R2360:S2360"/>
    <mergeCell ref="K2357:K2358"/>
    <mergeCell ref="L2357:L2358"/>
    <mergeCell ref="M2357:M2358"/>
    <mergeCell ref="N2357:O2357"/>
    <mergeCell ref="P2357:Q2357"/>
    <mergeCell ref="B2356:D2356"/>
    <mergeCell ref="B2357:B2358"/>
    <mergeCell ref="H2357:H2358"/>
    <mergeCell ref="I2357:I2358"/>
    <mergeCell ref="J2357:J2358"/>
    <mergeCell ref="H2351:I2351"/>
    <mergeCell ref="R2351:S2351"/>
    <mergeCell ref="H2352:I2352"/>
    <mergeCell ref="R2352:S2352"/>
    <mergeCell ref="C2353:E2353"/>
    <mergeCell ref="H2353:I2353"/>
    <mergeCell ref="O2353:S2353"/>
    <mergeCell ref="P2366:Q2366"/>
    <mergeCell ref="R2366:S2366"/>
    <mergeCell ref="P2367:Q2367"/>
    <mergeCell ref="R2367:S2367"/>
    <mergeCell ref="P2368:Q2368"/>
    <mergeCell ref="R2368:S2368"/>
    <mergeCell ref="P2363:Q2363"/>
    <mergeCell ref="R2363:S2363"/>
    <mergeCell ref="P2364:Q2364"/>
    <mergeCell ref="R2364:S2364"/>
    <mergeCell ref="P2365:Q2365"/>
    <mergeCell ref="R2365:S2365"/>
    <mergeCell ref="P2361:Q2361"/>
    <mergeCell ref="R2361:S2361"/>
    <mergeCell ref="P2362:Q2362"/>
    <mergeCell ref="R2362:S2362"/>
    <mergeCell ref="H2349:I2349"/>
    <mergeCell ref="H2350:I2350"/>
    <mergeCell ref="O2350:O2351"/>
    <mergeCell ref="P2350:S2350"/>
    <mergeCell ref="R2357:S2358"/>
    <mergeCell ref="C2374:E2374"/>
    <mergeCell ref="G2374:G2375"/>
    <mergeCell ref="H2374:I2375"/>
    <mergeCell ref="J2374:K2374"/>
    <mergeCell ref="C2375:D2375"/>
    <mergeCell ref="B2372:V2372"/>
    <mergeCell ref="B2373:B2382"/>
    <mergeCell ref="C2373:M2373"/>
    <mergeCell ref="P2373:S2374"/>
    <mergeCell ref="T2373:U2375"/>
    <mergeCell ref="V2373:V2375"/>
    <mergeCell ref="H2376:I2376"/>
    <mergeCell ref="O2376:P2378"/>
    <mergeCell ref="Q2376:Q2378"/>
    <mergeCell ref="R2376:S2378"/>
    <mergeCell ref="T2376:V2377"/>
    <mergeCell ref="H2377:I2377"/>
    <mergeCell ref="H2378:I2378"/>
    <mergeCell ref="H2379:I2379"/>
    <mergeCell ref="O2379:O2380"/>
    <mergeCell ref="P2379:S2379"/>
    <mergeCell ref="T2386:V2386"/>
    <mergeCell ref="P2387:Q2387"/>
    <mergeCell ref="P2389:Q2389"/>
    <mergeCell ref="R2389:S2389"/>
    <mergeCell ref="K2386:K2387"/>
    <mergeCell ref="L2386:L2387"/>
    <mergeCell ref="M2386:M2387"/>
    <mergeCell ref="N2386:O2386"/>
    <mergeCell ref="P2386:Q2386"/>
    <mergeCell ref="B2385:D2385"/>
    <mergeCell ref="B2386:B2387"/>
    <mergeCell ref="H2386:H2387"/>
    <mergeCell ref="I2386:I2387"/>
    <mergeCell ref="J2386:J2387"/>
    <mergeCell ref="H2380:I2380"/>
    <mergeCell ref="R2380:S2380"/>
    <mergeCell ref="H2381:I2381"/>
    <mergeCell ref="R2381:S2381"/>
    <mergeCell ref="C2382:E2382"/>
    <mergeCell ref="H2382:I2382"/>
    <mergeCell ref="O2382:S2382"/>
    <mergeCell ref="P2395:Q2395"/>
    <mergeCell ref="R2395:S2395"/>
    <mergeCell ref="P2396:Q2396"/>
    <mergeCell ref="R2396:S2396"/>
    <mergeCell ref="P2397:Q2397"/>
    <mergeCell ref="R2397:S2397"/>
    <mergeCell ref="P2392:Q2392"/>
    <mergeCell ref="R2392:S2392"/>
    <mergeCell ref="P2393:Q2393"/>
    <mergeCell ref="R2393:S2393"/>
    <mergeCell ref="P2394:Q2394"/>
    <mergeCell ref="R2394:S2394"/>
    <mergeCell ref="P2390:Q2390"/>
    <mergeCell ref="R2390:S2390"/>
    <mergeCell ref="P2391:Q2391"/>
    <mergeCell ref="R2391:S2391"/>
    <mergeCell ref="R2386:S2387"/>
    <mergeCell ref="C2403:E2403"/>
    <mergeCell ref="G2403:G2404"/>
    <mergeCell ref="H2403:I2404"/>
    <mergeCell ref="J2403:K2403"/>
    <mergeCell ref="C2404:D2404"/>
    <mergeCell ref="B2401:V2401"/>
    <mergeCell ref="B2402:B2411"/>
    <mergeCell ref="C2402:M2402"/>
    <mergeCell ref="P2402:S2403"/>
    <mergeCell ref="T2402:U2404"/>
    <mergeCell ref="V2402:V2404"/>
    <mergeCell ref="H2405:I2405"/>
    <mergeCell ref="O2405:P2407"/>
    <mergeCell ref="Q2405:Q2407"/>
    <mergeCell ref="R2405:S2407"/>
    <mergeCell ref="T2405:V2406"/>
    <mergeCell ref="H2406:I2406"/>
    <mergeCell ref="H2407:I2407"/>
    <mergeCell ref="H2408:I2408"/>
    <mergeCell ref="O2408:O2409"/>
    <mergeCell ref="P2408:S2408"/>
    <mergeCell ref="H2409:I2409"/>
    <mergeCell ref="R2409:S2409"/>
    <mergeCell ref="H2410:I2410"/>
    <mergeCell ref="R2410:S2410"/>
    <mergeCell ref="C2411:E2411"/>
    <mergeCell ref="H2411:I2411"/>
    <mergeCell ref="O2411:S2411"/>
    <mergeCell ref="R2415:S2416"/>
    <mergeCell ref="T2415:V2415"/>
    <mergeCell ref="P2416:Q2416"/>
    <mergeCell ref="P2418:Q2418"/>
    <mergeCell ref="R2418:S2418"/>
    <mergeCell ref="K2415:K2416"/>
    <mergeCell ref="L2415:L2416"/>
    <mergeCell ref="M2415:M2416"/>
    <mergeCell ref="N2415:O2415"/>
    <mergeCell ref="P2415:Q2415"/>
    <mergeCell ref="B2414:D2414"/>
    <mergeCell ref="B2415:B2416"/>
    <mergeCell ref="H2415:H2416"/>
    <mergeCell ref="I2415:I2416"/>
    <mergeCell ref="J2415:J2416"/>
    <mergeCell ref="P2422:Q2422"/>
    <mergeCell ref="R2422:S2422"/>
    <mergeCell ref="P2423:Q2423"/>
    <mergeCell ref="R2423:S2423"/>
    <mergeCell ref="P2424:Q2424"/>
    <mergeCell ref="R2424:S2424"/>
    <mergeCell ref="P2419:Q2419"/>
    <mergeCell ref="R2419:S2419"/>
    <mergeCell ref="P2420:Q2420"/>
    <mergeCell ref="R2420:S2420"/>
    <mergeCell ref="P2421:Q2421"/>
    <mergeCell ref="R2421:S2421"/>
    <mergeCell ref="C2430:E2430"/>
    <mergeCell ref="G2430:G2431"/>
    <mergeCell ref="H2430:I2431"/>
    <mergeCell ref="J2430:K2430"/>
    <mergeCell ref="C2431:D2431"/>
    <mergeCell ref="B2428:V2428"/>
    <mergeCell ref="B2429:B2438"/>
    <mergeCell ref="C2429:M2429"/>
    <mergeCell ref="P2429:S2430"/>
    <mergeCell ref="T2429:U2431"/>
    <mergeCell ref="V2429:V2431"/>
    <mergeCell ref="H2432:I2432"/>
    <mergeCell ref="O2432:P2434"/>
    <mergeCell ref="Q2432:Q2434"/>
    <mergeCell ref="R2432:S2434"/>
    <mergeCell ref="T2432:V2433"/>
    <mergeCell ref="H2433:I2433"/>
    <mergeCell ref="T2442:V2442"/>
    <mergeCell ref="P2443:Q2443"/>
    <mergeCell ref="P2445:Q2445"/>
    <mergeCell ref="R2445:S2445"/>
    <mergeCell ref="K2442:K2443"/>
    <mergeCell ref="L2442:L2443"/>
    <mergeCell ref="M2442:M2443"/>
    <mergeCell ref="N2442:O2442"/>
    <mergeCell ref="P2442:Q2442"/>
    <mergeCell ref="B2441:D2441"/>
    <mergeCell ref="B2442:B2443"/>
    <mergeCell ref="H2442:H2443"/>
    <mergeCell ref="I2442:I2443"/>
    <mergeCell ref="J2442:J2443"/>
    <mergeCell ref="H2436:I2436"/>
    <mergeCell ref="R2436:S2436"/>
    <mergeCell ref="H2437:I2437"/>
    <mergeCell ref="R2437:S2437"/>
    <mergeCell ref="C2438:E2438"/>
    <mergeCell ref="H2438:I2438"/>
    <mergeCell ref="O2438:S2438"/>
    <mergeCell ref="P2450:Q2450"/>
    <mergeCell ref="R2450:S2450"/>
    <mergeCell ref="P2451:Q2451"/>
    <mergeCell ref="R2451:S2451"/>
    <mergeCell ref="P2452:Q2452"/>
    <mergeCell ref="R2452:S2452"/>
    <mergeCell ref="P2448:Q2448"/>
    <mergeCell ref="R2448:S2448"/>
    <mergeCell ref="P2449:Q2449"/>
    <mergeCell ref="R2449:S2449"/>
    <mergeCell ref="P2446:Q2446"/>
    <mergeCell ref="R2446:S2446"/>
    <mergeCell ref="P2447:Q2447"/>
    <mergeCell ref="R2447:S2447"/>
    <mergeCell ref="H2434:I2434"/>
    <mergeCell ref="H2435:I2435"/>
    <mergeCell ref="O2435:O2436"/>
    <mergeCell ref="P2435:S2435"/>
    <mergeCell ref="R2442:S2443"/>
    <mergeCell ref="C2458:E2458"/>
    <mergeCell ref="G2458:G2459"/>
    <mergeCell ref="H2458:I2459"/>
    <mergeCell ref="J2458:K2458"/>
    <mergeCell ref="C2459:D2459"/>
    <mergeCell ref="B2456:V2456"/>
    <mergeCell ref="B2457:B2466"/>
    <mergeCell ref="C2457:M2457"/>
    <mergeCell ref="P2457:S2458"/>
    <mergeCell ref="T2457:U2459"/>
    <mergeCell ref="V2457:V2459"/>
    <mergeCell ref="H2460:I2460"/>
    <mergeCell ref="O2460:P2462"/>
    <mergeCell ref="Q2460:Q2462"/>
    <mergeCell ref="R2460:S2462"/>
    <mergeCell ref="T2460:V2461"/>
    <mergeCell ref="H2461:I2461"/>
    <mergeCell ref="H2462:I2462"/>
    <mergeCell ref="H2463:I2463"/>
    <mergeCell ref="O2463:O2464"/>
    <mergeCell ref="P2463:S2463"/>
    <mergeCell ref="T2470:V2470"/>
    <mergeCell ref="P2471:Q2471"/>
    <mergeCell ref="P2473:Q2473"/>
    <mergeCell ref="R2473:S2473"/>
    <mergeCell ref="K2470:K2471"/>
    <mergeCell ref="L2470:L2471"/>
    <mergeCell ref="M2470:M2471"/>
    <mergeCell ref="N2470:O2470"/>
    <mergeCell ref="P2470:Q2470"/>
    <mergeCell ref="B2469:D2469"/>
    <mergeCell ref="B2470:B2471"/>
    <mergeCell ref="H2470:H2471"/>
    <mergeCell ref="I2470:I2471"/>
    <mergeCell ref="J2470:J2471"/>
    <mergeCell ref="H2464:I2464"/>
    <mergeCell ref="R2464:S2464"/>
    <mergeCell ref="H2465:I2465"/>
    <mergeCell ref="R2465:S2465"/>
    <mergeCell ref="C2466:E2466"/>
    <mergeCell ref="H2466:I2466"/>
    <mergeCell ref="O2466:S2466"/>
    <mergeCell ref="P2479:Q2479"/>
    <mergeCell ref="R2479:S2479"/>
    <mergeCell ref="P2480:Q2480"/>
    <mergeCell ref="R2480:S2480"/>
    <mergeCell ref="P2481:Q2481"/>
    <mergeCell ref="R2481:S2481"/>
    <mergeCell ref="P2476:Q2476"/>
    <mergeCell ref="R2476:S2476"/>
    <mergeCell ref="P2477:Q2477"/>
    <mergeCell ref="R2477:S2477"/>
    <mergeCell ref="P2478:Q2478"/>
    <mergeCell ref="R2478:S2478"/>
    <mergeCell ref="P2474:Q2474"/>
    <mergeCell ref="R2474:S2474"/>
    <mergeCell ref="P2475:Q2475"/>
    <mergeCell ref="R2475:S2475"/>
    <mergeCell ref="R2470:S2471"/>
    <mergeCell ref="C2487:E2487"/>
    <mergeCell ref="G2487:G2488"/>
    <mergeCell ref="H2487:I2488"/>
    <mergeCell ref="J2487:K2487"/>
    <mergeCell ref="C2488:D2488"/>
    <mergeCell ref="B2485:V2485"/>
    <mergeCell ref="B2486:B2495"/>
    <mergeCell ref="C2486:M2486"/>
    <mergeCell ref="P2486:S2487"/>
    <mergeCell ref="T2486:U2488"/>
    <mergeCell ref="V2486:V2488"/>
    <mergeCell ref="H2489:I2489"/>
    <mergeCell ref="O2489:P2491"/>
    <mergeCell ref="Q2489:Q2491"/>
    <mergeCell ref="R2489:S2491"/>
    <mergeCell ref="T2489:V2490"/>
    <mergeCell ref="H2490:I2490"/>
    <mergeCell ref="H2491:I2491"/>
    <mergeCell ref="H2492:I2492"/>
    <mergeCell ref="O2492:O2493"/>
    <mergeCell ref="P2492:S2492"/>
    <mergeCell ref="H2493:I2493"/>
    <mergeCell ref="R2493:S2493"/>
    <mergeCell ref="H2494:I2494"/>
    <mergeCell ref="R2494:S2494"/>
    <mergeCell ref="C2495:E2495"/>
    <mergeCell ref="H2495:I2495"/>
    <mergeCell ref="O2495:S2495"/>
    <mergeCell ref="R2499:S2500"/>
    <mergeCell ref="T2499:V2499"/>
    <mergeCell ref="P2500:Q2500"/>
    <mergeCell ref="P2502:Q2502"/>
    <mergeCell ref="R2502:S2502"/>
    <mergeCell ref="K2499:K2500"/>
    <mergeCell ref="L2499:L2500"/>
    <mergeCell ref="M2499:M2500"/>
    <mergeCell ref="N2499:O2499"/>
    <mergeCell ref="P2499:Q2499"/>
    <mergeCell ref="B2498:D2498"/>
    <mergeCell ref="B2499:B2500"/>
    <mergeCell ref="H2499:H2500"/>
    <mergeCell ref="I2499:I2500"/>
    <mergeCell ref="J2499:J2500"/>
    <mergeCell ref="P2507:Q2507"/>
    <mergeCell ref="R2507:S2507"/>
    <mergeCell ref="P2508:Q2508"/>
    <mergeCell ref="R2508:S2508"/>
    <mergeCell ref="P2509:Q2509"/>
    <mergeCell ref="R2509:S2509"/>
    <mergeCell ref="P2505:Q2505"/>
    <mergeCell ref="R2505:S2505"/>
    <mergeCell ref="P2506:Q2506"/>
    <mergeCell ref="R2506:S2506"/>
    <mergeCell ref="P2503:Q2503"/>
    <mergeCell ref="R2503:S2503"/>
    <mergeCell ref="P2504:Q2504"/>
    <mergeCell ref="R2504:S2504"/>
    <mergeCell ref="C2515:E2515"/>
    <mergeCell ref="G2515:G2516"/>
    <mergeCell ref="H2515:I2516"/>
    <mergeCell ref="J2515:K2515"/>
    <mergeCell ref="C2516:D2516"/>
    <mergeCell ref="B2513:V2513"/>
    <mergeCell ref="B2514:B2523"/>
    <mergeCell ref="C2514:M2514"/>
    <mergeCell ref="P2514:S2515"/>
    <mergeCell ref="T2514:U2516"/>
    <mergeCell ref="V2514:V2516"/>
    <mergeCell ref="H2517:I2517"/>
    <mergeCell ref="O2517:P2519"/>
    <mergeCell ref="Q2517:Q2519"/>
    <mergeCell ref="R2517:S2519"/>
    <mergeCell ref="T2517:V2518"/>
    <mergeCell ref="H2518:I2518"/>
    <mergeCell ref="H2519:I2519"/>
    <mergeCell ref="H2520:I2520"/>
    <mergeCell ref="O2520:O2521"/>
    <mergeCell ref="P2520:S2520"/>
    <mergeCell ref="H2521:I2521"/>
    <mergeCell ref="R2521:S2521"/>
    <mergeCell ref="H2522:I2522"/>
    <mergeCell ref="R2522:S2522"/>
    <mergeCell ref="C2523:E2523"/>
    <mergeCell ref="H2523:I2523"/>
    <mergeCell ref="O2523:S2523"/>
    <mergeCell ref="K2527:K2528"/>
    <mergeCell ref="L2527:L2528"/>
    <mergeCell ref="M2527:M2528"/>
    <mergeCell ref="N2527:O2527"/>
    <mergeCell ref="P2527:Q2527"/>
    <mergeCell ref="B2526:D2526"/>
    <mergeCell ref="B2527:B2528"/>
    <mergeCell ref="H2527:H2528"/>
    <mergeCell ref="I2527:I2528"/>
    <mergeCell ref="J2527:J2528"/>
    <mergeCell ref="C2543:D2543"/>
    <mergeCell ref="P2533:Q2533"/>
    <mergeCell ref="R2533:S2533"/>
    <mergeCell ref="P2531:Q2531"/>
    <mergeCell ref="R2531:S2531"/>
    <mergeCell ref="P2532:Q2532"/>
    <mergeCell ref="R2532:S2532"/>
    <mergeCell ref="R2527:S2528"/>
    <mergeCell ref="T2527:V2527"/>
    <mergeCell ref="P2528:Q2528"/>
    <mergeCell ref="P2530:Q2530"/>
    <mergeCell ref="R2530:S2530"/>
    <mergeCell ref="B2540:V2540"/>
    <mergeCell ref="B2541:B2550"/>
    <mergeCell ref="C2541:M2541"/>
    <mergeCell ref="P2541:S2542"/>
    <mergeCell ref="T2541:U2543"/>
    <mergeCell ref="V2541:V2543"/>
    <mergeCell ref="H2544:I2544"/>
    <mergeCell ref="O2544:P2546"/>
    <mergeCell ref="Q2544:Q2546"/>
    <mergeCell ref="R2544:S2546"/>
    <mergeCell ref="T2544:V2545"/>
    <mergeCell ref="P2534:Q2534"/>
    <mergeCell ref="R2534:S2534"/>
    <mergeCell ref="P2535:Q2535"/>
    <mergeCell ref="R2535:S2535"/>
    <mergeCell ref="P2536:Q2536"/>
    <mergeCell ref="R2554:S2555"/>
    <mergeCell ref="T2554:V2554"/>
    <mergeCell ref="P2555:Q2555"/>
    <mergeCell ref="P2557:Q2557"/>
    <mergeCell ref="R2557:S2557"/>
    <mergeCell ref="K2554:K2555"/>
    <mergeCell ref="L2554:L2555"/>
    <mergeCell ref="M2554:M2555"/>
    <mergeCell ref="N2554:O2554"/>
    <mergeCell ref="P2554:Q2554"/>
    <mergeCell ref="B2553:D2553"/>
    <mergeCell ref="B2554:B2555"/>
    <mergeCell ref="H2554:H2555"/>
    <mergeCell ref="I2554:I2555"/>
    <mergeCell ref="J2554:J2555"/>
    <mergeCell ref="R2536:S2536"/>
    <mergeCell ref="H2548:I2548"/>
    <mergeCell ref="R2548:S2548"/>
    <mergeCell ref="H2549:I2549"/>
    <mergeCell ref="R2549:S2549"/>
    <mergeCell ref="C2550:E2550"/>
    <mergeCell ref="H2550:I2550"/>
    <mergeCell ref="O2550:S2550"/>
    <mergeCell ref="H2545:I2545"/>
    <mergeCell ref="H2546:I2546"/>
    <mergeCell ref="H2547:I2547"/>
    <mergeCell ref="O2547:O2548"/>
    <mergeCell ref="P2547:S2547"/>
    <mergeCell ref="C2542:E2542"/>
    <mergeCell ref="G2542:G2543"/>
    <mergeCell ref="H2542:I2543"/>
    <mergeCell ref="J2542:K2542"/>
    <mergeCell ref="R2565:S2565"/>
    <mergeCell ref="P2566:Q2566"/>
    <mergeCell ref="R2566:S2566"/>
    <mergeCell ref="H2578:I2578"/>
    <mergeCell ref="R2578:S2578"/>
    <mergeCell ref="H2579:I2579"/>
    <mergeCell ref="R2579:S2579"/>
    <mergeCell ref="C2580:E2580"/>
    <mergeCell ref="H2580:I2580"/>
    <mergeCell ref="O2580:S2580"/>
    <mergeCell ref="P2561:Q2561"/>
    <mergeCell ref="R2561:S2561"/>
    <mergeCell ref="P2562:Q2562"/>
    <mergeCell ref="R2562:S2562"/>
    <mergeCell ref="P2563:Q2563"/>
    <mergeCell ref="R2563:S2563"/>
    <mergeCell ref="P2558:Q2558"/>
    <mergeCell ref="R2558:S2558"/>
    <mergeCell ref="P2559:Q2559"/>
    <mergeCell ref="R2559:S2559"/>
    <mergeCell ref="P2560:Q2560"/>
    <mergeCell ref="R2560:S2560"/>
    <mergeCell ref="R389:S389"/>
    <mergeCell ref="P390:Q390"/>
    <mergeCell ref="R390:S390"/>
    <mergeCell ref="P386:Q386"/>
    <mergeCell ref="R386:S386"/>
    <mergeCell ref="P387:Q387"/>
    <mergeCell ref="R387:S387"/>
    <mergeCell ref="C2572:E2572"/>
    <mergeCell ref="G2572:G2573"/>
    <mergeCell ref="H2572:I2573"/>
    <mergeCell ref="J2572:K2572"/>
    <mergeCell ref="C2573:D2573"/>
    <mergeCell ref="B2570:V2570"/>
    <mergeCell ref="B2571:B2580"/>
    <mergeCell ref="C2571:M2571"/>
    <mergeCell ref="P2571:S2572"/>
    <mergeCell ref="T2571:U2573"/>
    <mergeCell ref="V2571:V2573"/>
    <mergeCell ref="H2574:I2574"/>
    <mergeCell ref="O2574:P2576"/>
    <mergeCell ref="Q2574:Q2576"/>
    <mergeCell ref="R2574:S2576"/>
    <mergeCell ref="T2574:V2575"/>
    <mergeCell ref="B684:B685"/>
    <mergeCell ref="H2575:I2575"/>
    <mergeCell ref="H2576:I2576"/>
    <mergeCell ref="H2577:I2577"/>
    <mergeCell ref="O2577:O2578"/>
    <mergeCell ref="P2577:S2577"/>
    <mergeCell ref="P2564:Q2564"/>
    <mergeCell ref="R2564:S2564"/>
    <mergeCell ref="P2565:Q2565"/>
    <mergeCell ref="E684:E685"/>
    <mergeCell ref="B772:B773"/>
    <mergeCell ref="C772:C773"/>
    <mergeCell ref="D772:D773"/>
    <mergeCell ref="E772:E773"/>
    <mergeCell ref="P746:Q746"/>
    <mergeCell ref="P717:Q717"/>
    <mergeCell ref="P690:Q690"/>
    <mergeCell ref="P578:Q578"/>
    <mergeCell ref="P551:Q551"/>
    <mergeCell ref="P522:Q522"/>
    <mergeCell ref="P494:Q494"/>
    <mergeCell ref="B222:B223"/>
    <mergeCell ref="C222:C223"/>
    <mergeCell ref="D222:D223"/>
    <mergeCell ref="E222:E223"/>
    <mergeCell ref="H728:I728"/>
    <mergeCell ref="H729:I729"/>
    <mergeCell ref="H730:I730"/>
    <mergeCell ref="O730:O731"/>
    <mergeCell ref="P730:S730"/>
    <mergeCell ref="R737:S738"/>
    <mergeCell ref="R717:S717"/>
    <mergeCell ref="P718:Q718"/>
    <mergeCell ref="R718:S718"/>
    <mergeCell ref="P719:Q719"/>
    <mergeCell ref="R719:S719"/>
    <mergeCell ref="P715:Q715"/>
    <mergeCell ref="R715:S715"/>
    <mergeCell ref="P388:Q388"/>
    <mergeCell ref="R388:S388"/>
    <mergeCell ref="P389:Q389"/>
    <mergeCell ref="R1452:S1452"/>
    <mergeCell ref="K1449:K1450"/>
    <mergeCell ref="L1449:L1450"/>
    <mergeCell ref="M1449:M1450"/>
    <mergeCell ref="N1449:O1449"/>
    <mergeCell ref="P1449:Q1449"/>
    <mergeCell ref="H222:H223"/>
    <mergeCell ref="K222:K223"/>
    <mergeCell ref="L222:L223"/>
    <mergeCell ref="H684:H685"/>
    <mergeCell ref="K684:K685"/>
    <mergeCell ref="L684:L685"/>
    <mergeCell ref="C1609:C1610"/>
    <mergeCell ref="B1609:B1610"/>
    <mergeCell ref="D1609:D1610"/>
    <mergeCell ref="E1609:E1610"/>
    <mergeCell ref="B654:B655"/>
    <mergeCell ref="C654:C655"/>
    <mergeCell ref="D654:D655"/>
    <mergeCell ref="E654:E655"/>
    <mergeCell ref="R660:S660"/>
    <mergeCell ref="K651:K652"/>
    <mergeCell ref="L651:L652"/>
    <mergeCell ref="M651:M652"/>
    <mergeCell ref="N651:O651"/>
    <mergeCell ref="B650:D650"/>
    <mergeCell ref="B651:B652"/>
    <mergeCell ref="D1429:D1430"/>
    <mergeCell ref="C1429:C1430"/>
    <mergeCell ref="E1429:E1430"/>
    <mergeCell ref="C684:C685"/>
    <mergeCell ref="D684:D685"/>
    <mergeCell ref="C1611:C1612"/>
    <mergeCell ref="D1611:D1612"/>
    <mergeCell ref="E1611:E1612"/>
    <mergeCell ref="B1611:B1612"/>
    <mergeCell ref="C1664:C1665"/>
    <mergeCell ref="D1664:D1665"/>
    <mergeCell ref="E1664:E1665"/>
    <mergeCell ref="B1664:B1665"/>
    <mergeCell ref="P1642:Q1642"/>
    <mergeCell ref="P1615:Q1615"/>
    <mergeCell ref="B1426:B1428"/>
    <mergeCell ref="B1429:B1430"/>
    <mergeCell ref="C1424:C1425"/>
    <mergeCell ref="D1424:D1425"/>
    <mergeCell ref="E1424:E1425"/>
    <mergeCell ref="E1426:E1428"/>
    <mergeCell ref="F1424:F1425"/>
    <mergeCell ref="F1426:F1428"/>
    <mergeCell ref="C1426:C1428"/>
    <mergeCell ref="D1426:D1428"/>
    <mergeCell ref="F1429:F1430"/>
    <mergeCell ref="C1500:C1501"/>
    <mergeCell ref="B1500:B1501"/>
    <mergeCell ref="P1455:Q1455"/>
    <mergeCell ref="P1430:Q1430"/>
    <mergeCell ref="P1501:Q1501"/>
    <mergeCell ref="E1500:E1501"/>
    <mergeCell ref="H1654:I1654"/>
    <mergeCell ref="O1654:O1655"/>
    <mergeCell ref="P1654:S1654"/>
    <mergeCell ref="R1661:S1662"/>
    <mergeCell ref="R1642:S1642"/>
    <mergeCell ref="B2113:B2114"/>
    <mergeCell ref="C2113:C2114"/>
    <mergeCell ref="D2113:D2114"/>
    <mergeCell ref="E2113:E2114"/>
    <mergeCell ref="B2167:B2168"/>
    <mergeCell ref="C2167:C2168"/>
    <mergeCell ref="D2167:D2168"/>
    <mergeCell ref="E2167:E2168"/>
    <mergeCell ref="B1666:B1667"/>
    <mergeCell ref="C1666:C1667"/>
    <mergeCell ref="D1666:D1667"/>
    <mergeCell ref="E1666:E1667"/>
    <mergeCell ref="F1666:F1667"/>
    <mergeCell ref="D1500:D1501"/>
    <mergeCell ref="P1586:Q1586"/>
    <mergeCell ref="P1533:Q1533"/>
    <mergeCell ref="C2086:C2087"/>
    <mergeCell ref="D2086:D2087"/>
    <mergeCell ref="E2086:E2087"/>
    <mergeCell ref="B2111:B2112"/>
    <mergeCell ref="C2111:C2112"/>
    <mergeCell ref="D2111:D2112"/>
    <mergeCell ref="E2111:E2112"/>
    <mergeCell ref="P1803:Q1803"/>
    <mergeCell ref="P1773:Q1773"/>
    <mergeCell ref="P1747:Q1747"/>
    <mergeCell ref="P1719:Q1719"/>
    <mergeCell ref="P1694:Q1694"/>
    <mergeCell ref="C2151:E2151"/>
    <mergeCell ref="G2151:G2152"/>
    <mergeCell ref="H2151:I2152"/>
    <mergeCell ref="J2151:K2151"/>
  </mergeCells>
  <conditionalFormatting sqref="C25:I34 K25:M34 P25:V34 K55:M62 P55:V62 B55:I62 K143:M148 P143:V148 B143:I148 K169:M174 P169:V174 P195:V201 K197:M201 B197:I201 P222:V228 B224:I228 K224:M228 B249:I256 K249:M256 P249:V256 P277:V279 K277:M279 B300:I308 K300:M308 P300:V308 K329:M336 P329:V336 K357:M363 P357:V363 B357:I363 K384:M390 P384:V390 B384:I390 P411:V414 K411:M414 K435:M442 P435:V436 K463:M469 P463:V469 B463:I469 K490:M496 P490:V496 K517:M524 P517:V524 B545:I553 K545:M553 P545:V553 K574:M580 P574:V580 B574:I580 K631:M633 P631:V633 P654:V662 K654:M662 K713:M719 P713:V719 K740:M748 P741:V748 K799:M802 P799:V802 K823:M830 P823:V830 B823:I830 K851:M857 B851:I857 P851:V857 B878:I886 K878:M886 P878:V886 K907:M912 P907:V912 K933:M938 P933:V938 K959:M967 P959:V967 K988:M996 P988:V996 B988:I996 K1017:M1018 P1017:V1018 K1039:M1046 P1039:V1046 B1039:I1046 K1067:M1072 P1067:V1072 K1093:M1099 P1093:V1099 B1120:I1128 K1120:M1128 P1120:V1128 K1149:M1155 P1149:V1155 K1176:M1182 P1176:V1182 B1176:I1182 B1203:I1211 K1203:M1211 P1203:V1211 K1232:M1236 P1232:V1236 B1232:I1236 B1257:I1265 K1257:M1265 P1257:V1265 K1286:M1293 P1286:V1293 B1286:I1293 K1314:M1318 P1314:V1318 K1339:M1344 P1339:V1344 K1395:M1403 P1395:V1403 B1395:I1403 P1424:V1431 K1424:M1431 H1424 H1426 H1429 H1431 K1452:M1457 P1452:V1457 K1478:M1479 P1478:V1479 P1500:V1507 K1528:M1535 P1528:V1535 B1528:I1535 B1556:I1560 K1556:M1560 P1556:V1560 K1581:M1588 P1581:V1588 B1581:I1588 K1609:M1609 P1609:V1617 B1609:I1609 K1638:M1643 P1638:V1643 G1665 H1664 I1665 K1664:M1667 P1664:V1667 H1666 B1688:I1696 K1688:M1696 P1688:V1696 K1717:M1721 P1717:V1721 B1717:I1721 B1742:I1749 K1742:M1749 P1742:V1749 K1770:M1775 P1770:V1775 K1848:M1851 P1848:V1851 K1872:M1876 P1872:V1876 K1897:M1902 P1897:V1902 B1897:I1902 K1923:M1930 P1923:V1930 B1923:I1930 K1951:M1957 P1951:V1957 B1951:I1957 K1978:M1986 P1978:V1986 B1978:I1986 B2007:I2011 K2007:M2011 P2007:V2011 P2032:V2038 K2032:M2038 B2032:I2038 K2059:M2065 P2059:V2065 P2086:V2090 B2088:I2090 K2088:M2090 P2111:V2117 K2111:M2117 F2113:H2113 B2115:I2117 F2114:G2114 K2138:M2145 P2138:V2145 B2138:I2145 B2166:I2167 K2166:M2167 P2166:V2173 K2169:M2173 B2169:I2173 K2254:M2260 P2254:V2260 P2281:V2286 K2281:M2286 B2281:I2281 F2282:H2285 K2307:M2313 P2307:V2313 K2334:M2339 P2334:V2339 B2360:I2368 K2360:M2368 P2360:V2368 K2389:M2397 P2389:V2397 B2389:I2397 K2418:M2424 P2418:V2424 B2418:I2424 K2445:M2452 P2445:V2452 K2473:M2481 P2473:V2481 B2473:I2481 K2502:M2509 P2502:V2509 K2530:M2536 P2530:V2536 B169:I174 B277:I279 B329:I336 B411:I414 B490:I496 B517:I524 B631:I633 B656:I662 B713:I719 B740:I748 B799:I802 B907:I912 B933:I938 B959:I967 B1017:I1018 B1067:I1072 B1093:I1099 B1149:I1155 B1314:I1318 B1339:I1344 B1452:I1457 B1478:I1479 B1638:I1643 B1770:I1775 B1848:I1851 B1872:I1876 B2059:I2065 B2254:I2260 B2282 B2307:I2313 B2334:I2339 B2445:I2452 B2502:I2509 B2530:I2536 P740:Q740 T740:V740 B435:I436 P439:V442 R437:V438 B438:I442 B437:D437 F437:I437">
    <cfRule type="cellIs" dxfId="4348" priority="21497" stopIfTrue="1" operator="greaterThan">
      <formula>0</formula>
    </cfRule>
  </conditionalFormatting>
  <conditionalFormatting sqref="D28:D33">
    <cfRule type="cellIs" dxfId="4347" priority="21496" stopIfTrue="1" operator="greaterThan">
      <formula>0</formula>
    </cfRule>
  </conditionalFormatting>
  <conditionalFormatting sqref="D28:D33 F28:H33">
    <cfRule type="cellIs" dxfId="4346" priority="21495" stopIfTrue="1" operator="greaterThan">
      <formula>0</formula>
    </cfRule>
  </conditionalFormatting>
  <conditionalFormatting sqref="H25:H33">
    <cfRule type="cellIs" dxfId="4345" priority="21494" stopIfTrue="1" operator="greaterThan">
      <formula>0</formula>
    </cfRule>
  </conditionalFormatting>
  <conditionalFormatting sqref="E25:E33">
    <cfRule type="cellIs" dxfId="4344" priority="21493" stopIfTrue="1" operator="greaterThan">
      <formula>0</formula>
    </cfRule>
  </conditionalFormatting>
  <conditionalFormatting sqref="K42:K47">
    <cfRule type="containsText" dxfId="4343" priority="21491" stopIfTrue="1" operator="containsText" text="NO CUMPLE">
      <formula>NOT(ISERROR(SEARCH("NO CUMPLE",K42)))</formula>
    </cfRule>
    <cfRule type="containsText" dxfId="4342" priority="21492" stopIfTrue="1" operator="containsText" text="CUMPLE">
      <formula>NOT(ISERROR(SEARCH("CUMPLE",K42)))</formula>
    </cfRule>
  </conditionalFormatting>
  <conditionalFormatting sqref="S41">
    <cfRule type="cellIs" dxfId="4341" priority="21489" operator="greaterThanOrEqual">
      <formula>NUMMINCONT</formula>
    </cfRule>
    <cfRule type="cellIs" dxfId="4340" priority="21490" operator="lessThan">
      <formula>NUMMINCONT</formula>
    </cfRule>
  </conditionalFormatting>
  <conditionalFormatting sqref="T28:V33 T55:V55 T145:V147 T198:V200 T222:V227 T277:V278 T384:V389 T411:V412 T437:V441 T466:V468 T490:V495 T517:V523 T545:V546 T576:V579 T631:V633 T657:V661 T713:V718 T799:V800 T826:V829 T881:V885 T909:V911 T934:V937 T991:V995 T1017:V1018 T1041:V1045 T1067:V1071 T1093:V1098 T1120:V1121 T1151:V1154 T1176:V1181 T1203:V1204 T1232:V1235 T1286:V1286 T1314:V1317 T1340:V1343 T1398:V1402 T1453:V1456 T1478:V1478 T1502:V1506 T1584:V1587 T1609:V1610 T1640:V1643 T1664:V1667 T1719:V1720 T1770:V1774 T1848:V1848 T1874:V1875 T1900:V1901 T1923:V1923 T1953:V1956 T1978:V1979 T2034:V2037 T2060:V2064 T2088:V2089 T2113:V2116 T2140:V2144 T2166:V2172 T2254:V2259 T2282:V2285 T2309:V2312 T2337:V2338 T2392:V2396 T2419:V2423 T2447:V2451 T2502:V2508 T2532:V2535">
    <cfRule type="cellIs" dxfId="4339" priority="21487" stopIfTrue="1" operator="equal">
      <formula>"NO"</formula>
    </cfRule>
    <cfRule type="cellIs" dxfId="4338" priority="21488" stopIfTrue="1" operator="equal">
      <formula>"SI"</formula>
    </cfRule>
  </conditionalFormatting>
  <conditionalFormatting sqref="T28:V29 T55:V55 T145:V147 T198:V200 T225:V227 T278:V278 T384:V384 T437:V437 T466:V468 T517:V517 T519:V519 T633:V633 T659:V661 T883:V885 T909:V911 T934:V937 T991:V991 T1017:V1018 T1041:V1041 T1068:V1071 T1151:V1154 T1176:V1176 T1179:V1181 T1232:V1235 T1286:V1286 T1314:V1317 T1341:V1343 T1398:V1398 T1478:V1478 T1502:V1502 T1609:V1609 T1640:V1643 T1719:V1720 T1770:V1774 T1900:V1901 T1978:V1978 T2088:V2089 T2113:V2116 T2140:V2140 T2255:V2255 T2309:V2312 T2338:V2338 T2392:V2392 T2419:V2419 T2506:V2508 T2533:V2535">
    <cfRule type="cellIs" dxfId="4337" priority="21486" stopIfTrue="1" operator="equal">
      <formula>"NO APLICA"</formula>
    </cfRule>
  </conditionalFormatting>
  <conditionalFormatting sqref="T30:U33">
    <cfRule type="cellIs" dxfId="4336" priority="21485" stopIfTrue="1" operator="equal">
      <formula>"NO APLICA"</formula>
    </cfRule>
  </conditionalFormatting>
  <conditionalFormatting sqref="T30:U30">
    <cfRule type="cellIs" dxfId="4335" priority="21484" stopIfTrue="1" operator="equal">
      <formula>"NO APLICA"</formula>
    </cfRule>
  </conditionalFormatting>
  <conditionalFormatting sqref="V30:V33">
    <cfRule type="cellIs" dxfId="4334" priority="21483" stopIfTrue="1" operator="equal">
      <formula>"NO APLICA"</formula>
    </cfRule>
  </conditionalFormatting>
  <conditionalFormatting sqref="T34:V34">
    <cfRule type="cellIs" dxfId="4333" priority="21478" stopIfTrue="1" operator="equal">
      <formula>"NO"</formula>
    </cfRule>
    <cfRule type="cellIs" dxfId="4332" priority="21479" stopIfTrue="1" operator="equal">
      <formula>"SI"</formula>
    </cfRule>
  </conditionalFormatting>
  <conditionalFormatting sqref="T34:U34">
    <cfRule type="cellIs" dxfId="4331" priority="21477" stopIfTrue="1" operator="equal">
      <formula>"NO APLICA"</formula>
    </cfRule>
  </conditionalFormatting>
  <conditionalFormatting sqref="V34">
    <cfRule type="cellIs" dxfId="4330" priority="21476" stopIfTrue="1" operator="equal">
      <formula>"NO APLICA"</formula>
    </cfRule>
  </conditionalFormatting>
  <conditionalFormatting sqref="T44">
    <cfRule type="cellIs" dxfId="4329" priority="21474" operator="equal">
      <formula>"CUMPLE"</formula>
    </cfRule>
    <cfRule type="cellIs" dxfId="4328" priority="21475" operator="equal">
      <formula>"NO CUMPLE"</formula>
    </cfRule>
  </conditionalFormatting>
  <conditionalFormatting sqref="T44">
    <cfRule type="cellIs" dxfId="4327" priority="21473" operator="equal">
      <formula>"VERIFICAR"</formula>
    </cfRule>
  </conditionalFormatting>
  <conditionalFormatting sqref="H48">
    <cfRule type="containsText" dxfId="4326" priority="21454" stopIfTrue="1" operator="containsText" text="NO CUMPLE">
      <formula>NOT(ISERROR(SEARCH("NO CUMPLE",H48)))</formula>
    </cfRule>
    <cfRule type="containsText" dxfId="4325" priority="21455" stopIfTrue="1" operator="containsText" text="CUMPLE">
      <formula>NOT(ISERROR(SEARCH("CUMPLE",H48)))</formula>
    </cfRule>
  </conditionalFormatting>
  <conditionalFormatting sqref="J48">
    <cfRule type="containsText" dxfId="4324" priority="21452" stopIfTrue="1" operator="containsText" text="NO CUMPLE">
      <formula>NOT(ISERROR(SEARCH("NO CUMPLE",J48)))</formula>
    </cfRule>
    <cfRule type="containsText" dxfId="4323" priority="21453" stopIfTrue="1" operator="containsText" text="CUMPLE">
      <formula>NOT(ISERROR(SEARCH("CUMPLE",J48)))</formula>
    </cfRule>
  </conditionalFormatting>
  <conditionalFormatting sqref="K48">
    <cfRule type="containsText" dxfId="4322" priority="21450" stopIfTrue="1" operator="containsText" text="NO CUMPLE">
      <formula>NOT(ISERROR(SEARCH("NO CUMPLE",K48)))</formula>
    </cfRule>
    <cfRule type="containsText" dxfId="4321" priority="21451" stopIfTrue="1" operator="containsText" text="CUMPLE">
      <formula>NOT(ISERROR(SEARCH("CUMPLE",K48)))</formula>
    </cfRule>
  </conditionalFormatting>
  <conditionalFormatting sqref="O47">
    <cfRule type="containsText" dxfId="4320" priority="21448" stopIfTrue="1" operator="containsText" text="NO CUMPLE">
      <formula>NOT(ISERROR(SEARCH("NO CUMPLE",O47)))</formula>
    </cfRule>
    <cfRule type="containsText" dxfId="4319" priority="21449" stopIfTrue="1" operator="containsText" text="CUMPLE">
      <formula>NOT(ISERROR(SEARCH("CUMPLE",O47)))</formula>
    </cfRule>
  </conditionalFormatting>
  <conditionalFormatting sqref="O48:S48">
    <cfRule type="cellIs" dxfId="4318" priority="21447" operator="equal">
      <formula>"EL PROPONENTE SE DEBE REQUERIR POR EXPERIENCIA MINIMA EXIGIDA"</formula>
    </cfRule>
  </conditionalFormatting>
  <conditionalFormatting sqref="J25:J34 J55:J62 J143:J148 J169:J174 J195:J201 J222:J228 J249:J256 J277:J279 J300:J308 J329:J336 J357:J363 J384:J390 J411:J414 J435:J442 J463:J469 J490:J496 J517:J524 J545:J553 J574:J580 J631:J633 J654:J662 J713:J719 J740:J748 J799:J802 J823:J830 J851:J857 J878:J886 J907:J912 J933:J938 J959:J967 J988:J996 J1017:J1018 J1039:J1046 J1067:J1072 J1093:J1099 J1120:J1128 J1149:J1155 J1176:J1182 J1203:J1211 J1232:J1236 J1257:J1265 J1286:J1293 J1314:J1318 J1339:J1344 J1395:J1403 J1424:J1431 J1452:J1457 J1478:J1479 J1500:J1507 J1528:J1535 J1556:J1560 J1581:J1588 J1609:J1617 J1638:J1643 J1664:J1667 J1688:J1696 J1717:J1721 J1742:J1749 J1770:J1775 J1848:J1851 J1872:J1876 J1897:J1902 J1923:J1930 J1951:J1957 J1978:J1986 J2007:J2011 J2032:J2038 J2059:J2065 J2086:J2090 J2111:J2117 J2138:J2145 J2166:J2173 J2254:J2260 J2281:J2286 J2307:J2313 J2334:J2339 J2360:J2368 J2389:J2397 J2418:J2424 J2445:J2452 J2473:J2481 J2502:J2509 J2530:J2536">
    <cfRule type="cellIs" dxfId="4317" priority="21446" stopIfTrue="1" operator="greaterThan">
      <formula>0</formula>
    </cfRule>
  </conditionalFormatting>
  <conditionalFormatting sqref="N42:N47">
    <cfRule type="cellIs" dxfId="4316" priority="21444" operator="equal">
      <formula>"NO"</formula>
    </cfRule>
    <cfRule type="cellIs" dxfId="4315" priority="21445" operator="equal">
      <formula>"SI"</formula>
    </cfRule>
  </conditionalFormatting>
  <conditionalFormatting sqref="I34">
    <cfRule type="cellIs" dxfId="4314" priority="21443" stopIfTrue="1" operator="greaterThan">
      <formula>0</formula>
    </cfRule>
  </conditionalFormatting>
  <conditionalFormatting sqref="K28:L34 K145:L148 K172:L174 K198:L201 K224:L228 K278:L279 K386:L390 K437:L442 K466:L469 K492:L496 K519:L524 K576:L580 K632:L633 K657:L662 K715:L719 K801:L802 K826:L830 K854:L857 K881:L886 K909:L912 K934:L938 K991:L996 K1018:L1018 K1041:L1046 K1068:L1072 K1095:L1099 K1151:L1155 K1178:L1182 K1232:L1236 K1315:L1318 K1340:L1344 K1398:L1403 K1453:L1457 K1479:L1479 K1559:L1560 K1584:L1588 K1640:L1643 K1666:L1667 K1719:L1721 K1771:L1775 K1874:L1876 K1900:L1902 K1953:L1957 K2010:L2011 K2034:L2038 K2060:L2065 K2088:L2090 K2113:L2117 K2140:L2145 K2169:L2173 K2255:L2260 K2282:L2286 K2309:L2313 K2337:L2339 K2392:L2397 K2419:L2424 K2447:L2452 K2504:L2509 K2532:L2536">
    <cfRule type="cellIs" dxfId="4313" priority="21441" operator="equal">
      <formula>0</formula>
    </cfRule>
    <cfRule type="cellIs" dxfId="4312" priority="21442" operator="notBetween">
      <formula>$Q$17</formula>
      <formula>$R$17</formula>
    </cfRule>
  </conditionalFormatting>
  <conditionalFormatting sqref="B25:B34">
    <cfRule type="cellIs" dxfId="4311" priority="21440" stopIfTrue="1" operator="greaterThan">
      <formula>0</formula>
    </cfRule>
  </conditionalFormatting>
  <conditionalFormatting sqref="T25:V27">
    <cfRule type="cellIs" dxfId="4310" priority="21438" stopIfTrue="1" operator="equal">
      <formula>"NO"</formula>
    </cfRule>
    <cfRule type="cellIs" dxfId="4309" priority="21439" stopIfTrue="1" operator="equal">
      <formula>"SI"</formula>
    </cfRule>
  </conditionalFormatting>
  <conditionalFormatting sqref="T25:V26">
    <cfRule type="cellIs" dxfId="4308" priority="21437" stopIfTrue="1" operator="equal">
      <formula>"NO APLICA"</formula>
    </cfRule>
  </conditionalFormatting>
  <conditionalFormatting sqref="T27:U27">
    <cfRule type="cellIs" dxfId="4307" priority="21436" stopIfTrue="1" operator="equal">
      <formula>"NO APLICA"</formula>
    </cfRule>
  </conditionalFormatting>
  <conditionalFormatting sqref="T27:U27">
    <cfRule type="cellIs" dxfId="4306" priority="21435" stopIfTrue="1" operator="equal">
      <formula>"NO APLICA"</formula>
    </cfRule>
  </conditionalFormatting>
  <conditionalFormatting sqref="V27">
    <cfRule type="cellIs" dxfId="4305" priority="21434" stopIfTrue="1" operator="equal">
      <formula>"NO APLICA"</formula>
    </cfRule>
  </conditionalFormatting>
  <conditionalFormatting sqref="K25:L27 K55:L55 K277:L277 K384:L385 K411:L412 K490:L491 K517:L518 K545:L546 K631:L631 K713:L714 K799:L800 K1017:L1017 K1067:L1067 K1093:L1094 K1120:L1121 K1176:L1177 K1203:L1204 K1286:L1286 K1314:L1314 K1478:L1478 K1609:L1609 K1664:L1665 K1770:L1770 K1848:L1848 K1923:L1923 K1978:L1979 K2166:L2167 K2254:L2254 K2502:L2503">
    <cfRule type="cellIs" dxfId="4304" priority="21433" operator="notBetween">
      <formula>$Q$17</formula>
      <formula>$R$17</formula>
    </cfRule>
  </conditionalFormatting>
  <conditionalFormatting sqref="C25:I34 K25:M34 P25:V34 C55:I62 K55:M62 P55:V62 C143:I148 K143:M148 P143:V148 C169:I174 K169:M174 P169:V174 P195:V201 C197:I201 K197:M201 P222:V228 C224:I228 K224:M228 C249:I256 K249:M256 P249:V256 P277:V279 K277:M279 C277:I279 C300:I308 K300:M308 P300:V308 K329:M336 P329:V336 C329:I336 C357:I363 K357:M363 P357:V363 C384:I390 K384:M390 P384:V390 P411:V414 K411:M414 C411:I414 C435:I436 K435:M442 P435:V436 K463:M469 P463:V469 C463:I469 C490:I496 K490:M496 P490:V496 K517:M524 P517:V524 C517:I524 C545:I553 K545:M553 P545:V553 C574:I580 K574:M580 P574:V580 K631:M633 C631:I633 P631:V633 P654:V662 C656:I662 K654:M662 C713:I719 K713:M719 P713:V719 C740:I748 K740:M748 P741:V748 C799:I802 K799:M802 P799:V802 C823:I830 K823:M830 P823:V830 K851:M857 C851:I857 P851:V857 C878:I886 K878:M886 P878:V886 C907:I912 K907:M912 P907:V912 C933:I938 K933:M938 P933:V938 C959:I967 K959:M967 P959:V967 C988:I996 K988:M996 P988:V996 C1017:I1018 K1017:M1018 P1017:V1018 C1039:I1046 K1039:M1046 P1039:V1046 K1067:M1072 P1067:V1072 C1067:I1072 C1093:I1099 K1093:M1099 P1093:V1099 C1120:I1128 K1120:M1128 P1120:V1128 C1149:I1155 K1149:M1155 P1149:V1155 K1176:M1182 P1176:V1182 C1176:I1182 C1203:I1211 K1203:M1211 P1203:V1211 C1232:I1236 K1232:M1236 P1232:V1236 C1257:I1265 K1257:M1265 P1257:V1265 C1286:I1293 K1286:M1293 P1286:V1293 C1314:I1318 K1314:M1318 P1314:V1318 K1339:M1344 P1339:V1344 C1339:I1344 C1395:I1403 K1395:M1403 P1395:V1403 P1424:V1431 K1424:M1431 C1452:I1457 K1452:M1457 P1452:V1457 C1478:I1479 K1478:M1479 P1478:V1479 P1500:V1507 K1528:M1535 P1528:V1535 C1528:I1535 C1556:I1560 K1556:M1560 P1556:V1560 C1581:I1588 K1581:M1588 P1581:V1588 C1609:I1609 K1609:M1609 P1609:V1617 C1638:I1643 K1638:M1643 P1638:V1643 G1665 I1665 K1664:M1667 P1664:V1667 C1688:I1696 K1688:M1696 P1688:V1696 K1717:M1721 P1717:V1721 C1717:I1721 C1742:I1749 K1742:M1749 P1742:V1749 K1770:M1775 P1770:V1775 C1770:I1775 C1848:I1851 K1848:M1851 P1848:V1851 C1872:I1876 K1872:M1876 P1872:V1876 K1897:M1902 C1897:I1902 P1897:V1902 C1923:I1930 K1923:M1930 P1923:V1930 C1951:I1957 K1951:M1957 P1951:V1957 C1978:I1986 K1978:M1986 P1978:V1986 C2007:I2011 K2007:M2011 P2007:V2011 C2032:I2038 P2032:V2038 K2032:M2038 C2059:I2065 K2059:M2065 P2059:V2065 P2086:V2090 C2088:I2090 K2088:M2090 P2111:V2117 K2111:M2117 C2115:I2117 C2138:I2145 K2138:M2145 P2138:V2145 C2166:I2167 K2166:M2167 P2166:V2173 C2169:I2173 K2169:M2173 C2254:I2260 K2254:M2260 P2254:V2260 C2281:I2281 P2281:V2286 K2281:M2286 C2307:I2313 K2307:M2313 P2307:V2313 C2334:I2339 K2334:M2339 P2334:V2339 C2360:I2368 K2360:M2368 P2360:V2368 C2389:I2397 K2389:M2397 P2389:V2397 C2418:I2424 K2418:M2424 P2418:V2424 C2445:I2452 K2445:M2452 P2445:V2452 K2473:M2481 P2473:V2481 C2473:I2481 C2502:I2509 K2502:M2509 P2502:V2509 C2530:I2536 K2530:M2536 P2530:V2536 P740:Q740 T740:V740 P439:V442 R437:V438 C438:I442 C437:D437 F437:I437">
    <cfRule type="cellIs" dxfId="4303" priority="21432" operator="equal">
      <formula>0</formula>
    </cfRule>
  </conditionalFormatting>
  <conditionalFormatting sqref="P41">
    <cfRule type="cellIs" dxfId="4302" priority="21429" operator="equal">
      <formula>"NO VÁLIDO"</formula>
    </cfRule>
    <cfRule type="cellIs" dxfId="4301" priority="21430" operator="equal">
      <formula>"VÁLIDO"</formula>
    </cfRule>
  </conditionalFormatting>
  <conditionalFormatting sqref="M48">
    <cfRule type="cellIs" dxfId="4300" priority="21426" operator="notEqual">
      <formula>"NO CUMPLE"</formula>
    </cfRule>
    <cfRule type="containsText" dxfId="4299" priority="21427" stopIfTrue="1" operator="containsText" text="NO CUMPLE">
      <formula>NOT(ISERROR(SEARCH("NO CUMPLE",M48)))</formula>
    </cfRule>
    <cfRule type="containsText" dxfId="4298" priority="21428" stopIfTrue="1" operator="containsText" text="CUMPLE">
      <formula>NOT(ISERROR(SEARCH("CUMPLE",M48)))</formula>
    </cfRule>
  </conditionalFormatting>
  <conditionalFormatting sqref="M42:M47">
    <cfRule type="cellIs" dxfId="4297" priority="21424" stopIfTrue="1" operator="equal">
      <formula>"cumple"</formula>
    </cfRule>
    <cfRule type="containsText" dxfId="4296" priority="21425" stopIfTrue="1" operator="containsText" text="NO CUMPLE">
      <formula>NOT(ISERROR(SEARCH("NO CUMPLE",M42)))</formula>
    </cfRule>
  </conditionalFormatting>
  <conditionalFormatting sqref="L42:L47">
    <cfRule type="cellIs" dxfId="4295" priority="21422" stopIfTrue="1" operator="equal">
      <formula>"cumple"</formula>
    </cfRule>
    <cfRule type="containsText" dxfId="4294" priority="21423" stopIfTrue="1" operator="containsText" text="NO CUMPLE">
      <formula>NOT(ISERROR(SEARCH("NO CUMPLE",L42)))</formula>
    </cfRule>
  </conditionalFormatting>
  <conditionalFormatting sqref="D56:D61">
    <cfRule type="cellIs" dxfId="4293" priority="21308" stopIfTrue="1" operator="greaterThan">
      <formula>0</formula>
    </cfRule>
  </conditionalFormatting>
  <conditionalFormatting sqref="D56:D61 F56:H61">
    <cfRule type="cellIs" dxfId="4292" priority="21307" stopIfTrue="1" operator="greaterThan">
      <formula>0</formula>
    </cfRule>
  </conditionalFormatting>
  <conditionalFormatting sqref="K70:K75">
    <cfRule type="containsText" dxfId="4291" priority="21303" stopIfTrue="1" operator="containsText" text="NO CUMPLE">
      <formula>NOT(ISERROR(SEARCH("NO CUMPLE",K70)))</formula>
    </cfRule>
    <cfRule type="containsText" dxfId="4290" priority="21304" stopIfTrue="1" operator="containsText" text="CUMPLE">
      <formula>NOT(ISERROR(SEARCH("CUMPLE",K70)))</formula>
    </cfRule>
  </conditionalFormatting>
  <conditionalFormatting sqref="S69">
    <cfRule type="cellIs" dxfId="4289" priority="21301" operator="greaterThanOrEqual">
      <formula>NUMMINCONT</formula>
    </cfRule>
    <cfRule type="cellIs" dxfId="4288" priority="21302" operator="lessThan">
      <formula>NUMMINCONT</formula>
    </cfRule>
  </conditionalFormatting>
  <conditionalFormatting sqref="T56:V61">
    <cfRule type="cellIs" dxfId="4287" priority="21299" stopIfTrue="1" operator="equal">
      <formula>"NO"</formula>
    </cfRule>
    <cfRule type="cellIs" dxfId="4286" priority="21300" stopIfTrue="1" operator="equal">
      <formula>"SI"</formula>
    </cfRule>
  </conditionalFormatting>
  <conditionalFormatting sqref="T56:V57">
    <cfRule type="cellIs" dxfId="4285" priority="21298" stopIfTrue="1" operator="equal">
      <formula>"NO APLICA"</formula>
    </cfRule>
  </conditionalFormatting>
  <conditionalFormatting sqref="T58:U61">
    <cfRule type="cellIs" dxfId="4284" priority="21297" stopIfTrue="1" operator="equal">
      <formula>"NO APLICA"</formula>
    </cfRule>
  </conditionalFormatting>
  <conditionalFormatting sqref="T58:U58">
    <cfRule type="cellIs" dxfId="4283" priority="21296" stopIfTrue="1" operator="equal">
      <formula>"NO APLICA"</formula>
    </cfRule>
  </conditionalFormatting>
  <conditionalFormatting sqref="V58:V61">
    <cfRule type="cellIs" dxfId="4282" priority="21295" stopIfTrue="1" operator="equal">
      <formula>"NO APLICA"</formula>
    </cfRule>
  </conditionalFormatting>
  <conditionalFormatting sqref="T62:V62">
    <cfRule type="cellIs" dxfId="4281" priority="21290" stopIfTrue="1" operator="equal">
      <formula>"NO"</formula>
    </cfRule>
    <cfRule type="cellIs" dxfId="4280" priority="21291" stopIfTrue="1" operator="equal">
      <formula>"SI"</formula>
    </cfRule>
  </conditionalFormatting>
  <conditionalFormatting sqref="T62:U62">
    <cfRule type="cellIs" dxfId="4279" priority="21289" stopIfTrue="1" operator="equal">
      <formula>"NO APLICA"</formula>
    </cfRule>
  </conditionalFormatting>
  <conditionalFormatting sqref="V62">
    <cfRule type="cellIs" dxfId="4278" priority="21288" stopIfTrue="1" operator="equal">
      <formula>"NO APLICA"</formula>
    </cfRule>
  </conditionalFormatting>
  <conditionalFormatting sqref="T72">
    <cfRule type="cellIs" dxfId="4277" priority="21286" operator="equal">
      <formula>"CUMPLE"</formula>
    </cfRule>
    <cfRule type="cellIs" dxfId="4276" priority="21287" operator="equal">
      <formula>"NO CUMPLE"</formula>
    </cfRule>
  </conditionalFormatting>
  <conditionalFormatting sqref="T72">
    <cfRule type="cellIs" dxfId="4275" priority="21285" operator="equal">
      <formula>"VERIFICAR"</formula>
    </cfRule>
  </conditionalFormatting>
  <conditionalFormatting sqref="H76">
    <cfRule type="containsText" dxfId="4274" priority="21266" stopIfTrue="1" operator="containsText" text="NO CUMPLE">
      <formula>NOT(ISERROR(SEARCH("NO CUMPLE",H76)))</formula>
    </cfRule>
    <cfRule type="containsText" dxfId="4273" priority="21267" stopIfTrue="1" operator="containsText" text="CUMPLE">
      <formula>NOT(ISERROR(SEARCH("CUMPLE",H76)))</formula>
    </cfRule>
  </conditionalFormatting>
  <conditionalFormatting sqref="J76">
    <cfRule type="containsText" dxfId="4272" priority="21264" stopIfTrue="1" operator="containsText" text="NO CUMPLE">
      <formula>NOT(ISERROR(SEARCH("NO CUMPLE",J76)))</formula>
    </cfRule>
    <cfRule type="containsText" dxfId="4271" priority="21265" stopIfTrue="1" operator="containsText" text="CUMPLE">
      <formula>NOT(ISERROR(SEARCH("CUMPLE",J76)))</formula>
    </cfRule>
  </conditionalFormatting>
  <conditionalFormatting sqref="K76">
    <cfRule type="containsText" dxfId="4270" priority="21262" stopIfTrue="1" operator="containsText" text="NO CUMPLE">
      <formula>NOT(ISERROR(SEARCH("NO CUMPLE",K76)))</formula>
    </cfRule>
    <cfRule type="containsText" dxfId="4269" priority="21263" stopIfTrue="1" operator="containsText" text="CUMPLE">
      <formula>NOT(ISERROR(SEARCH("CUMPLE",K76)))</formula>
    </cfRule>
  </conditionalFormatting>
  <conditionalFormatting sqref="O75">
    <cfRule type="containsText" dxfId="4268" priority="21260" stopIfTrue="1" operator="containsText" text="NO CUMPLE">
      <formula>NOT(ISERROR(SEARCH("NO CUMPLE",O75)))</formula>
    </cfRule>
    <cfRule type="containsText" dxfId="4267" priority="21261" stopIfTrue="1" operator="containsText" text="CUMPLE">
      <formula>NOT(ISERROR(SEARCH("CUMPLE",O75)))</formula>
    </cfRule>
  </conditionalFormatting>
  <conditionalFormatting sqref="O76:S76">
    <cfRule type="cellIs" dxfId="4266" priority="21259" operator="equal">
      <formula>"EL PROPONENTE SE DEBE REQUERIR POR EXPERIENCIA MINIMA EXIGIDA"</formula>
    </cfRule>
  </conditionalFormatting>
  <conditionalFormatting sqref="N70:N75">
    <cfRule type="cellIs" dxfId="4265" priority="21256" operator="equal">
      <formula>"NO"</formula>
    </cfRule>
    <cfRule type="cellIs" dxfId="4264" priority="21257" operator="equal">
      <formula>"SI"</formula>
    </cfRule>
  </conditionalFormatting>
  <conditionalFormatting sqref="I62">
    <cfRule type="cellIs" dxfId="4263" priority="21255" stopIfTrue="1" operator="greaterThan">
      <formula>0</formula>
    </cfRule>
  </conditionalFormatting>
  <conditionalFormatting sqref="K56:L62">
    <cfRule type="cellIs" dxfId="4262" priority="21253" operator="equal">
      <formula>0</formula>
    </cfRule>
    <cfRule type="cellIs" dxfId="4261" priority="21254" operator="notBetween">
      <formula>$Q$17</formula>
      <formula>$R$17</formula>
    </cfRule>
  </conditionalFormatting>
  <conditionalFormatting sqref="P69">
    <cfRule type="cellIs" dxfId="4260" priority="21241" operator="equal">
      <formula>"NO VÁLIDO"</formula>
    </cfRule>
    <cfRule type="cellIs" dxfId="4259" priority="21242" operator="equal">
      <formula>"VÁLIDO"</formula>
    </cfRule>
  </conditionalFormatting>
  <conditionalFormatting sqref="M76">
    <cfRule type="cellIs" dxfId="4258" priority="21238" operator="notEqual">
      <formula>"NO CUMPLE"</formula>
    </cfRule>
    <cfRule type="containsText" dxfId="4257" priority="21239" stopIfTrue="1" operator="containsText" text="NO CUMPLE">
      <formula>NOT(ISERROR(SEARCH("NO CUMPLE",M76)))</formula>
    </cfRule>
    <cfRule type="containsText" dxfId="4256" priority="21240" stopIfTrue="1" operator="containsText" text="CUMPLE">
      <formula>NOT(ISERROR(SEARCH("CUMPLE",M76)))</formula>
    </cfRule>
  </conditionalFormatting>
  <conditionalFormatting sqref="M70:M75">
    <cfRule type="cellIs" dxfId="4255" priority="21236" stopIfTrue="1" operator="equal">
      <formula>"cumple"</formula>
    </cfRule>
    <cfRule type="containsText" dxfId="4254" priority="21237" stopIfTrue="1" operator="containsText" text="NO CUMPLE">
      <formula>NOT(ISERROR(SEARCH("NO CUMPLE",M70)))</formula>
    </cfRule>
  </conditionalFormatting>
  <conditionalFormatting sqref="L70:L75">
    <cfRule type="cellIs" dxfId="4253" priority="21234" stopIfTrue="1" operator="equal">
      <formula>"cumple"</formula>
    </cfRule>
    <cfRule type="containsText" dxfId="4252" priority="21235" stopIfTrue="1" operator="containsText" text="NO CUMPLE">
      <formula>NOT(ISERROR(SEARCH("NO CUMPLE",L70)))</formula>
    </cfRule>
  </conditionalFormatting>
  <conditionalFormatting sqref="C83:I92 K83:M92 P83:V92">
    <cfRule type="cellIs" dxfId="4251" priority="21027" stopIfTrue="1" operator="greaterThan">
      <formula>0</formula>
    </cfRule>
  </conditionalFormatting>
  <conditionalFormatting sqref="D86:D91">
    <cfRule type="cellIs" dxfId="4250" priority="21026" stopIfTrue="1" operator="greaterThan">
      <formula>0</formula>
    </cfRule>
  </conditionalFormatting>
  <conditionalFormatting sqref="D86:D91 F86:H91">
    <cfRule type="cellIs" dxfId="4249" priority="21025" stopIfTrue="1" operator="greaterThan">
      <formula>0</formula>
    </cfRule>
  </conditionalFormatting>
  <conditionalFormatting sqref="H83:H91">
    <cfRule type="cellIs" dxfId="4248" priority="21024" stopIfTrue="1" operator="greaterThan">
      <formula>0</formula>
    </cfRule>
  </conditionalFormatting>
  <conditionalFormatting sqref="E83:E91">
    <cfRule type="cellIs" dxfId="4247" priority="21023" stopIfTrue="1" operator="greaterThan">
      <formula>0</formula>
    </cfRule>
  </conditionalFormatting>
  <conditionalFormatting sqref="K100:K105">
    <cfRule type="containsText" dxfId="4246" priority="21021" stopIfTrue="1" operator="containsText" text="NO CUMPLE">
      <formula>NOT(ISERROR(SEARCH("NO CUMPLE",K100)))</formula>
    </cfRule>
    <cfRule type="containsText" dxfId="4245" priority="21022" stopIfTrue="1" operator="containsText" text="CUMPLE">
      <formula>NOT(ISERROR(SEARCH("CUMPLE",K100)))</formula>
    </cfRule>
  </conditionalFormatting>
  <conditionalFormatting sqref="S99">
    <cfRule type="cellIs" dxfId="4244" priority="21019" operator="greaterThanOrEqual">
      <formula>NUMMINCONT</formula>
    </cfRule>
    <cfRule type="cellIs" dxfId="4243" priority="21020" operator="lessThan">
      <formula>NUMMINCONT</formula>
    </cfRule>
  </conditionalFormatting>
  <conditionalFormatting sqref="T86:V91">
    <cfRule type="cellIs" dxfId="4242" priority="21017" stopIfTrue="1" operator="equal">
      <formula>"NO"</formula>
    </cfRule>
    <cfRule type="cellIs" dxfId="4241" priority="21018" stopIfTrue="1" operator="equal">
      <formula>"SI"</formula>
    </cfRule>
  </conditionalFormatting>
  <conditionalFormatting sqref="T86:V87">
    <cfRule type="cellIs" dxfId="4240" priority="21016" stopIfTrue="1" operator="equal">
      <formula>"NO APLICA"</formula>
    </cfRule>
  </conditionalFormatting>
  <conditionalFormatting sqref="T88:U91">
    <cfRule type="cellIs" dxfId="4239" priority="21015" stopIfTrue="1" operator="equal">
      <formula>"NO APLICA"</formula>
    </cfRule>
  </conditionalFormatting>
  <conditionalFormatting sqref="T88:U88">
    <cfRule type="cellIs" dxfId="4238" priority="21014" stopIfTrue="1" operator="equal">
      <formula>"NO APLICA"</formula>
    </cfRule>
  </conditionalFormatting>
  <conditionalFormatting sqref="V88:V91">
    <cfRule type="cellIs" dxfId="4237" priority="21013" stopIfTrue="1" operator="equal">
      <formula>"NO APLICA"</formula>
    </cfRule>
  </conditionalFormatting>
  <conditionalFormatting sqref="T92:V92">
    <cfRule type="cellIs" dxfId="4236" priority="21008" stopIfTrue="1" operator="equal">
      <formula>"NO"</formula>
    </cfRule>
    <cfRule type="cellIs" dxfId="4235" priority="21009" stopIfTrue="1" operator="equal">
      <formula>"SI"</formula>
    </cfRule>
  </conditionalFormatting>
  <conditionalFormatting sqref="T92:U92">
    <cfRule type="cellIs" dxfId="4234" priority="21007" stopIfTrue="1" operator="equal">
      <formula>"NO APLICA"</formula>
    </cfRule>
  </conditionalFormatting>
  <conditionalFormatting sqref="V92">
    <cfRule type="cellIs" dxfId="4233" priority="21006" stopIfTrue="1" operator="equal">
      <formula>"NO APLICA"</formula>
    </cfRule>
  </conditionalFormatting>
  <conditionalFormatting sqref="T102">
    <cfRule type="cellIs" dxfId="4232" priority="21004" operator="equal">
      <formula>"CUMPLE"</formula>
    </cfRule>
    <cfRule type="cellIs" dxfId="4231" priority="21005" operator="equal">
      <formula>"NO CUMPLE"</formula>
    </cfRule>
  </conditionalFormatting>
  <conditionalFormatting sqref="T102">
    <cfRule type="cellIs" dxfId="4230" priority="21003" operator="equal">
      <formula>"VERIFICAR"</formula>
    </cfRule>
  </conditionalFormatting>
  <conditionalFormatting sqref="H106">
    <cfRule type="containsText" dxfId="4229" priority="20984" stopIfTrue="1" operator="containsText" text="NO CUMPLE">
      <formula>NOT(ISERROR(SEARCH("NO CUMPLE",H106)))</formula>
    </cfRule>
    <cfRule type="containsText" dxfId="4228" priority="20985" stopIfTrue="1" operator="containsText" text="CUMPLE">
      <formula>NOT(ISERROR(SEARCH("CUMPLE",H106)))</formula>
    </cfRule>
  </conditionalFormatting>
  <conditionalFormatting sqref="J106">
    <cfRule type="containsText" dxfId="4227" priority="20982" stopIfTrue="1" operator="containsText" text="NO CUMPLE">
      <formula>NOT(ISERROR(SEARCH("NO CUMPLE",J106)))</formula>
    </cfRule>
    <cfRule type="containsText" dxfId="4226" priority="20983" stopIfTrue="1" operator="containsText" text="CUMPLE">
      <formula>NOT(ISERROR(SEARCH("CUMPLE",J106)))</formula>
    </cfRule>
  </conditionalFormatting>
  <conditionalFormatting sqref="K106">
    <cfRule type="containsText" dxfId="4225" priority="20980" stopIfTrue="1" operator="containsText" text="NO CUMPLE">
      <formula>NOT(ISERROR(SEARCH("NO CUMPLE",K106)))</formula>
    </cfRule>
    <cfRule type="containsText" dxfId="4224" priority="20981" stopIfTrue="1" operator="containsText" text="CUMPLE">
      <formula>NOT(ISERROR(SEARCH("CUMPLE",K106)))</formula>
    </cfRule>
  </conditionalFormatting>
  <conditionalFormatting sqref="O105">
    <cfRule type="containsText" dxfId="4223" priority="20978" stopIfTrue="1" operator="containsText" text="NO CUMPLE">
      <formula>NOT(ISERROR(SEARCH("NO CUMPLE",O105)))</formula>
    </cfRule>
    <cfRule type="containsText" dxfId="4222" priority="20979" stopIfTrue="1" operator="containsText" text="CUMPLE">
      <formula>NOT(ISERROR(SEARCH("CUMPLE",O105)))</formula>
    </cfRule>
  </conditionalFormatting>
  <conditionalFormatting sqref="O106:S106">
    <cfRule type="cellIs" dxfId="4221" priority="20977" operator="equal">
      <formula>"EL PROPONENTE SE DEBE REQUERIR POR EXPERIENCIA MINIMA EXIGIDA"</formula>
    </cfRule>
  </conditionalFormatting>
  <conditionalFormatting sqref="J83:J92">
    <cfRule type="cellIs" dxfId="4220" priority="20976" stopIfTrue="1" operator="greaterThan">
      <formula>0</formula>
    </cfRule>
  </conditionalFormatting>
  <conditionalFormatting sqref="N100:N105">
    <cfRule type="cellIs" dxfId="4219" priority="20974" operator="equal">
      <formula>"NO"</formula>
    </cfRule>
    <cfRule type="cellIs" dxfId="4218" priority="20975" operator="equal">
      <formula>"SI"</formula>
    </cfRule>
  </conditionalFormatting>
  <conditionalFormatting sqref="I92">
    <cfRule type="cellIs" dxfId="4217" priority="20973" stopIfTrue="1" operator="greaterThan">
      <formula>0</formula>
    </cfRule>
  </conditionalFormatting>
  <conditionalFormatting sqref="K86:L92">
    <cfRule type="cellIs" dxfId="4216" priority="20971" operator="equal">
      <formula>0</formula>
    </cfRule>
    <cfRule type="cellIs" dxfId="4215" priority="20972" operator="notBetween">
      <formula>$Q$17</formula>
      <formula>$R$17</formula>
    </cfRule>
  </conditionalFormatting>
  <conditionalFormatting sqref="B83:B92">
    <cfRule type="cellIs" dxfId="4214" priority="20970" stopIfTrue="1" operator="greaterThan">
      <formula>0</formula>
    </cfRule>
  </conditionalFormatting>
  <conditionalFormatting sqref="T83:V85">
    <cfRule type="cellIs" dxfId="4213" priority="20968" stopIfTrue="1" operator="equal">
      <formula>"NO"</formula>
    </cfRule>
    <cfRule type="cellIs" dxfId="4212" priority="20969" stopIfTrue="1" operator="equal">
      <formula>"SI"</formula>
    </cfRule>
  </conditionalFormatting>
  <conditionalFormatting sqref="T83:V84">
    <cfRule type="cellIs" dxfId="4211" priority="20967" stopIfTrue="1" operator="equal">
      <formula>"NO APLICA"</formula>
    </cfRule>
  </conditionalFormatting>
  <conditionalFormatting sqref="T85:U85">
    <cfRule type="cellIs" dxfId="4210" priority="20966" stopIfTrue="1" operator="equal">
      <formula>"NO APLICA"</formula>
    </cfRule>
  </conditionalFormatting>
  <conditionalFormatting sqref="T85:U85">
    <cfRule type="cellIs" dxfId="4209" priority="20965" stopIfTrue="1" operator="equal">
      <formula>"NO APLICA"</formula>
    </cfRule>
  </conditionalFormatting>
  <conditionalFormatting sqref="V85">
    <cfRule type="cellIs" dxfId="4208" priority="20964" stopIfTrue="1" operator="equal">
      <formula>"NO APLICA"</formula>
    </cfRule>
  </conditionalFormatting>
  <conditionalFormatting sqref="K83:L85">
    <cfRule type="cellIs" dxfId="4207" priority="20963" operator="notBetween">
      <formula>$Q$17</formula>
      <formula>$R$17</formula>
    </cfRule>
  </conditionalFormatting>
  <conditionalFormatting sqref="C83:I92 K83:M92 P83:V92">
    <cfRule type="cellIs" dxfId="4206" priority="20962" operator="equal">
      <formula>0</formula>
    </cfRule>
  </conditionalFormatting>
  <conditionalFormatting sqref="P99">
    <cfRule type="cellIs" dxfId="4205" priority="20959" operator="equal">
      <formula>"NO VÁLIDO"</formula>
    </cfRule>
    <cfRule type="cellIs" dxfId="4204" priority="20960" operator="equal">
      <formula>"VÁLIDO"</formula>
    </cfRule>
  </conditionalFormatting>
  <conditionalFormatting sqref="M106">
    <cfRule type="cellIs" dxfId="4203" priority="20956" operator="notEqual">
      <formula>"NO CUMPLE"</formula>
    </cfRule>
    <cfRule type="containsText" dxfId="4202" priority="20957" stopIfTrue="1" operator="containsText" text="NO CUMPLE">
      <formula>NOT(ISERROR(SEARCH("NO CUMPLE",M106)))</formula>
    </cfRule>
    <cfRule type="containsText" dxfId="4201" priority="20958" stopIfTrue="1" operator="containsText" text="CUMPLE">
      <formula>NOT(ISERROR(SEARCH("CUMPLE",M106)))</formula>
    </cfRule>
  </conditionalFormatting>
  <conditionalFormatting sqref="M100:M105">
    <cfRule type="cellIs" dxfId="4200" priority="20954" stopIfTrue="1" operator="equal">
      <formula>"cumple"</formula>
    </cfRule>
    <cfRule type="containsText" dxfId="4199" priority="20955" stopIfTrue="1" operator="containsText" text="NO CUMPLE">
      <formula>NOT(ISERROR(SEARCH("NO CUMPLE",M100)))</formula>
    </cfRule>
  </conditionalFormatting>
  <conditionalFormatting sqref="L100:L105">
    <cfRule type="cellIs" dxfId="4198" priority="20952" stopIfTrue="1" operator="equal">
      <formula>"cumple"</formula>
    </cfRule>
    <cfRule type="containsText" dxfId="4197" priority="20953" stopIfTrue="1" operator="containsText" text="NO CUMPLE">
      <formula>NOT(ISERROR(SEARCH("NO CUMPLE",L100)))</formula>
    </cfRule>
  </conditionalFormatting>
  <conditionalFormatting sqref="C113:I122 K113:M122 P113:V122">
    <cfRule type="cellIs" dxfId="4196" priority="20839" stopIfTrue="1" operator="greaterThan">
      <formula>0</formula>
    </cfRule>
  </conditionalFormatting>
  <conditionalFormatting sqref="D116:D121">
    <cfRule type="cellIs" dxfId="4195" priority="20838" stopIfTrue="1" operator="greaterThan">
      <formula>0</formula>
    </cfRule>
  </conditionalFormatting>
  <conditionalFormatting sqref="D116:D121 F116:H121">
    <cfRule type="cellIs" dxfId="4194" priority="20837" stopIfTrue="1" operator="greaterThan">
      <formula>0</formula>
    </cfRule>
  </conditionalFormatting>
  <conditionalFormatting sqref="H113:H121">
    <cfRule type="cellIs" dxfId="4193" priority="20836" stopIfTrue="1" operator="greaterThan">
      <formula>0</formula>
    </cfRule>
  </conditionalFormatting>
  <conditionalFormatting sqref="E113:E121">
    <cfRule type="cellIs" dxfId="4192" priority="20835" stopIfTrue="1" operator="greaterThan">
      <formula>0</formula>
    </cfRule>
  </conditionalFormatting>
  <conditionalFormatting sqref="K130:K135">
    <cfRule type="containsText" dxfId="4191" priority="20833" stopIfTrue="1" operator="containsText" text="NO CUMPLE">
      <formula>NOT(ISERROR(SEARCH("NO CUMPLE",K130)))</formula>
    </cfRule>
    <cfRule type="containsText" dxfId="4190" priority="20834" stopIfTrue="1" operator="containsText" text="CUMPLE">
      <formula>NOT(ISERROR(SEARCH("CUMPLE",K130)))</formula>
    </cfRule>
  </conditionalFormatting>
  <conditionalFormatting sqref="S129">
    <cfRule type="cellIs" dxfId="4189" priority="20831" operator="greaterThanOrEqual">
      <formula>NUMMINCONT</formula>
    </cfRule>
    <cfRule type="cellIs" dxfId="4188" priority="20832" operator="lessThan">
      <formula>NUMMINCONT</formula>
    </cfRule>
  </conditionalFormatting>
  <conditionalFormatting sqref="T116:V121">
    <cfRule type="cellIs" dxfId="4187" priority="20829" stopIfTrue="1" operator="equal">
      <formula>"NO"</formula>
    </cfRule>
    <cfRule type="cellIs" dxfId="4186" priority="20830" stopIfTrue="1" operator="equal">
      <formula>"SI"</formula>
    </cfRule>
  </conditionalFormatting>
  <conditionalFormatting sqref="T116:V117">
    <cfRule type="cellIs" dxfId="4185" priority="20828" stopIfTrue="1" operator="equal">
      <formula>"NO APLICA"</formula>
    </cfRule>
  </conditionalFormatting>
  <conditionalFormatting sqref="T118:U121">
    <cfRule type="cellIs" dxfId="4184" priority="20827" stopIfTrue="1" operator="equal">
      <formula>"NO APLICA"</formula>
    </cfRule>
  </conditionalFormatting>
  <conditionalFormatting sqref="T118:U118">
    <cfRule type="cellIs" dxfId="4183" priority="20826" stopIfTrue="1" operator="equal">
      <formula>"NO APLICA"</formula>
    </cfRule>
  </conditionalFormatting>
  <conditionalFormatting sqref="V118:V121">
    <cfRule type="cellIs" dxfId="4182" priority="20825" stopIfTrue="1" operator="equal">
      <formula>"NO APLICA"</formula>
    </cfRule>
  </conditionalFormatting>
  <conditionalFormatting sqref="T122:V122">
    <cfRule type="cellIs" dxfId="4181" priority="20820" stopIfTrue="1" operator="equal">
      <formula>"NO"</formula>
    </cfRule>
    <cfRule type="cellIs" dxfId="4180" priority="20821" stopIfTrue="1" operator="equal">
      <formula>"SI"</formula>
    </cfRule>
  </conditionalFormatting>
  <conditionalFormatting sqref="T122:U122">
    <cfRule type="cellIs" dxfId="4179" priority="20819" stopIfTrue="1" operator="equal">
      <formula>"NO APLICA"</formula>
    </cfRule>
  </conditionalFormatting>
  <conditionalFormatting sqref="V122">
    <cfRule type="cellIs" dxfId="4178" priority="20818" stopIfTrue="1" operator="equal">
      <formula>"NO APLICA"</formula>
    </cfRule>
  </conditionalFormatting>
  <conditionalFormatting sqref="T132">
    <cfRule type="cellIs" dxfId="4177" priority="20816" operator="equal">
      <formula>"CUMPLE"</formula>
    </cfRule>
    <cfRule type="cellIs" dxfId="4176" priority="20817" operator="equal">
      <formula>"NO CUMPLE"</formula>
    </cfRule>
  </conditionalFormatting>
  <conditionalFormatting sqref="T132">
    <cfRule type="cellIs" dxfId="4175" priority="20815" operator="equal">
      <formula>"VERIFICAR"</formula>
    </cfRule>
  </conditionalFormatting>
  <conditionalFormatting sqref="H136">
    <cfRule type="containsText" dxfId="4174" priority="20796" stopIfTrue="1" operator="containsText" text="NO CUMPLE">
      <formula>NOT(ISERROR(SEARCH("NO CUMPLE",H136)))</formula>
    </cfRule>
    <cfRule type="containsText" dxfId="4173" priority="20797" stopIfTrue="1" operator="containsText" text="CUMPLE">
      <formula>NOT(ISERROR(SEARCH("CUMPLE",H136)))</formula>
    </cfRule>
  </conditionalFormatting>
  <conditionalFormatting sqref="J136">
    <cfRule type="containsText" dxfId="4172" priority="20794" stopIfTrue="1" operator="containsText" text="NO CUMPLE">
      <formula>NOT(ISERROR(SEARCH("NO CUMPLE",J136)))</formula>
    </cfRule>
    <cfRule type="containsText" dxfId="4171" priority="20795" stopIfTrue="1" operator="containsText" text="CUMPLE">
      <formula>NOT(ISERROR(SEARCH("CUMPLE",J136)))</formula>
    </cfRule>
  </conditionalFormatting>
  <conditionalFormatting sqref="K136">
    <cfRule type="containsText" dxfId="4170" priority="20792" stopIfTrue="1" operator="containsText" text="NO CUMPLE">
      <formula>NOT(ISERROR(SEARCH("NO CUMPLE",K136)))</formula>
    </cfRule>
    <cfRule type="containsText" dxfId="4169" priority="20793" stopIfTrue="1" operator="containsText" text="CUMPLE">
      <formula>NOT(ISERROR(SEARCH("CUMPLE",K136)))</formula>
    </cfRule>
  </conditionalFormatting>
  <conditionalFormatting sqref="O135">
    <cfRule type="containsText" dxfId="4168" priority="20790" stopIfTrue="1" operator="containsText" text="NO CUMPLE">
      <formula>NOT(ISERROR(SEARCH("NO CUMPLE",O135)))</formula>
    </cfRule>
    <cfRule type="containsText" dxfId="4167" priority="20791" stopIfTrue="1" operator="containsText" text="CUMPLE">
      <formula>NOT(ISERROR(SEARCH("CUMPLE",O135)))</formula>
    </cfRule>
  </conditionalFormatting>
  <conditionalFormatting sqref="O136:S136">
    <cfRule type="cellIs" dxfId="4166" priority="20789" operator="equal">
      <formula>"EL PROPONENTE SE DEBE REQUERIR POR EXPERIENCIA MINIMA EXIGIDA"</formula>
    </cfRule>
  </conditionalFormatting>
  <conditionalFormatting sqref="J113:J122">
    <cfRule type="cellIs" dxfId="4165" priority="20788" stopIfTrue="1" operator="greaterThan">
      <formula>0</formula>
    </cfRule>
  </conditionalFormatting>
  <conditionalFormatting sqref="N130:N135">
    <cfRule type="cellIs" dxfId="4164" priority="20786" operator="equal">
      <formula>"NO"</formula>
    </cfRule>
    <cfRule type="cellIs" dxfId="4163" priority="20787" operator="equal">
      <formula>"SI"</formula>
    </cfRule>
  </conditionalFormatting>
  <conditionalFormatting sqref="I122">
    <cfRule type="cellIs" dxfId="4162" priority="20785" stopIfTrue="1" operator="greaterThan">
      <formula>0</formula>
    </cfRule>
  </conditionalFormatting>
  <conditionalFormatting sqref="K116:L122">
    <cfRule type="cellIs" dxfId="4161" priority="20783" operator="equal">
      <formula>0</formula>
    </cfRule>
    <cfRule type="cellIs" dxfId="4160" priority="20784" operator="notBetween">
      <formula>$Q$17</formula>
      <formula>$R$17</formula>
    </cfRule>
  </conditionalFormatting>
  <conditionalFormatting sqref="B113:B122">
    <cfRule type="cellIs" dxfId="4159" priority="20782" stopIfTrue="1" operator="greaterThan">
      <formula>0</formula>
    </cfRule>
  </conditionalFormatting>
  <conditionalFormatting sqref="T113:V115">
    <cfRule type="cellIs" dxfId="4158" priority="20780" stopIfTrue="1" operator="equal">
      <formula>"NO"</formula>
    </cfRule>
    <cfRule type="cellIs" dxfId="4157" priority="20781" stopIfTrue="1" operator="equal">
      <formula>"SI"</formula>
    </cfRule>
  </conditionalFormatting>
  <conditionalFormatting sqref="T113:V114">
    <cfRule type="cellIs" dxfId="4156" priority="20779" stopIfTrue="1" operator="equal">
      <formula>"NO APLICA"</formula>
    </cfRule>
  </conditionalFormatting>
  <conditionalFormatting sqref="T115:U115">
    <cfRule type="cellIs" dxfId="4155" priority="20778" stopIfTrue="1" operator="equal">
      <formula>"NO APLICA"</formula>
    </cfRule>
  </conditionalFormatting>
  <conditionalFormatting sqref="T115:U115">
    <cfRule type="cellIs" dxfId="4154" priority="20777" stopIfTrue="1" operator="equal">
      <formula>"NO APLICA"</formula>
    </cfRule>
  </conditionalFormatting>
  <conditionalFormatting sqref="V115">
    <cfRule type="cellIs" dxfId="4153" priority="20776" stopIfTrue="1" operator="equal">
      <formula>"NO APLICA"</formula>
    </cfRule>
  </conditionalFormatting>
  <conditionalFormatting sqref="K113:L115">
    <cfRule type="cellIs" dxfId="4152" priority="20775" operator="notBetween">
      <formula>$Q$17</formula>
      <formula>$R$17</formula>
    </cfRule>
  </conditionalFormatting>
  <conditionalFormatting sqref="C113:I122 K113:M122 P113:V122">
    <cfRule type="cellIs" dxfId="4151" priority="20774" operator="equal">
      <formula>0</formula>
    </cfRule>
  </conditionalFormatting>
  <conditionalFormatting sqref="P129">
    <cfRule type="cellIs" dxfId="4150" priority="20771" operator="equal">
      <formula>"NO VÁLIDO"</formula>
    </cfRule>
    <cfRule type="cellIs" dxfId="4149" priority="20772" operator="equal">
      <formula>"VÁLIDO"</formula>
    </cfRule>
  </conditionalFormatting>
  <conditionalFormatting sqref="M136">
    <cfRule type="cellIs" dxfId="4148" priority="20768" operator="notEqual">
      <formula>"NO CUMPLE"</formula>
    </cfRule>
    <cfRule type="containsText" dxfId="4147" priority="20769" stopIfTrue="1" operator="containsText" text="NO CUMPLE">
      <formula>NOT(ISERROR(SEARCH("NO CUMPLE",M136)))</formula>
    </cfRule>
    <cfRule type="containsText" dxfId="4146" priority="20770" stopIfTrue="1" operator="containsText" text="CUMPLE">
      <formula>NOT(ISERROR(SEARCH("CUMPLE",M136)))</formula>
    </cfRule>
  </conditionalFormatting>
  <conditionalFormatting sqref="M130:M135">
    <cfRule type="cellIs" dxfId="4145" priority="20766" stopIfTrue="1" operator="equal">
      <formula>"cumple"</formula>
    </cfRule>
    <cfRule type="containsText" dxfId="4144" priority="20767" stopIfTrue="1" operator="containsText" text="NO CUMPLE">
      <formula>NOT(ISERROR(SEARCH("NO CUMPLE",M130)))</formula>
    </cfRule>
  </conditionalFormatting>
  <conditionalFormatting sqref="L130:L135">
    <cfRule type="cellIs" dxfId="4143" priority="20764" stopIfTrue="1" operator="equal">
      <formula>"cumple"</formula>
    </cfRule>
    <cfRule type="containsText" dxfId="4142" priority="20765" stopIfTrue="1" operator="containsText" text="NO CUMPLE">
      <formula>NOT(ISERROR(SEARCH("NO CUMPLE",L130)))</formula>
    </cfRule>
  </conditionalFormatting>
  <conditionalFormatting sqref="K156:K161">
    <cfRule type="containsText" dxfId="4141" priority="20739" stopIfTrue="1" operator="containsText" text="NO CUMPLE">
      <formula>NOT(ISERROR(SEARCH("NO CUMPLE",K156)))</formula>
    </cfRule>
    <cfRule type="containsText" dxfId="4140" priority="20740" stopIfTrue="1" operator="containsText" text="CUMPLE">
      <formula>NOT(ISERROR(SEARCH("CUMPLE",K156)))</formula>
    </cfRule>
  </conditionalFormatting>
  <conditionalFormatting sqref="S155">
    <cfRule type="cellIs" dxfId="4139" priority="20737" operator="greaterThanOrEqual">
      <formula>NUMMINCONT</formula>
    </cfRule>
    <cfRule type="cellIs" dxfId="4138" priority="20738" operator="lessThan">
      <formula>NUMMINCONT</formula>
    </cfRule>
  </conditionalFormatting>
  <conditionalFormatting sqref="T148:V148">
    <cfRule type="cellIs" dxfId="4137" priority="20726" stopIfTrue="1" operator="equal">
      <formula>"NO"</formula>
    </cfRule>
    <cfRule type="cellIs" dxfId="4136" priority="20727" stopIfTrue="1" operator="equal">
      <formula>"SI"</formula>
    </cfRule>
  </conditionalFormatting>
  <conditionalFormatting sqref="T148:U148">
    <cfRule type="cellIs" dxfId="4135" priority="20725" stopIfTrue="1" operator="equal">
      <formula>"NO APLICA"</formula>
    </cfRule>
  </conditionalFormatting>
  <conditionalFormatting sqref="V148">
    <cfRule type="cellIs" dxfId="4134" priority="20724" stopIfTrue="1" operator="equal">
      <formula>"NO APLICA"</formula>
    </cfRule>
  </conditionalFormatting>
  <conditionalFormatting sqref="T158">
    <cfRule type="cellIs" dxfId="4133" priority="20722" operator="equal">
      <formula>"CUMPLE"</formula>
    </cfRule>
    <cfRule type="cellIs" dxfId="4132" priority="20723" operator="equal">
      <formula>"NO CUMPLE"</formula>
    </cfRule>
  </conditionalFormatting>
  <conditionalFormatting sqref="T158">
    <cfRule type="cellIs" dxfId="4131" priority="20721" operator="equal">
      <formula>"VERIFICAR"</formula>
    </cfRule>
  </conditionalFormatting>
  <conditionalFormatting sqref="H162">
    <cfRule type="containsText" dxfId="4130" priority="20702" stopIfTrue="1" operator="containsText" text="NO CUMPLE">
      <formula>NOT(ISERROR(SEARCH("NO CUMPLE",H162)))</formula>
    </cfRule>
    <cfRule type="containsText" dxfId="4129" priority="20703" stopIfTrue="1" operator="containsText" text="CUMPLE">
      <formula>NOT(ISERROR(SEARCH("CUMPLE",H162)))</formula>
    </cfRule>
  </conditionalFormatting>
  <conditionalFormatting sqref="J162">
    <cfRule type="containsText" dxfId="4128" priority="20700" stopIfTrue="1" operator="containsText" text="NO CUMPLE">
      <formula>NOT(ISERROR(SEARCH("NO CUMPLE",J162)))</formula>
    </cfRule>
    <cfRule type="containsText" dxfId="4127" priority="20701" stopIfTrue="1" operator="containsText" text="CUMPLE">
      <formula>NOT(ISERROR(SEARCH("CUMPLE",J162)))</formula>
    </cfRule>
  </conditionalFormatting>
  <conditionalFormatting sqref="K162">
    <cfRule type="containsText" dxfId="4126" priority="20698" stopIfTrue="1" operator="containsText" text="NO CUMPLE">
      <formula>NOT(ISERROR(SEARCH("NO CUMPLE",K162)))</formula>
    </cfRule>
    <cfRule type="containsText" dxfId="4125" priority="20699" stopIfTrue="1" operator="containsText" text="CUMPLE">
      <formula>NOT(ISERROR(SEARCH("CUMPLE",K162)))</formula>
    </cfRule>
  </conditionalFormatting>
  <conditionalFormatting sqref="O161">
    <cfRule type="containsText" dxfId="4124" priority="20696" stopIfTrue="1" operator="containsText" text="NO CUMPLE">
      <formula>NOT(ISERROR(SEARCH("NO CUMPLE",O161)))</formula>
    </cfRule>
    <cfRule type="containsText" dxfId="4123" priority="20697" stopIfTrue="1" operator="containsText" text="CUMPLE">
      <formula>NOT(ISERROR(SEARCH("CUMPLE",O161)))</formula>
    </cfRule>
  </conditionalFormatting>
  <conditionalFormatting sqref="O162:S162">
    <cfRule type="cellIs" dxfId="4122" priority="20695" operator="equal">
      <formula>"EL PROPONENTE SE DEBE REQUERIR POR EXPERIENCIA MINIMA EXIGIDA"</formula>
    </cfRule>
  </conditionalFormatting>
  <conditionalFormatting sqref="N156:N161">
    <cfRule type="cellIs" dxfId="4121" priority="20692" operator="equal">
      <formula>"NO"</formula>
    </cfRule>
    <cfRule type="cellIs" dxfId="4120" priority="20693" operator="equal">
      <formula>"SI"</formula>
    </cfRule>
  </conditionalFormatting>
  <conditionalFormatting sqref="I148">
    <cfRule type="cellIs" dxfId="4119" priority="20691" stopIfTrue="1" operator="greaterThan">
      <formula>0</formula>
    </cfRule>
  </conditionalFormatting>
  <conditionalFormatting sqref="T143:V144">
    <cfRule type="cellIs" dxfId="4118" priority="20686" stopIfTrue="1" operator="equal">
      <formula>"NO"</formula>
    </cfRule>
    <cfRule type="cellIs" dxfId="4117" priority="20687" stopIfTrue="1" operator="equal">
      <formula>"SI"</formula>
    </cfRule>
  </conditionalFormatting>
  <conditionalFormatting sqref="T143:V144">
    <cfRule type="cellIs" dxfId="4116" priority="20685" stopIfTrue="1" operator="equal">
      <formula>"NO APLICA"</formula>
    </cfRule>
  </conditionalFormatting>
  <conditionalFormatting sqref="K143:L144">
    <cfRule type="cellIs" dxfId="4115" priority="20681" operator="notBetween">
      <formula>$Q$17</formula>
      <formula>$R$17</formula>
    </cfRule>
  </conditionalFormatting>
  <conditionalFormatting sqref="P155">
    <cfRule type="cellIs" dxfId="4114" priority="20677" operator="equal">
      <formula>"NO VÁLIDO"</formula>
    </cfRule>
    <cfRule type="cellIs" dxfId="4113" priority="20678" operator="equal">
      <formula>"VÁLIDO"</formula>
    </cfRule>
  </conditionalFormatting>
  <conditionalFormatting sqref="M162">
    <cfRule type="cellIs" dxfId="4112" priority="20674" operator="notEqual">
      <formula>"NO CUMPLE"</formula>
    </cfRule>
    <cfRule type="containsText" dxfId="4111" priority="20675" stopIfTrue="1" operator="containsText" text="NO CUMPLE">
      <formula>NOT(ISERROR(SEARCH("NO CUMPLE",M162)))</formula>
    </cfRule>
    <cfRule type="containsText" dxfId="4110" priority="20676" stopIfTrue="1" operator="containsText" text="CUMPLE">
      <formula>NOT(ISERROR(SEARCH("CUMPLE",M162)))</formula>
    </cfRule>
  </conditionalFormatting>
  <conditionalFormatting sqref="M156:M161">
    <cfRule type="cellIs" dxfId="4109" priority="20672" stopIfTrue="1" operator="equal">
      <formula>"cumple"</formula>
    </cfRule>
    <cfRule type="containsText" dxfId="4108" priority="20673" stopIfTrue="1" operator="containsText" text="NO CUMPLE">
      <formula>NOT(ISERROR(SEARCH("NO CUMPLE",M156)))</formula>
    </cfRule>
  </conditionalFormatting>
  <conditionalFormatting sqref="L156:L161">
    <cfRule type="cellIs" dxfId="4107" priority="20670" stopIfTrue="1" operator="equal">
      <formula>"cumple"</formula>
    </cfRule>
    <cfRule type="containsText" dxfId="4106" priority="20671" stopIfTrue="1" operator="containsText" text="NO CUMPLE">
      <formula>NOT(ISERROR(SEARCH("NO CUMPLE",L156)))</formula>
    </cfRule>
  </conditionalFormatting>
  <conditionalFormatting sqref="D172:D173">
    <cfRule type="cellIs" dxfId="4105" priority="20274" stopIfTrue="1" operator="greaterThan">
      <formula>0</formula>
    </cfRule>
  </conditionalFormatting>
  <conditionalFormatting sqref="D172:D173 F172:H173">
    <cfRule type="cellIs" dxfId="4104" priority="20273" stopIfTrue="1" operator="greaterThan">
      <formula>0</formula>
    </cfRule>
  </conditionalFormatting>
  <conditionalFormatting sqref="H169:H173">
    <cfRule type="cellIs" dxfId="4103" priority="20272" stopIfTrue="1" operator="greaterThan">
      <formula>0</formula>
    </cfRule>
  </conditionalFormatting>
  <conditionalFormatting sqref="E169:E173">
    <cfRule type="cellIs" dxfId="4102" priority="20271" stopIfTrue="1" operator="greaterThan">
      <formula>0</formula>
    </cfRule>
  </conditionalFormatting>
  <conditionalFormatting sqref="K182:K187">
    <cfRule type="containsText" dxfId="4101" priority="20269" stopIfTrue="1" operator="containsText" text="NO CUMPLE">
      <formula>NOT(ISERROR(SEARCH("NO CUMPLE",K182)))</formula>
    </cfRule>
    <cfRule type="containsText" dxfId="4100" priority="20270" stopIfTrue="1" operator="containsText" text="CUMPLE">
      <formula>NOT(ISERROR(SEARCH("CUMPLE",K182)))</formula>
    </cfRule>
  </conditionalFormatting>
  <conditionalFormatting sqref="S181">
    <cfRule type="cellIs" dxfId="4099" priority="20267" operator="greaterThanOrEqual">
      <formula>NUMMINCONT</formula>
    </cfRule>
    <cfRule type="cellIs" dxfId="4098" priority="20268" operator="lessThan">
      <formula>NUMMINCONT</formula>
    </cfRule>
  </conditionalFormatting>
  <conditionalFormatting sqref="T172:V173">
    <cfRule type="cellIs" dxfId="4097" priority="20265" stopIfTrue="1" operator="equal">
      <formula>"NO"</formula>
    </cfRule>
    <cfRule type="cellIs" dxfId="4096" priority="20266" stopIfTrue="1" operator="equal">
      <formula>"SI"</formula>
    </cfRule>
  </conditionalFormatting>
  <conditionalFormatting sqref="T172:V173">
    <cfRule type="cellIs" dxfId="4095" priority="20264" stopIfTrue="1" operator="equal">
      <formula>"NO APLICA"</formula>
    </cfRule>
  </conditionalFormatting>
  <conditionalFormatting sqref="T174:V174">
    <cfRule type="cellIs" dxfId="4094" priority="20256" stopIfTrue="1" operator="equal">
      <formula>"NO"</formula>
    </cfRule>
    <cfRule type="cellIs" dxfId="4093" priority="20257" stopIfTrue="1" operator="equal">
      <formula>"SI"</formula>
    </cfRule>
  </conditionalFormatting>
  <conditionalFormatting sqref="T174:U174">
    <cfRule type="cellIs" dxfId="4092" priority="20255" stopIfTrue="1" operator="equal">
      <formula>"NO APLICA"</formula>
    </cfRule>
  </conditionalFormatting>
  <conditionalFormatting sqref="V174">
    <cfRule type="cellIs" dxfId="4091" priority="20254" stopIfTrue="1" operator="equal">
      <formula>"NO APLICA"</formula>
    </cfRule>
  </conditionalFormatting>
  <conditionalFormatting sqref="T184">
    <cfRule type="cellIs" dxfId="4090" priority="20252" operator="equal">
      <formula>"CUMPLE"</formula>
    </cfRule>
    <cfRule type="cellIs" dxfId="4089" priority="20253" operator="equal">
      <formula>"NO CUMPLE"</formula>
    </cfRule>
  </conditionalFormatting>
  <conditionalFormatting sqref="T184">
    <cfRule type="cellIs" dxfId="4088" priority="20251" operator="equal">
      <formula>"VERIFICAR"</formula>
    </cfRule>
  </conditionalFormatting>
  <conditionalFormatting sqref="H188">
    <cfRule type="containsText" dxfId="4087" priority="20232" stopIfTrue="1" operator="containsText" text="NO CUMPLE">
      <formula>NOT(ISERROR(SEARCH("NO CUMPLE",H188)))</formula>
    </cfRule>
    <cfRule type="containsText" dxfId="4086" priority="20233" stopIfTrue="1" operator="containsText" text="CUMPLE">
      <formula>NOT(ISERROR(SEARCH("CUMPLE",H188)))</formula>
    </cfRule>
  </conditionalFormatting>
  <conditionalFormatting sqref="J188">
    <cfRule type="containsText" dxfId="4085" priority="20230" stopIfTrue="1" operator="containsText" text="NO CUMPLE">
      <formula>NOT(ISERROR(SEARCH("NO CUMPLE",J188)))</formula>
    </cfRule>
    <cfRule type="containsText" dxfId="4084" priority="20231" stopIfTrue="1" operator="containsText" text="CUMPLE">
      <formula>NOT(ISERROR(SEARCH("CUMPLE",J188)))</formula>
    </cfRule>
  </conditionalFormatting>
  <conditionalFormatting sqref="K188">
    <cfRule type="containsText" dxfId="4083" priority="20228" stopIfTrue="1" operator="containsText" text="NO CUMPLE">
      <formula>NOT(ISERROR(SEARCH("NO CUMPLE",K188)))</formula>
    </cfRule>
    <cfRule type="containsText" dxfId="4082" priority="20229" stopIfTrue="1" operator="containsText" text="CUMPLE">
      <formula>NOT(ISERROR(SEARCH("CUMPLE",K188)))</formula>
    </cfRule>
  </conditionalFormatting>
  <conditionalFormatting sqref="O187">
    <cfRule type="containsText" dxfId="4081" priority="20226" stopIfTrue="1" operator="containsText" text="NO CUMPLE">
      <formula>NOT(ISERROR(SEARCH("NO CUMPLE",O187)))</formula>
    </cfRule>
    <cfRule type="containsText" dxfId="4080" priority="20227" stopIfTrue="1" operator="containsText" text="CUMPLE">
      <formula>NOT(ISERROR(SEARCH("CUMPLE",O187)))</formula>
    </cfRule>
  </conditionalFormatting>
  <conditionalFormatting sqref="O188:S188">
    <cfRule type="cellIs" dxfId="4079" priority="20225" operator="equal">
      <formula>"EL PROPONENTE SE DEBE REQUERIR POR EXPERIENCIA MINIMA EXIGIDA"</formula>
    </cfRule>
  </conditionalFormatting>
  <conditionalFormatting sqref="N182:N187">
    <cfRule type="cellIs" dxfId="4078" priority="20222" operator="equal">
      <formula>"NO"</formula>
    </cfRule>
    <cfRule type="cellIs" dxfId="4077" priority="20223" operator="equal">
      <formula>"SI"</formula>
    </cfRule>
  </conditionalFormatting>
  <conditionalFormatting sqref="I174">
    <cfRule type="cellIs" dxfId="4076" priority="20221" stopIfTrue="1" operator="greaterThan">
      <formula>0</formula>
    </cfRule>
  </conditionalFormatting>
  <conditionalFormatting sqref="T169:V171">
    <cfRule type="cellIs" dxfId="4075" priority="20216" stopIfTrue="1" operator="equal">
      <formula>"NO"</formula>
    </cfRule>
    <cfRule type="cellIs" dxfId="4074" priority="20217" stopIfTrue="1" operator="equal">
      <formula>"SI"</formula>
    </cfRule>
  </conditionalFormatting>
  <conditionalFormatting sqref="T169:V170">
    <cfRule type="cellIs" dxfId="4073" priority="20215" stopIfTrue="1" operator="equal">
      <formula>"NO APLICA"</formula>
    </cfRule>
  </conditionalFormatting>
  <conditionalFormatting sqref="T171:U171">
    <cfRule type="cellIs" dxfId="4072" priority="20214" stopIfTrue="1" operator="equal">
      <formula>"NO APLICA"</formula>
    </cfRule>
  </conditionalFormatting>
  <conditionalFormatting sqref="T171:U171">
    <cfRule type="cellIs" dxfId="4071" priority="20213" stopIfTrue="1" operator="equal">
      <formula>"NO APLICA"</formula>
    </cfRule>
  </conditionalFormatting>
  <conditionalFormatting sqref="V171">
    <cfRule type="cellIs" dxfId="4070" priority="20212" stopIfTrue="1" operator="equal">
      <formula>"NO APLICA"</formula>
    </cfRule>
  </conditionalFormatting>
  <conditionalFormatting sqref="K169:L171">
    <cfRule type="cellIs" dxfId="4069" priority="20211" operator="notBetween">
      <formula>$Q$17</formula>
      <formula>$R$17</formula>
    </cfRule>
  </conditionalFormatting>
  <conditionalFormatting sqref="P181">
    <cfRule type="cellIs" dxfId="4068" priority="20207" operator="equal">
      <formula>"NO VÁLIDO"</formula>
    </cfRule>
    <cfRule type="cellIs" dxfId="4067" priority="20208" operator="equal">
      <formula>"VÁLIDO"</formula>
    </cfRule>
  </conditionalFormatting>
  <conditionalFormatting sqref="M188">
    <cfRule type="cellIs" dxfId="4066" priority="20204" operator="notEqual">
      <formula>"NO CUMPLE"</formula>
    </cfRule>
    <cfRule type="containsText" dxfId="4065" priority="20205" stopIfTrue="1" operator="containsText" text="NO CUMPLE">
      <formula>NOT(ISERROR(SEARCH("NO CUMPLE",M188)))</formula>
    </cfRule>
    <cfRule type="containsText" dxfId="4064" priority="20206" stopIfTrue="1" operator="containsText" text="CUMPLE">
      <formula>NOT(ISERROR(SEARCH("CUMPLE",M188)))</formula>
    </cfRule>
  </conditionalFormatting>
  <conditionalFormatting sqref="M182:M187">
    <cfRule type="cellIs" dxfId="4063" priority="20202" stopIfTrue="1" operator="equal">
      <formula>"cumple"</formula>
    </cfRule>
    <cfRule type="containsText" dxfId="4062" priority="20203" stopIfTrue="1" operator="containsText" text="NO CUMPLE">
      <formula>NOT(ISERROR(SEARCH("NO CUMPLE",M182)))</formula>
    </cfRule>
  </conditionalFormatting>
  <conditionalFormatting sqref="L182:L187">
    <cfRule type="cellIs" dxfId="4061" priority="20200" stopIfTrue="1" operator="equal">
      <formula>"cumple"</formula>
    </cfRule>
    <cfRule type="containsText" dxfId="4060" priority="20201" stopIfTrue="1" operator="containsText" text="NO CUMPLE">
      <formula>NOT(ISERROR(SEARCH("NO CUMPLE",L182)))</formula>
    </cfRule>
  </conditionalFormatting>
  <conditionalFormatting sqref="C195:I195 G196 K195:M195 I196 M196">
    <cfRule type="cellIs" dxfId="4059" priority="20181" stopIfTrue="1" operator="greaterThan">
      <formula>0</formula>
    </cfRule>
  </conditionalFormatting>
  <conditionalFormatting sqref="H195">
    <cfRule type="cellIs" dxfId="4058" priority="20178" stopIfTrue="1" operator="greaterThan">
      <formula>0</formula>
    </cfRule>
  </conditionalFormatting>
  <conditionalFormatting sqref="E195">
    <cfRule type="cellIs" dxfId="4057" priority="20177" stopIfTrue="1" operator="greaterThan">
      <formula>0</formula>
    </cfRule>
  </conditionalFormatting>
  <conditionalFormatting sqref="K209:K214">
    <cfRule type="containsText" dxfId="4056" priority="20175" stopIfTrue="1" operator="containsText" text="NO CUMPLE">
      <formula>NOT(ISERROR(SEARCH("NO CUMPLE",K209)))</formula>
    </cfRule>
    <cfRule type="containsText" dxfId="4055" priority="20176" stopIfTrue="1" operator="containsText" text="CUMPLE">
      <formula>NOT(ISERROR(SEARCH("CUMPLE",K209)))</formula>
    </cfRule>
  </conditionalFormatting>
  <conditionalFormatting sqref="S208">
    <cfRule type="cellIs" dxfId="4054" priority="20173" operator="greaterThanOrEqual">
      <formula>NUMMINCONT</formula>
    </cfRule>
    <cfRule type="cellIs" dxfId="4053" priority="20174" operator="lessThan">
      <formula>NUMMINCONT</formula>
    </cfRule>
  </conditionalFormatting>
  <conditionalFormatting sqref="T201:V201">
    <cfRule type="cellIs" dxfId="4052" priority="20162" stopIfTrue="1" operator="equal">
      <formula>"NO"</formula>
    </cfRule>
    <cfRule type="cellIs" dxfId="4051" priority="20163" stopIfTrue="1" operator="equal">
      <formula>"SI"</formula>
    </cfRule>
  </conditionalFormatting>
  <conditionalFormatting sqref="T201:U201">
    <cfRule type="cellIs" dxfId="4050" priority="20161" stopIfTrue="1" operator="equal">
      <formula>"NO APLICA"</formula>
    </cfRule>
  </conditionalFormatting>
  <conditionalFormatting sqref="V201">
    <cfRule type="cellIs" dxfId="4049" priority="20160" stopIfTrue="1" operator="equal">
      <formula>"NO APLICA"</formula>
    </cfRule>
  </conditionalFormatting>
  <conditionalFormatting sqref="T211">
    <cfRule type="cellIs" dxfId="4048" priority="20158" operator="equal">
      <formula>"CUMPLE"</formula>
    </cfRule>
    <cfRule type="cellIs" dxfId="4047" priority="20159" operator="equal">
      <formula>"NO CUMPLE"</formula>
    </cfRule>
  </conditionalFormatting>
  <conditionalFormatting sqref="T211">
    <cfRule type="cellIs" dxfId="4046" priority="20157" operator="equal">
      <formula>"VERIFICAR"</formula>
    </cfRule>
  </conditionalFormatting>
  <conditionalFormatting sqref="H215">
    <cfRule type="containsText" dxfId="4045" priority="20138" stopIfTrue="1" operator="containsText" text="NO CUMPLE">
      <formula>NOT(ISERROR(SEARCH("NO CUMPLE",H215)))</formula>
    </cfRule>
    <cfRule type="containsText" dxfId="4044" priority="20139" stopIfTrue="1" operator="containsText" text="CUMPLE">
      <formula>NOT(ISERROR(SEARCH("CUMPLE",H215)))</formula>
    </cfRule>
  </conditionalFormatting>
  <conditionalFormatting sqref="J215">
    <cfRule type="containsText" dxfId="4043" priority="20136" stopIfTrue="1" operator="containsText" text="NO CUMPLE">
      <formula>NOT(ISERROR(SEARCH("NO CUMPLE",J215)))</formula>
    </cfRule>
    <cfRule type="containsText" dxfId="4042" priority="20137" stopIfTrue="1" operator="containsText" text="CUMPLE">
      <formula>NOT(ISERROR(SEARCH("CUMPLE",J215)))</formula>
    </cfRule>
  </conditionalFormatting>
  <conditionalFormatting sqref="K215">
    <cfRule type="containsText" dxfId="4041" priority="20134" stopIfTrue="1" operator="containsText" text="NO CUMPLE">
      <formula>NOT(ISERROR(SEARCH("NO CUMPLE",K215)))</formula>
    </cfRule>
    <cfRule type="containsText" dxfId="4040" priority="20135" stopIfTrue="1" operator="containsText" text="CUMPLE">
      <formula>NOT(ISERROR(SEARCH("CUMPLE",K215)))</formula>
    </cfRule>
  </conditionalFormatting>
  <conditionalFormatting sqref="O214">
    <cfRule type="containsText" dxfId="4039" priority="20132" stopIfTrue="1" operator="containsText" text="NO CUMPLE">
      <formula>NOT(ISERROR(SEARCH("NO CUMPLE",O214)))</formula>
    </cfRule>
    <cfRule type="containsText" dxfId="4038" priority="20133" stopIfTrue="1" operator="containsText" text="CUMPLE">
      <formula>NOT(ISERROR(SEARCH("CUMPLE",O214)))</formula>
    </cfRule>
  </conditionalFormatting>
  <conditionalFormatting sqref="O215:S215">
    <cfRule type="cellIs" dxfId="4037" priority="20131" operator="equal">
      <formula>"EL PROPONENTE SE DEBE REQUERIR POR EXPERIENCIA MINIMA EXIGIDA"</formula>
    </cfRule>
  </conditionalFormatting>
  <conditionalFormatting sqref="N209:N214">
    <cfRule type="cellIs" dxfId="4036" priority="20128" operator="equal">
      <formula>"NO"</formula>
    </cfRule>
    <cfRule type="cellIs" dxfId="4035" priority="20129" operator="equal">
      <formula>"SI"</formula>
    </cfRule>
  </conditionalFormatting>
  <conditionalFormatting sqref="I201">
    <cfRule type="cellIs" dxfId="4034" priority="20127" stopIfTrue="1" operator="greaterThan">
      <formula>0</formula>
    </cfRule>
  </conditionalFormatting>
  <conditionalFormatting sqref="B195">
    <cfRule type="cellIs" dxfId="4033" priority="20124" stopIfTrue="1" operator="greaterThan">
      <formula>0</formula>
    </cfRule>
  </conditionalFormatting>
  <conditionalFormatting sqref="T195:V197">
    <cfRule type="cellIs" dxfId="4032" priority="20122" stopIfTrue="1" operator="equal">
      <formula>"NO"</formula>
    </cfRule>
    <cfRule type="cellIs" dxfId="4031" priority="20123" stopIfTrue="1" operator="equal">
      <formula>"SI"</formula>
    </cfRule>
  </conditionalFormatting>
  <conditionalFormatting sqref="T195:V196">
    <cfRule type="cellIs" dxfId="4030" priority="20121" stopIfTrue="1" operator="equal">
      <formula>"NO APLICA"</formula>
    </cfRule>
  </conditionalFormatting>
  <conditionalFormatting sqref="T197:U197">
    <cfRule type="cellIs" dxfId="4029" priority="20120" stopIfTrue="1" operator="equal">
      <formula>"NO APLICA"</formula>
    </cfRule>
  </conditionalFormatting>
  <conditionalFormatting sqref="T197:U197">
    <cfRule type="cellIs" dxfId="4028" priority="20119" stopIfTrue="1" operator="equal">
      <formula>"NO APLICA"</formula>
    </cfRule>
  </conditionalFormatting>
  <conditionalFormatting sqref="V197">
    <cfRule type="cellIs" dxfId="4027" priority="20118" stopIfTrue="1" operator="equal">
      <formula>"NO APLICA"</formula>
    </cfRule>
  </conditionalFormatting>
  <conditionalFormatting sqref="K195:L195 K197:L197">
    <cfRule type="cellIs" dxfId="4026" priority="20117" operator="notBetween">
      <formula>$Q$17</formula>
      <formula>$R$17</formula>
    </cfRule>
  </conditionalFormatting>
  <conditionalFormatting sqref="C195:I195 G196 K195:M195 I196 M196">
    <cfRule type="cellIs" dxfId="4025" priority="20116" operator="equal">
      <formula>0</formula>
    </cfRule>
  </conditionalFormatting>
  <conditionalFormatting sqref="P208">
    <cfRule type="cellIs" dxfId="4024" priority="20113" operator="equal">
      <formula>"NO VÁLIDO"</formula>
    </cfRule>
    <cfRule type="cellIs" dxfId="4023" priority="20114" operator="equal">
      <formula>"VÁLIDO"</formula>
    </cfRule>
  </conditionalFormatting>
  <conditionalFormatting sqref="M215">
    <cfRule type="cellIs" dxfId="4022" priority="20110" operator="notEqual">
      <formula>"NO CUMPLE"</formula>
    </cfRule>
    <cfRule type="containsText" dxfId="4021" priority="20111" stopIfTrue="1" operator="containsText" text="NO CUMPLE">
      <formula>NOT(ISERROR(SEARCH("NO CUMPLE",M215)))</formula>
    </cfRule>
    <cfRule type="containsText" dxfId="4020" priority="20112" stopIfTrue="1" operator="containsText" text="CUMPLE">
      <formula>NOT(ISERROR(SEARCH("CUMPLE",M215)))</formula>
    </cfRule>
  </conditionalFormatting>
  <conditionalFormatting sqref="M209:M214">
    <cfRule type="cellIs" dxfId="4019" priority="20108" stopIfTrue="1" operator="equal">
      <formula>"cumple"</formula>
    </cfRule>
    <cfRule type="containsText" dxfId="4018" priority="20109" stopIfTrue="1" operator="containsText" text="NO CUMPLE">
      <formula>NOT(ISERROR(SEARCH("NO CUMPLE",M209)))</formula>
    </cfRule>
  </conditionalFormatting>
  <conditionalFormatting sqref="L209:L214">
    <cfRule type="cellIs" dxfId="4017" priority="20106" stopIfTrue="1" operator="equal">
      <formula>"cumple"</formula>
    </cfRule>
    <cfRule type="containsText" dxfId="4016" priority="20107" stopIfTrue="1" operator="containsText" text="NO CUMPLE">
      <formula>NOT(ISERROR(SEARCH("NO CUMPLE",L209)))</formula>
    </cfRule>
  </conditionalFormatting>
  <conditionalFormatting sqref="C222:I222 F223:G223 I223 K222:M222 M223">
    <cfRule type="cellIs" dxfId="4015" priority="20087" stopIfTrue="1" operator="greaterThan">
      <formula>0</formula>
    </cfRule>
  </conditionalFormatting>
  <conditionalFormatting sqref="F223:G223">
    <cfRule type="cellIs" dxfId="4014" priority="20085" stopIfTrue="1" operator="greaterThan">
      <formula>0</formula>
    </cfRule>
  </conditionalFormatting>
  <conditionalFormatting sqref="H222">
    <cfRule type="cellIs" dxfId="4013" priority="20084" stopIfTrue="1" operator="greaterThan">
      <formula>0</formula>
    </cfRule>
  </conditionalFormatting>
  <conditionalFormatting sqref="E222">
    <cfRule type="cellIs" dxfId="4012" priority="20083" stopIfTrue="1" operator="greaterThan">
      <formula>0</formula>
    </cfRule>
  </conditionalFormatting>
  <conditionalFormatting sqref="K236:K241">
    <cfRule type="containsText" dxfId="4011" priority="20081" stopIfTrue="1" operator="containsText" text="NO CUMPLE">
      <formula>NOT(ISERROR(SEARCH("NO CUMPLE",K236)))</formula>
    </cfRule>
    <cfRule type="containsText" dxfId="4010" priority="20082" stopIfTrue="1" operator="containsText" text="CUMPLE">
      <formula>NOT(ISERROR(SEARCH("CUMPLE",K236)))</formula>
    </cfRule>
  </conditionalFormatting>
  <conditionalFormatting sqref="S235">
    <cfRule type="cellIs" dxfId="4009" priority="20079" operator="greaterThanOrEqual">
      <formula>NUMMINCONT</formula>
    </cfRule>
    <cfRule type="cellIs" dxfId="4008" priority="20080" operator="lessThan">
      <formula>NUMMINCONT</formula>
    </cfRule>
  </conditionalFormatting>
  <conditionalFormatting sqref="T223:V224">
    <cfRule type="cellIs" dxfId="4007" priority="20076" stopIfTrue="1" operator="equal">
      <formula>"NO APLICA"</formula>
    </cfRule>
  </conditionalFormatting>
  <conditionalFormatting sqref="T228:V228">
    <cfRule type="cellIs" dxfId="4006" priority="20068" stopIfTrue="1" operator="equal">
      <formula>"NO"</formula>
    </cfRule>
    <cfRule type="cellIs" dxfId="4005" priority="20069" stopIfTrue="1" operator="equal">
      <formula>"SI"</formula>
    </cfRule>
  </conditionalFormatting>
  <conditionalFormatting sqref="T228:U228">
    <cfRule type="cellIs" dxfId="4004" priority="20067" stopIfTrue="1" operator="equal">
      <formula>"NO APLICA"</formula>
    </cfRule>
  </conditionalFormatting>
  <conditionalFormatting sqref="V228">
    <cfRule type="cellIs" dxfId="4003" priority="20066" stopIfTrue="1" operator="equal">
      <formula>"NO APLICA"</formula>
    </cfRule>
  </conditionalFormatting>
  <conditionalFormatting sqref="T238">
    <cfRule type="cellIs" dxfId="4002" priority="20064" operator="equal">
      <formula>"CUMPLE"</formula>
    </cfRule>
    <cfRule type="cellIs" dxfId="4001" priority="20065" operator="equal">
      <formula>"NO CUMPLE"</formula>
    </cfRule>
  </conditionalFormatting>
  <conditionalFormatting sqref="T238">
    <cfRule type="cellIs" dxfId="4000" priority="20063" operator="equal">
      <formula>"VERIFICAR"</formula>
    </cfRule>
  </conditionalFormatting>
  <conditionalFormatting sqref="H242">
    <cfRule type="containsText" dxfId="3999" priority="20044" stopIfTrue="1" operator="containsText" text="NO CUMPLE">
      <formula>NOT(ISERROR(SEARCH("NO CUMPLE",H242)))</formula>
    </cfRule>
    <cfRule type="containsText" dxfId="3998" priority="20045" stopIfTrue="1" operator="containsText" text="CUMPLE">
      <formula>NOT(ISERROR(SEARCH("CUMPLE",H242)))</formula>
    </cfRule>
  </conditionalFormatting>
  <conditionalFormatting sqref="J242">
    <cfRule type="containsText" dxfId="3997" priority="20042" stopIfTrue="1" operator="containsText" text="NO CUMPLE">
      <formula>NOT(ISERROR(SEARCH("NO CUMPLE",J242)))</formula>
    </cfRule>
    <cfRule type="containsText" dxfId="3996" priority="20043" stopIfTrue="1" operator="containsText" text="CUMPLE">
      <formula>NOT(ISERROR(SEARCH("CUMPLE",J242)))</formula>
    </cfRule>
  </conditionalFormatting>
  <conditionalFormatting sqref="K242">
    <cfRule type="containsText" dxfId="3995" priority="20040" stopIfTrue="1" operator="containsText" text="NO CUMPLE">
      <formula>NOT(ISERROR(SEARCH("NO CUMPLE",K242)))</formula>
    </cfRule>
    <cfRule type="containsText" dxfId="3994" priority="20041" stopIfTrue="1" operator="containsText" text="CUMPLE">
      <formula>NOT(ISERROR(SEARCH("CUMPLE",K242)))</formula>
    </cfRule>
  </conditionalFormatting>
  <conditionalFormatting sqref="O241">
    <cfRule type="containsText" dxfId="3993" priority="20038" stopIfTrue="1" operator="containsText" text="NO CUMPLE">
      <formula>NOT(ISERROR(SEARCH("NO CUMPLE",O241)))</formula>
    </cfRule>
    <cfRule type="containsText" dxfId="3992" priority="20039" stopIfTrue="1" operator="containsText" text="CUMPLE">
      <formula>NOT(ISERROR(SEARCH("CUMPLE",O241)))</formula>
    </cfRule>
  </conditionalFormatting>
  <conditionalFormatting sqref="O242:S242">
    <cfRule type="cellIs" dxfId="3991" priority="20037" operator="equal">
      <formula>"EL PROPONENTE SE DEBE REQUERIR POR EXPERIENCIA MINIMA EXIGIDA"</formula>
    </cfRule>
  </conditionalFormatting>
  <conditionalFormatting sqref="N236:N241">
    <cfRule type="cellIs" dxfId="3990" priority="20034" operator="equal">
      <formula>"NO"</formula>
    </cfRule>
    <cfRule type="cellIs" dxfId="3989" priority="20035" operator="equal">
      <formula>"SI"</formula>
    </cfRule>
  </conditionalFormatting>
  <conditionalFormatting sqref="I228">
    <cfRule type="cellIs" dxfId="3988" priority="20033" stopIfTrue="1" operator="greaterThan">
      <formula>0</formula>
    </cfRule>
  </conditionalFormatting>
  <conditionalFormatting sqref="B222">
    <cfRule type="cellIs" dxfId="3987" priority="20030" stopIfTrue="1" operator="greaterThan">
      <formula>0</formula>
    </cfRule>
  </conditionalFormatting>
  <conditionalFormatting sqref="T222:U222">
    <cfRule type="cellIs" dxfId="3986" priority="20026" stopIfTrue="1" operator="equal">
      <formula>"NO APLICA"</formula>
    </cfRule>
  </conditionalFormatting>
  <conditionalFormatting sqref="T222:U222">
    <cfRule type="cellIs" dxfId="3985" priority="20025" stopIfTrue="1" operator="equal">
      <formula>"NO APLICA"</formula>
    </cfRule>
  </conditionalFormatting>
  <conditionalFormatting sqref="V222">
    <cfRule type="cellIs" dxfId="3984" priority="20024" stopIfTrue="1" operator="equal">
      <formula>"NO APLICA"</formula>
    </cfRule>
  </conditionalFormatting>
  <conditionalFormatting sqref="K222:L222">
    <cfRule type="cellIs" dxfId="3983" priority="20023" operator="notBetween">
      <formula>$Q$17</formula>
      <formula>$R$17</formula>
    </cfRule>
  </conditionalFormatting>
  <conditionalFormatting sqref="C222:I222 F223:G223 I223 K222:M222 M223">
    <cfRule type="cellIs" dxfId="3982" priority="20022" operator="equal">
      <formula>0</formula>
    </cfRule>
  </conditionalFormatting>
  <conditionalFormatting sqref="P235">
    <cfRule type="cellIs" dxfId="3981" priority="20019" operator="equal">
      <formula>"NO VÁLIDO"</formula>
    </cfRule>
    <cfRule type="cellIs" dxfId="3980" priority="20020" operator="equal">
      <formula>"VÁLIDO"</formula>
    </cfRule>
  </conditionalFormatting>
  <conditionalFormatting sqref="M242">
    <cfRule type="cellIs" dxfId="3979" priority="20016" operator="notEqual">
      <formula>"NO CUMPLE"</formula>
    </cfRule>
    <cfRule type="containsText" dxfId="3978" priority="20017" stopIfTrue="1" operator="containsText" text="NO CUMPLE">
      <formula>NOT(ISERROR(SEARCH("NO CUMPLE",M242)))</formula>
    </cfRule>
    <cfRule type="containsText" dxfId="3977" priority="20018" stopIfTrue="1" operator="containsText" text="CUMPLE">
      <formula>NOT(ISERROR(SEARCH("CUMPLE",M242)))</formula>
    </cfRule>
  </conditionalFormatting>
  <conditionalFormatting sqref="M236:M241">
    <cfRule type="cellIs" dxfId="3976" priority="20014" stopIfTrue="1" operator="equal">
      <formula>"cumple"</formula>
    </cfRule>
    <cfRule type="containsText" dxfId="3975" priority="20015" stopIfTrue="1" operator="containsText" text="NO CUMPLE">
      <formula>NOT(ISERROR(SEARCH("NO CUMPLE",M236)))</formula>
    </cfRule>
  </conditionalFormatting>
  <conditionalFormatting sqref="L236:L241">
    <cfRule type="cellIs" dxfId="3974" priority="20012" stopIfTrue="1" operator="equal">
      <formula>"cumple"</formula>
    </cfRule>
    <cfRule type="containsText" dxfId="3973" priority="20013" stopIfTrue="1" operator="containsText" text="NO CUMPLE">
      <formula>NOT(ISERROR(SEARCH("NO CUMPLE",L236)))</formula>
    </cfRule>
  </conditionalFormatting>
  <conditionalFormatting sqref="D250:D255">
    <cfRule type="cellIs" dxfId="3972" priority="19992" stopIfTrue="1" operator="greaterThan">
      <formula>0</formula>
    </cfRule>
  </conditionalFormatting>
  <conditionalFormatting sqref="D250:D255 F250:H255">
    <cfRule type="cellIs" dxfId="3971" priority="19991" stopIfTrue="1" operator="greaterThan">
      <formula>0</formula>
    </cfRule>
  </conditionalFormatting>
  <conditionalFormatting sqref="K264:K269">
    <cfRule type="containsText" dxfId="3970" priority="19987" stopIfTrue="1" operator="containsText" text="NO CUMPLE">
      <formula>NOT(ISERROR(SEARCH("NO CUMPLE",K264)))</formula>
    </cfRule>
    <cfRule type="containsText" dxfId="3969" priority="19988" stopIfTrue="1" operator="containsText" text="CUMPLE">
      <formula>NOT(ISERROR(SEARCH("CUMPLE",K264)))</formula>
    </cfRule>
  </conditionalFormatting>
  <conditionalFormatting sqref="S263">
    <cfRule type="cellIs" dxfId="3968" priority="19985" operator="greaterThanOrEqual">
      <formula>NUMMINCONT</formula>
    </cfRule>
    <cfRule type="cellIs" dxfId="3967" priority="19986" operator="lessThan">
      <formula>NUMMINCONT</formula>
    </cfRule>
  </conditionalFormatting>
  <conditionalFormatting sqref="T250:V255">
    <cfRule type="cellIs" dxfId="3966" priority="19983" stopIfTrue="1" operator="equal">
      <formula>"NO"</formula>
    </cfRule>
    <cfRule type="cellIs" dxfId="3965" priority="19984" stopIfTrue="1" operator="equal">
      <formula>"SI"</formula>
    </cfRule>
  </conditionalFormatting>
  <conditionalFormatting sqref="T250:V251">
    <cfRule type="cellIs" dxfId="3964" priority="19982" stopIfTrue="1" operator="equal">
      <formula>"NO APLICA"</formula>
    </cfRule>
  </conditionalFormatting>
  <conditionalFormatting sqref="T252:U255">
    <cfRule type="cellIs" dxfId="3963" priority="19981" stopIfTrue="1" operator="equal">
      <formula>"NO APLICA"</formula>
    </cfRule>
  </conditionalFormatting>
  <conditionalFormatting sqref="T252:U252">
    <cfRule type="cellIs" dxfId="3962" priority="19980" stopIfTrue="1" operator="equal">
      <formula>"NO APLICA"</formula>
    </cfRule>
  </conditionalFormatting>
  <conditionalFormatting sqref="V252:V255">
    <cfRule type="cellIs" dxfId="3961" priority="19979" stopIfTrue="1" operator="equal">
      <formula>"NO APLICA"</formula>
    </cfRule>
  </conditionalFormatting>
  <conditionalFormatting sqref="T256:V256">
    <cfRule type="cellIs" dxfId="3960" priority="19974" stopIfTrue="1" operator="equal">
      <formula>"NO"</formula>
    </cfRule>
    <cfRule type="cellIs" dxfId="3959" priority="19975" stopIfTrue="1" operator="equal">
      <formula>"SI"</formula>
    </cfRule>
  </conditionalFormatting>
  <conditionalFormatting sqref="T256:U256">
    <cfRule type="cellIs" dxfId="3958" priority="19973" stopIfTrue="1" operator="equal">
      <formula>"NO APLICA"</formula>
    </cfRule>
  </conditionalFormatting>
  <conditionalFormatting sqref="V256">
    <cfRule type="cellIs" dxfId="3957" priority="19972" stopIfTrue="1" operator="equal">
      <formula>"NO APLICA"</formula>
    </cfRule>
  </conditionalFormatting>
  <conditionalFormatting sqref="T266">
    <cfRule type="cellIs" dxfId="3956" priority="19970" operator="equal">
      <formula>"CUMPLE"</formula>
    </cfRule>
    <cfRule type="cellIs" dxfId="3955" priority="19971" operator="equal">
      <formula>"NO CUMPLE"</formula>
    </cfRule>
  </conditionalFormatting>
  <conditionalFormatting sqref="T266">
    <cfRule type="cellIs" dxfId="3954" priority="19969" operator="equal">
      <formula>"VERIFICAR"</formula>
    </cfRule>
  </conditionalFormatting>
  <conditionalFormatting sqref="H270">
    <cfRule type="containsText" dxfId="3953" priority="19950" stopIfTrue="1" operator="containsText" text="NO CUMPLE">
      <formula>NOT(ISERROR(SEARCH("NO CUMPLE",H270)))</formula>
    </cfRule>
    <cfRule type="containsText" dxfId="3952" priority="19951" stopIfTrue="1" operator="containsText" text="CUMPLE">
      <formula>NOT(ISERROR(SEARCH("CUMPLE",H270)))</formula>
    </cfRule>
  </conditionalFormatting>
  <conditionalFormatting sqref="J270">
    <cfRule type="containsText" dxfId="3951" priority="19948" stopIfTrue="1" operator="containsText" text="NO CUMPLE">
      <formula>NOT(ISERROR(SEARCH("NO CUMPLE",J270)))</formula>
    </cfRule>
    <cfRule type="containsText" dxfId="3950" priority="19949" stopIfTrue="1" operator="containsText" text="CUMPLE">
      <formula>NOT(ISERROR(SEARCH("CUMPLE",J270)))</formula>
    </cfRule>
  </conditionalFormatting>
  <conditionalFormatting sqref="K270">
    <cfRule type="containsText" dxfId="3949" priority="19946" stopIfTrue="1" operator="containsText" text="NO CUMPLE">
      <formula>NOT(ISERROR(SEARCH("NO CUMPLE",K270)))</formula>
    </cfRule>
    <cfRule type="containsText" dxfId="3948" priority="19947" stopIfTrue="1" operator="containsText" text="CUMPLE">
      <formula>NOT(ISERROR(SEARCH("CUMPLE",K270)))</formula>
    </cfRule>
  </conditionalFormatting>
  <conditionalFormatting sqref="O269">
    <cfRule type="containsText" dxfId="3947" priority="19944" stopIfTrue="1" operator="containsText" text="NO CUMPLE">
      <formula>NOT(ISERROR(SEARCH("NO CUMPLE",O269)))</formula>
    </cfRule>
    <cfRule type="containsText" dxfId="3946" priority="19945" stopIfTrue="1" operator="containsText" text="CUMPLE">
      <formula>NOT(ISERROR(SEARCH("CUMPLE",O269)))</formula>
    </cfRule>
  </conditionalFormatting>
  <conditionalFormatting sqref="O270:S270">
    <cfRule type="cellIs" dxfId="3945" priority="19943" operator="equal">
      <formula>"EL PROPONENTE SE DEBE REQUERIR POR EXPERIENCIA MINIMA EXIGIDA"</formula>
    </cfRule>
  </conditionalFormatting>
  <conditionalFormatting sqref="N264:N269">
    <cfRule type="cellIs" dxfId="3944" priority="19940" operator="equal">
      <formula>"NO"</formula>
    </cfRule>
    <cfRule type="cellIs" dxfId="3943" priority="19941" operator="equal">
      <formula>"SI"</formula>
    </cfRule>
  </conditionalFormatting>
  <conditionalFormatting sqref="I256">
    <cfRule type="cellIs" dxfId="3942" priority="19939" stopIfTrue="1" operator="greaterThan">
      <formula>0</formula>
    </cfRule>
  </conditionalFormatting>
  <conditionalFormatting sqref="K250:L256">
    <cfRule type="cellIs" dxfId="3941" priority="19937" operator="equal">
      <formula>0</formula>
    </cfRule>
    <cfRule type="cellIs" dxfId="3940" priority="19938" operator="notBetween">
      <formula>$Q$17</formula>
      <formula>$R$17</formula>
    </cfRule>
  </conditionalFormatting>
  <conditionalFormatting sqref="T249:V249">
    <cfRule type="cellIs" dxfId="3939" priority="19934" stopIfTrue="1" operator="equal">
      <formula>"NO"</formula>
    </cfRule>
    <cfRule type="cellIs" dxfId="3938" priority="19935" stopIfTrue="1" operator="equal">
      <formula>"SI"</formula>
    </cfRule>
  </conditionalFormatting>
  <conditionalFormatting sqref="T249:V249">
    <cfRule type="cellIs" dxfId="3937" priority="19933" stopIfTrue="1" operator="equal">
      <formula>"NO APLICA"</formula>
    </cfRule>
  </conditionalFormatting>
  <conditionalFormatting sqref="K249:L249">
    <cfRule type="cellIs" dxfId="3936" priority="19929" operator="notBetween">
      <formula>$Q$17</formula>
      <formula>$R$17</formula>
    </cfRule>
  </conditionalFormatting>
  <conditionalFormatting sqref="P263">
    <cfRule type="cellIs" dxfId="3935" priority="19925" operator="equal">
      <formula>"NO VÁLIDO"</formula>
    </cfRule>
    <cfRule type="cellIs" dxfId="3934" priority="19926" operator="equal">
      <formula>"VÁLIDO"</formula>
    </cfRule>
  </conditionalFormatting>
  <conditionalFormatting sqref="M270">
    <cfRule type="cellIs" dxfId="3933" priority="19922" operator="notEqual">
      <formula>"NO CUMPLE"</formula>
    </cfRule>
    <cfRule type="containsText" dxfId="3932" priority="19923" stopIfTrue="1" operator="containsText" text="NO CUMPLE">
      <formula>NOT(ISERROR(SEARCH("NO CUMPLE",M270)))</formula>
    </cfRule>
    <cfRule type="containsText" dxfId="3931" priority="19924" stopIfTrue="1" operator="containsText" text="CUMPLE">
      <formula>NOT(ISERROR(SEARCH("CUMPLE",M270)))</formula>
    </cfRule>
  </conditionalFormatting>
  <conditionalFormatting sqref="M264:M269">
    <cfRule type="cellIs" dxfId="3930" priority="19920" stopIfTrue="1" operator="equal">
      <formula>"cumple"</formula>
    </cfRule>
    <cfRule type="containsText" dxfId="3929" priority="19921" stopIfTrue="1" operator="containsText" text="NO CUMPLE">
      <formula>NOT(ISERROR(SEARCH("NO CUMPLE",M264)))</formula>
    </cfRule>
  </conditionalFormatting>
  <conditionalFormatting sqref="L264:L269">
    <cfRule type="cellIs" dxfId="3928" priority="19918" stopIfTrue="1" operator="equal">
      <formula>"cumple"</formula>
    </cfRule>
    <cfRule type="containsText" dxfId="3927" priority="19919" stopIfTrue="1" operator="containsText" text="NO CUMPLE">
      <formula>NOT(ISERROR(SEARCH("NO CUMPLE",L264)))</formula>
    </cfRule>
  </conditionalFormatting>
  <conditionalFormatting sqref="K287:K292">
    <cfRule type="containsText" dxfId="3926" priority="19705" stopIfTrue="1" operator="containsText" text="NO CUMPLE">
      <formula>NOT(ISERROR(SEARCH("NO CUMPLE",K287)))</formula>
    </cfRule>
    <cfRule type="containsText" dxfId="3925" priority="19706" stopIfTrue="1" operator="containsText" text="CUMPLE">
      <formula>NOT(ISERROR(SEARCH("CUMPLE",K287)))</formula>
    </cfRule>
  </conditionalFormatting>
  <conditionalFormatting sqref="S286">
    <cfRule type="cellIs" dxfId="3924" priority="19703" operator="greaterThanOrEqual">
      <formula>NUMMINCONT</formula>
    </cfRule>
    <cfRule type="cellIs" dxfId="3923" priority="19704" operator="lessThan">
      <formula>NUMMINCONT</formula>
    </cfRule>
  </conditionalFormatting>
  <conditionalFormatting sqref="T279:V279">
    <cfRule type="cellIs" dxfId="3922" priority="19692" stopIfTrue="1" operator="equal">
      <formula>"NO"</formula>
    </cfRule>
    <cfRule type="cellIs" dxfId="3921" priority="19693" stopIfTrue="1" operator="equal">
      <formula>"SI"</formula>
    </cfRule>
  </conditionalFormatting>
  <conditionalFormatting sqref="T279:U279">
    <cfRule type="cellIs" dxfId="3920" priority="19691" stopIfTrue="1" operator="equal">
      <formula>"NO APLICA"</formula>
    </cfRule>
  </conditionalFormatting>
  <conditionalFormatting sqref="V279">
    <cfRule type="cellIs" dxfId="3919" priority="19690" stopIfTrue="1" operator="equal">
      <formula>"NO APLICA"</formula>
    </cfRule>
  </conditionalFormatting>
  <conditionalFormatting sqref="T289">
    <cfRule type="cellIs" dxfId="3918" priority="19688" operator="equal">
      <formula>"CUMPLE"</formula>
    </cfRule>
    <cfRule type="cellIs" dxfId="3917" priority="19689" operator="equal">
      <formula>"NO CUMPLE"</formula>
    </cfRule>
  </conditionalFormatting>
  <conditionalFormatting sqref="T289">
    <cfRule type="cellIs" dxfId="3916" priority="19687" operator="equal">
      <formula>"VERIFICAR"</formula>
    </cfRule>
  </conditionalFormatting>
  <conditionalFormatting sqref="H293">
    <cfRule type="containsText" dxfId="3915" priority="19668" stopIfTrue="1" operator="containsText" text="NO CUMPLE">
      <formula>NOT(ISERROR(SEARCH("NO CUMPLE",H293)))</formula>
    </cfRule>
    <cfRule type="containsText" dxfId="3914" priority="19669" stopIfTrue="1" operator="containsText" text="CUMPLE">
      <formula>NOT(ISERROR(SEARCH("CUMPLE",H293)))</formula>
    </cfRule>
  </conditionalFormatting>
  <conditionalFormatting sqref="J293">
    <cfRule type="containsText" dxfId="3913" priority="19666" stopIfTrue="1" operator="containsText" text="NO CUMPLE">
      <formula>NOT(ISERROR(SEARCH("NO CUMPLE",J293)))</formula>
    </cfRule>
    <cfRule type="containsText" dxfId="3912" priority="19667" stopIfTrue="1" operator="containsText" text="CUMPLE">
      <formula>NOT(ISERROR(SEARCH("CUMPLE",J293)))</formula>
    </cfRule>
  </conditionalFormatting>
  <conditionalFormatting sqref="K293">
    <cfRule type="containsText" dxfId="3911" priority="19664" stopIfTrue="1" operator="containsText" text="NO CUMPLE">
      <formula>NOT(ISERROR(SEARCH("NO CUMPLE",K293)))</formula>
    </cfRule>
    <cfRule type="containsText" dxfId="3910" priority="19665" stopIfTrue="1" operator="containsText" text="CUMPLE">
      <formula>NOT(ISERROR(SEARCH("CUMPLE",K293)))</formula>
    </cfRule>
  </conditionalFormatting>
  <conditionalFormatting sqref="O292">
    <cfRule type="containsText" dxfId="3909" priority="19662" stopIfTrue="1" operator="containsText" text="NO CUMPLE">
      <formula>NOT(ISERROR(SEARCH("NO CUMPLE",O292)))</formula>
    </cfRule>
    <cfRule type="containsText" dxfId="3908" priority="19663" stopIfTrue="1" operator="containsText" text="CUMPLE">
      <formula>NOT(ISERROR(SEARCH("CUMPLE",O292)))</formula>
    </cfRule>
  </conditionalFormatting>
  <conditionalFormatting sqref="O293:S293">
    <cfRule type="cellIs" dxfId="3907" priority="19661" operator="equal">
      <formula>"EL PROPONENTE SE DEBE REQUERIR POR EXPERIENCIA MINIMA EXIGIDA"</formula>
    </cfRule>
  </conditionalFormatting>
  <conditionalFormatting sqref="N287:N292">
    <cfRule type="cellIs" dxfId="3906" priority="19658" operator="equal">
      <formula>"NO"</formula>
    </cfRule>
    <cfRule type="cellIs" dxfId="3905" priority="19659" operator="equal">
      <formula>"SI"</formula>
    </cfRule>
  </conditionalFormatting>
  <conditionalFormatting sqref="I279">
    <cfRule type="cellIs" dxfId="3904" priority="19657" stopIfTrue="1" operator="greaterThan">
      <formula>0</formula>
    </cfRule>
  </conditionalFormatting>
  <conditionalFormatting sqref="T277:U277">
    <cfRule type="cellIs" dxfId="3903" priority="19650" stopIfTrue="1" operator="equal">
      <formula>"NO APLICA"</formula>
    </cfRule>
  </conditionalFormatting>
  <conditionalFormatting sqref="T277:U277">
    <cfRule type="cellIs" dxfId="3902" priority="19649" stopIfTrue="1" operator="equal">
      <formula>"NO APLICA"</formula>
    </cfRule>
  </conditionalFormatting>
  <conditionalFormatting sqref="V277">
    <cfRule type="cellIs" dxfId="3901" priority="19648" stopIfTrue="1" operator="equal">
      <formula>"NO APLICA"</formula>
    </cfRule>
  </conditionalFormatting>
  <conditionalFormatting sqref="P286">
    <cfRule type="cellIs" dxfId="3900" priority="19643" operator="equal">
      <formula>"NO VÁLIDO"</formula>
    </cfRule>
    <cfRule type="cellIs" dxfId="3899" priority="19644" operator="equal">
      <formula>"VÁLIDO"</formula>
    </cfRule>
  </conditionalFormatting>
  <conditionalFormatting sqref="M293">
    <cfRule type="cellIs" dxfId="3898" priority="19640" operator="notEqual">
      <formula>"NO CUMPLE"</formula>
    </cfRule>
    <cfRule type="containsText" dxfId="3897" priority="19641" stopIfTrue="1" operator="containsText" text="NO CUMPLE">
      <formula>NOT(ISERROR(SEARCH("NO CUMPLE",M293)))</formula>
    </cfRule>
    <cfRule type="containsText" dxfId="3896" priority="19642" stopIfTrue="1" operator="containsText" text="CUMPLE">
      <formula>NOT(ISERROR(SEARCH("CUMPLE",M293)))</formula>
    </cfRule>
  </conditionalFormatting>
  <conditionalFormatting sqref="M287:M292">
    <cfRule type="cellIs" dxfId="3895" priority="19638" stopIfTrue="1" operator="equal">
      <formula>"cumple"</formula>
    </cfRule>
    <cfRule type="containsText" dxfId="3894" priority="19639" stopIfTrue="1" operator="containsText" text="NO CUMPLE">
      <formula>NOT(ISERROR(SEARCH("NO CUMPLE",M287)))</formula>
    </cfRule>
  </conditionalFormatting>
  <conditionalFormatting sqref="L287:L292">
    <cfRule type="cellIs" dxfId="3893" priority="19636" stopIfTrue="1" operator="equal">
      <formula>"cumple"</formula>
    </cfRule>
    <cfRule type="containsText" dxfId="3892" priority="19637" stopIfTrue="1" operator="containsText" text="NO CUMPLE">
      <formula>NOT(ISERROR(SEARCH("NO CUMPLE",L287)))</formula>
    </cfRule>
  </conditionalFormatting>
  <conditionalFormatting sqref="D302:D307">
    <cfRule type="cellIs" dxfId="3891" priority="19616" stopIfTrue="1" operator="greaterThan">
      <formula>0</formula>
    </cfRule>
  </conditionalFormatting>
  <conditionalFormatting sqref="D302:D307 F302:H307">
    <cfRule type="cellIs" dxfId="3890" priority="19615" stopIfTrue="1" operator="greaterThan">
      <formula>0</formula>
    </cfRule>
  </conditionalFormatting>
  <conditionalFormatting sqref="K316:K321">
    <cfRule type="containsText" dxfId="3889" priority="19611" stopIfTrue="1" operator="containsText" text="NO CUMPLE">
      <formula>NOT(ISERROR(SEARCH("NO CUMPLE",K316)))</formula>
    </cfRule>
    <cfRule type="containsText" dxfId="3888" priority="19612" stopIfTrue="1" operator="containsText" text="CUMPLE">
      <formula>NOT(ISERROR(SEARCH("CUMPLE",K316)))</formula>
    </cfRule>
  </conditionalFormatting>
  <conditionalFormatting sqref="S315">
    <cfRule type="cellIs" dxfId="3887" priority="19609" operator="greaterThanOrEqual">
      <formula>NUMMINCONT</formula>
    </cfRule>
    <cfRule type="cellIs" dxfId="3886" priority="19610" operator="lessThan">
      <formula>NUMMINCONT</formula>
    </cfRule>
  </conditionalFormatting>
  <conditionalFormatting sqref="T302:V307">
    <cfRule type="cellIs" dxfId="3885" priority="19607" stopIfTrue="1" operator="equal">
      <formula>"NO"</formula>
    </cfRule>
    <cfRule type="cellIs" dxfId="3884" priority="19608" stopIfTrue="1" operator="equal">
      <formula>"SI"</formula>
    </cfRule>
  </conditionalFormatting>
  <conditionalFormatting sqref="T302:V303">
    <cfRule type="cellIs" dxfId="3883" priority="19606" stopIfTrue="1" operator="equal">
      <formula>"NO APLICA"</formula>
    </cfRule>
  </conditionalFormatting>
  <conditionalFormatting sqref="T304:U307">
    <cfRule type="cellIs" dxfId="3882" priority="19605" stopIfTrue="1" operator="equal">
      <formula>"NO APLICA"</formula>
    </cfRule>
  </conditionalFormatting>
  <conditionalFormatting sqref="T304:U304">
    <cfRule type="cellIs" dxfId="3881" priority="19604" stopIfTrue="1" operator="equal">
      <formula>"NO APLICA"</formula>
    </cfRule>
  </conditionalFormatting>
  <conditionalFormatting sqref="V304:V307">
    <cfRule type="cellIs" dxfId="3880" priority="19603" stopIfTrue="1" operator="equal">
      <formula>"NO APLICA"</formula>
    </cfRule>
  </conditionalFormatting>
  <conditionalFormatting sqref="T308:V308">
    <cfRule type="cellIs" dxfId="3879" priority="19598" stopIfTrue="1" operator="equal">
      <formula>"NO"</formula>
    </cfRule>
    <cfRule type="cellIs" dxfId="3878" priority="19599" stopIfTrue="1" operator="equal">
      <formula>"SI"</formula>
    </cfRule>
  </conditionalFormatting>
  <conditionalFormatting sqref="T308:U308">
    <cfRule type="cellIs" dxfId="3877" priority="19597" stopIfTrue="1" operator="equal">
      <formula>"NO APLICA"</formula>
    </cfRule>
  </conditionalFormatting>
  <conditionalFormatting sqref="V308">
    <cfRule type="cellIs" dxfId="3876" priority="19596" stopIfTrue="1" operator="equal">
      <formula>"NO APLICA"</formula>
    </cfRule>
  </conditionalFormatting>
  <conditionalFormatting sqref="T318">
    <cfRule type="cellIs" dxfId="3875" priority="19594" operator="equal">
      <formula>"CUMPLE"</formula>
    </cfRule>
    <cfRule type="cellIs" dxfId="3874" priority="19595" operator="equal">
      <formula>"NO CUMPLE"</formula>
    </cfRule>
  </conditionalFormatting>
  <conditionalFormatting sqref="T318">
    <cfRule type="cellIs" dxfId="3873" priority="19593" operator="equal">
      <formula>"VERIFICAR"</formula>
    </cfRule>
  </conditionalFormatting>
  <conditionalFormatting sqref="H322">
    <cfRule type="containsText" dxfId="3872" priority="19574" stopIfTrue="1" operator="containsText" text="NO CUMPLE">
      <formula>NOT(ISERROR(SEARCH("NO CUMPLE",H322)))</formula>
    </cfRule>
    <cfRule type="containsText" dxfId="3871" priority="19575" stopIfTrue="1" operator="containsText" text="CUMPLE">
      <formula>NOT(ISERROR(SEARCH("CUMPLE",H322)))</formula>
    </cfRule>
  </conditionalFormatting>
  <conditionalFormatting sqref="J322">
    <cfRule type="containsText" dxfId="3870" priority="19572" stopIfTrue="1" operator="containsText" text="NO CUMPLE">
      <formula>NOT(ISERROR(SEARCH("NO CUMPLE",J322)))</formula>
    </cfRule>
    <cfRule type="containsText" dxfId="3869" priority="19573" stopIfTrue="1" operator="containsText" text="CUMPLE">
      <formula>NOT(ISERROR(SEARCH("CUMPLE",J322)))</formula>
    </cfRule>
  </conditionalFormatting>
  <conditionalFormatting sqref="K322">
    <cfRule type="containsText" dxfId="3868" priority="19570" stopIfTrue="1" operator="containsText" text="NO CUMPLE">
      <formula>NOT(ISERROR(SEARCH("NO CUMPLE",K322)))</formula>
    </cfRule>
    <cfRule type="containsText" dxfId="3867" priority="19571" stopIfTrue="1" operator="containsText" text="CUMPLE">
      <formula>NOT(ISERROR(SEARCH("CUMPLE",K322)))</formula>
    </cfRule>
  </conditionalFormatting>
  <conditionalFormatting sqref="O321">
    <cfRule type="containsText" dxfId="3866" priority="19568" stopIfTrue="1" operator="containsText" text="NO CUMPLE">
      <formula>NOT(ISERROR(SEARCH("NO CUMPLE",O321)))</formula>
    </cfRule>
    <cfRule type="containsText" dxfId="3865" priority="19569" stopIfTrue="1" operator="containsText" text="CUMPLE">
      <formula>NOT(ISERROR(SEARCH("CUMPLE",O321)))</formula>
    </cfRule>
  </conditionalFormatting>
  <conditionalFormatting sqref="O322:S322">
    <cfRule type="cellIs" dxfId="3864" priority="19567" operator="equal">
      <formula>"EL PROPONENTE SE DEBE REQUERIR POR EXPERIENCIA MINIMA EXIGIDA"</formula>
    </cfRule>
  </conditionalFormatting>
  <conditionalFormatting sqref="N316:N321">
    <cfRule type="cellIs" dxfId="3863" priority="19564" operator="equal">
      <formula>"NO"</formula>
    </cfRule>
    <cfRule type="cellIs" dxfId="3862" priority="19565" operator="equal">
      <formula>"SI"</formula>
    </cfRule>
  </conditionalFormatting>
  <conditionalFormatting sqref="I308">
    <cfRule type="cellIs" dxfId="3861" priority="19563" stopIfTrue="1" operator="greaterThan">
      <formula>0</formula>
    </cfRule>
  </conditionalFormatting>
  <conditionalFormatting sqref="K302:L308">
    <cfRule type="cellIs" dxfId="3860" priority="19561" operator="equal">
      <formula>0</formula>
    </cfRule>
    <cfRule type="cellIs" dxfId="3859" priority="19562" operator="notBetween">
      <formula>$Q$17</formula>
      <formula>$R$17</formula>
    </cfRule>
  </conditionalFormatting>
  <conditionalFormatting sqref="T300:V301">
    <cfRule type="cellIs" dxfId="3858" priority="19558" stopIfTrue="1" operator="equal">
      <formula>"NO"</formula>
    </cfRule>
    <cfRule type="cellIs" dxfId="3857" priority="19559" stopIfTrue="1" operator="equal">
      <formula>"SI"</formula>
    </cfRule>
  </conditionalFormatting>
  <conditionalFormatting sqref="T300:V301">
    <cfRule type="cellIs" dxfId="3856" priority="19557" stopIfTrue="1" operator="equal">
      <formula>"NO APLICA"</formula>
    </cfRule>
  </conditionalFormatting>
  <conditionalFormatting sqref="K300:L301">
    <cfRule type="cellIs" dxfId="3855" priority="19553" operator="notBetween">
      <formula>$Q$17</formula>
      <formula>$R$17</formula>
    </cfRule>
  </conditionalFormatting>
  <conditionalFormatting sqref="P315">
    <cfRule type="cellIs" dxfId="3854" priority="19549" operator="equal">
      <formula>"NO VÁLIDO"</formula>
    </cfRule>
    <cfRule type="cellIs" dxfId="3853" priority="19550" operator="equal">
      <formula>"VÁLIDO"</formula>
    </cfRule>
  </conditionalFormatting>
  <conditionalFormatting sqref="M322">
    <cfRule type="cellIs" dxfId="3852" priority="19546" operator="notEqual">
      <formula>"NO CUMPLE"</formula>
    </cfRule>
    <cfRule type="containsText" dxfId="3851" priority="19547" stopIfTrue="1" operator="containsText" text="NO CUMPLE">
      <formula>NOT(ISERROR(SEARCH("NO CUMPLE",M322)))</formula>
    </cfRule>
    <cfRule type="containsText" dxfId="3850" priority="19548" stopIfTrue="1" operator="containsText" text="CUMPLE">
      <formula>NOT(ISERROR(SEARCH("CUMPLE",M322)))</formula>
    </cfRule>
  </conditionalFormatting>
  <conditionalFormatting sqref="M316:M321">
    <cfRule type="cellIs" dxfId="3849" priority="19544" stopIfTrue="1" operator="equal">
      <formula>"cumple"</formula>
    </cfRule>
    <cfRule type="containsText" dxfId="3848" priority="19545" stopIfTrue="1" operator="containsText" text="NO CUMPLE">
      <formula>NOT(ISERROR(SEARCH("NO CUMPLE",M316)))</formula>
    </cfRule>
  </conditionalFormatting>
  <conditionalFormatting sqref="L316:L321">
    <cfRule type="cellIs" dxfId="3847" priority="19542" stopIfTrue="1" operator="equal">
      <formula>"cumple"</formula>
    </cfRule>
    <cfRule type="containsText" dxfId="3846" priority="19543" stopIfTrue="1" operator="containsText" text="NO CUMPLE">
      <formula>NOT(ISERROR(SEARCH("NO CUMPLE",L316)))</formula>
    </cfRule>
  </conditionalFormatting>
  <conditionalFormatting sqref="D330:D335">
    <cfRule type="cellIs" dxfId="3845" priority="19522" stopIfTrue="1" operator="greaterThan">
      <formula>0</formula>
    </cfRule>
  </conditionalFormatting>
  <conditionalFormatting sqref="F330:H335 D330:D335">
    <cfRule type="cellIs" dxfId="3844" priority="19521" stopIfTrue="1" operator="greaterThan">
      <formula>0</formula>
    </cfRule>
  </conditionalFormatting>
  <conditionalFormatting sqref="K344:K349">
    <cfRule type="containsText" dxfId="3843" priority="19517" stopIfTrue="1" operator="containsText" text="NO CUMPLE">
      <formula>NOT(ISERROR(SEARCH("NO CUMPLE",K344)))</formula>
    </cfRule>
    <cfRule type="containsText" dxfId="3842" priority="19518" stopIfTrue="1" operator="containsText" text="CUMPLE">
      <formula>NOT(ISERROR(SEARCH("CUMPLE",K344)))</formula>
    </cfRule>
  </conditionalFormatting>
  <conditionalFormatting sqref="S343">
    <cfRule type="cellIs" dxfId="3841" priority="19515" operator="greaterThanOrEqual">
      <formula>NUMMINCONT</formula>
    </cfRule>
    <cfRule type="cellIs" dxfId="3840" priority="19516" operator="lessThan">
      <formula>NUMMINCONT</formula>
    </cfRule>
  </conditionalFormatting>
  <conditionalFormatting sqref="T330:V335">
    <cfRule type="cellIs" dxfId="3839" priority="19513" stopIfTrue="1" operator="equal">
      <formula>"NO"</formula>
    </cfRule>
    <cfRule type="cellIs" dxfId="3838" priority="19514" stopIfTrue="1" operator="equal">
      <formula>"SI"</formula>
    </cfRule>
  </conditionalFormatting>
  <conditionalFormatting sqref="T330:V331">
    <cfRule type="cellIs" dxfId="3837" priority="19512" stopIfTrue="1" operator="equal">
      <formula>"NO APLICA"</formula>
    </cfRule>
  </conditionalFormatting>
  <conditionalFormatting sqref="T332:U335">
    <cfRule type="cellIs" dxfId="3836" priority="19511" stopIfTrue="1" operator="equal">
      <formula>"NO APLICA"</formula>
    </cfRule>
  </conditionalFormatting>
  <conditionalFormatting sqref="T332:U332">
    <cfRule type="cellIs" dxfId="3835" priority="19510" stopIfTrue="1" operator="equal">
      <formula>"NO APLICA"</formula>
    </cfRule>
  </conditionalFormatting>
  <conditionalFormatting sqref="V332:V335">
    <cfRule type="cellIs" dxfId="3834" priority="19509" stopIfTrue="1" operator="equal">
      <formula>"NO APLICA"</formula>
    </cfRule>
  </conditionalFormatting>
  <conditionalFormatting sqref="T336:V336">
    <cfRule type="cellIs" dxfId="3833" priority="19504" stopIfTrue="1" operator="equal">
      <formula>"NO"</formula>
    </cfRule>
    <cfRule type="cellIs" dxfId="3832" priority="19505" stopIfTrue="1" operator="equal">
      <formula>"SI"</formula>
    </cfRule>
  </conditionalFormatting>
  <conditionalFormatting sqref="T336:U336">
    <cfRule type="cellIs" dxfId="3831" priority="19503" stopIfTrue="1" operator="equal">
      <formula>"NO APLICA"</formula>
    </cfRule>
  </conditionalFormatting>
  <conditionalFormatting sqref="V336">
    <cfRule type="cellIs" dxfId="3830" priority="19502" stopIfTrue="1" operator="equal">
      <formula>"NO APLICA"</formula>
    </cfRule>
  </conditionalFormatting>
  <conditionalFormatting sqref="T346">
    <cfRule type="cellIs" dxfId="3829" priority="19500" operator="equal">
      <formula>"CUMPLE"</formula>
    </cfRule>
    <cfRule type="cellIs" dxfId="3828" priority="19501" operator="equal">
      <formula>"NO CUMPLE"</formula>
    </cfRule>
  </conditionalFormatting>
  <conditionalFormatting sqref="T346">
    <cfRule type="cellIs" dxfId="3827" priority="19499" operator="equal">
      <formula>"VERIFICAR"</formula>
    </cfRule>
  </conditionalFormatting>
  <conditionalFormatting sqref="H350">
    <cfRule type="containsText" dxfId="3826" priority="19480" stopIfTrue="1" operator="containsText" text="NO CUMPLE">
      <formula>NOT(ISERROR(SEARCH("NO CUMPLE",H350)))</formula>
    </cfRule>
    <cfRule type="containsText" dxfId="3825" priority="19481" stopIfTrue="1" operator="containsText" text="CUMPLE">
      <formula>NOT(ISERROR(SEARCH("CUMPLE",H350)))</formula>
    </cfRule>
  </conditionalFormatting>
  <conditionalFormatting sqref="J350">
    <cfRule type="containsText" dxfId="3824" priority="19478" stopIfTrue="1" operator="containsText" text="NO CUMPLE">
      <formula>NOT(ISERROR(SEARCH("NO CUMPLE",J350)))</formula>
    </cfRule>
    <cfRule type="containsText" dxfId="3823" priority="19479" stopIfTrue="1" operator="containsText" text="CUMPLE">
      <formula>NOT(ISERROR(SEARCH("CUMPLE",J350)))</formula>
    </cfRule>
  </conditionalFormatting>
  <conditionalFormatting sqref="K350">
    <cfRule type="containsText" dxfId="3822" priority="19476" stopIfTrue="1" operator="containsText" text="NO CUMPLE">
      <formula>NOT(ISERROR(SEARCH("NO CUMPLE",K350)))</formula>
    </cfRule>
    <cfRule type="containsText" dxfId="3821" priority="19477" stopIfTrue="1" operator="containsText" text="CUMPLE">
      <formula>NOT(ISERROR(SEARCH("CUMPLE",K350)))</formula>
    </cfRule>
  </conditionalFormatting>
  <conditionalFormatting sqref="O349">
    <cfRule type="containsText" dxfId="3820" priority="19474" stopIfTrue="1" operator="containsText" text="NO CUMPLE">
      <formula>NOT(ISERROR(SEARCH("NO CUMPLE",O349)))</formula>
    </cfRule>
    <cfRule type="containsText" dxfId="3819" priority="19475" stopIfTrue="1" operator="containsText" text="CUMPLE">
      <formula>NOT(ISERROR(SEARCH("CUMPLE",O349)))</formula>
    </cfRule>
  </conditionalFormatting>
  <conditionalFormatting sqref="O350:S350">
    <cfRule type="cellIs" dxfId="3818" priority="19473" operator="equal">
      <formula>"EL PROPONENTE SE DEBE REQUERIR POR EXPERIENCIA MINIMA EXIGIDA"</formula>
    </cfRule>
  </conditionalFormatting>
  <conditionalFormatting sqref="N344:N349">
    <cfRule type="cellIs" dxfId="3817" priority="19470" operator="equal">
      <formula>"NO"</formula>
    </cfRule>
    <cfRule type="cellIs" dxfId="3816" priority="19471" operator="equal">
      <formula>"SI"</formula>
    </cfRule>
  </conditionalFormatting>
  <conditionalFormatting sqref="I336">
    <cfRule type="cellIs" dxfId="3815" priority="19469" stopIfTrue="1" operator="greaterThan">
      <formula>0</formula>
    </cfRule>
  </conditionalFormatting>
  <conditionalFormatting sqref="K330:L336">
    <cfRule type="cellIs" dxfId="3814" priority="19467" operator="equal">
      <formula>0</formula>
    </cfRule>
    <cfRule type="cellIs" dxfId="3813" priority="19468" operator="notBetween">
      <formula>$Q$17</formula>
      <formula>$R$17</formula>
    </cfRule>
  </conditionalFormatting>
  <conditionalFormatting sqref="T329:V329">
    <cfRule type="cellIs" dxfId="3812" priority="19464" stopIfTrue="1" operator="equal">
      <formula>"NO"</formula>
    </cfRule>
    <cfRule type="cellIs" dxfId="3811" priority="19465" stopIfTrue="1" operator="equal">
      <formula>"SI"</formula>
    </cfRule>
  </conditionalFormatting>
  <conditionalFormatting sqref="T329:V329">
    <cfRule type="cellIs" dxfId="3810" priority="19463" stopIfTrue="1" operator="equal">
      <formula>"NO APLICA"</formula>
    </cfRule>
  </conditionalFormatting>
  <conditionalFormatting sqref="K329:L329">
    <cfRule type="cellIs" dxfId="3809" priority="19459" operator="notBetween">
      <formula>$Q$17</formula>
      <formula>$R$17</formula>
    </cfRule>
  </conditionalFormatting>
  <conditionalFormatting sqref="P343">
    <cfRule type="cellIs" dxfId="3808" priority="19455" operator="equal">
      <formula>"NO VÁLIDO"</formula>
    </cfRule>
    <cfRule type="cellIs" dxfId="3807" priority="19456" operator="equal">
      <formula>"VÁLIDO"</formula>
    </cfRule>
  </conditionalFormatting>
  <conditionalFormatting sqref="M350">
    <cfRule type="cellIs" dxfId="3806" priority="19452" operator="notEqual">
      <formula>"NO CUMPLE"</formula>
    </cfRule>
    <cfRule type="containsText" dxfId="3805" priority="19453" stopIfTrue="1" operator="containsText" text="NO CUMPLE">
      <formula>NOT(ISERROR(SEARCH("NO CUMPLE",M350)))</formula>
    </cfRule>
    <cfRule type="containsText" dxfId="3804" priority="19454" stopIfTrue="1" operator="containsText" text="CUMPLE">
      <formula>NOT(ISERROR(SEARCH("CUMPLE",M350)))</formula>
    </cfRule>
  </conditionalFormatting>
  <conditionalFormatting sqref="M344:M349">
    <cfRule type="cellIs" dxfId="3803" priority="19450" stopIfTrue="1" operator="equal">
      <formula>"cumple"</formula>
    </cfRule>
    <cfRule type="containsText" dxfId="3802" priority="19451" stopIfTrue="1" operator="containsText" text="NO CUMPLE">
      <formula>NOT(ISERROR(SEARCH("NO CUMPLE",M344)))</formula>
    </cfRule>
  </conditionalFormatting>
  <conditionalFormatting sqref="L344:L349">
    <cfRule type="cellIs" dxfId="3801" priority="19448" stopIfTrue="1" operator="equal">
      <formula>"cumple"</formula>
    </cfRule>
    <cfRule type="containsText" dxfId="3800" priority="19449" stopIfTrue="1" operator="containsText" text="NO CUMPLE">
      <formula>NOT(ISERROR(SEARCH("NO CUMPLE",L344)))</formula>
    </cfRule>
  </conditionalFormatting>
  <conditionalFormatting sqref="D357:D362">
    <cfRule type="cellIs" dxfId="3799" priority="19428" stopIfTrue="1" operator="greaterThan">
      <formula>0</formula>
    </cfRule>
  </conditionalFormatting>
  <conditionalFormatting sqref="D357:D362 F357:H362">
    <cfRule type="cellIs" dxfId="3798" priority="19427" stopIfTrue="1" operator="greaterThan">
      <formula>0</formula>
    </cfRule>
  </conditionalFormatting>
  <conditionalFormatting sqref="K371:K376">
    <cfRule type="containsText" dxfId="3797" priority="19423" stopIfTrue="1" operator="containsText" text="NO CUMPLE">
      <formula>NOT(ISERROR(SEARCH("NO CUMPLE",K371)))</formula>
    </cfRule>
    <cfRule type="containsText" dxfId="3796" priority="19424" stopIfTrue="1" operator="containsText" text="CUMPLE">
      <formula>NOT(ISERROR(SEARCH("CUMPLE",K371)))</formula>
    </cfRule>
  </conditionalFormatting>
  <conditionalFormatting sqref="S370">
    <cfRule type="cellIs" dxfId="3795" priority="19421" operator="greaterThanOrEqual">
      <formula>NUMMINCONT</formula>
    </cfRule>
    <cfRule type="cellIs" dxfId="3794" priority="19422" operator="lessThan">
      <formula>NUMMINCONT</formula>
    </cfRule>
  </conditionalFormatting>
  <conditionalFormatting sqref="T357:V362">
    <cfRule type="cellIs" dxfId="3793" priority="19419" stopIfTrue="1" operator="equal">
      <formula>"NO"</formula>
    </cfRule>
    <cfRule type="cellIs" dxfId="3792" priority="19420" stopIfTrue="1" operator="equal">
      <formula>"SI"</formula>
    </cfRule>
  </conditionalFormatting>
  <conditionalFormatting sqref="T357:V358">
    <cfRule type="cellIs" dxfId="3791" priority="19418" stopIfTrue="1" operator="equal">
      <formula>"NO APLICA"</formula>
    </cfRule>
  </conditionalFormatting>
  <conditionalFormatting sqref="T359:U362">
    <cfRule type="cellIs" dxfId="3790" priority="19417" stopIfTrue="1" operator="equal">
      <formula>"NO APLICA"</formula>
    </cfRule>
  </conditionalFormatting>
  <conditionalFormatting sqref="T359:U359">
    <cfRule type="cellIs" dxfId="3789" priority="19416" stopIfTrue="1" operator="equal">
      <formula>"NO APLICA"</formula>
    </cfRule>
  </conditionalFormatting>
  <conditionalFormatting sqref="V359:V362">
    <cfRule type="cellIs" dxfId="3788" priority="19415" stopIfTrue="1" operator="equal">
      <formula>"NO APLICA"</formula>
    </cfRule>
  </conditionalFormatting>
  <conditionalFormatting sqref="T363:V363">
    <cfRule type="cellIs" dxfId="3787" priority="19410" stopIfTrue="1" operator="equal">
      <formula>"NO"</formula>
    </cfRule>
    <cfRule type="cellIs" dxfId="3786" priority="19411" stopIfTrue="1" operator="equal">
      <formula>"SI"</formula>
    </cfRule>
  </conditionalFormatting>
  <conditionalFormatting sqref="T363:U363">
    <cfRule type="cellIs" dxfId="3785" priority="19409" stopIfTrue="1" operator="equal">
      <formula>"NO APLICA"</formula>
    </cfRule>
  </conditionalFormatting>
  <conditionalFormatting sqref="V363">
    <cfRule type="cellIs" dxfId="3784" priority="19408" stopIfTrue="1" operator="equal">
      <formula>"NO APLICA"</formula>
    </cfRule>
  </conditionalFormatting>
  <conditionalFormatting sqref="T373">
    <cfRule type="cellIs" dxfId="3783" priority="19406" operator="equal">
      <formula>"CUMPLE"</formula>
    </cfRule>
    <cfRule type="cellIs" dxfId="3782" priority="19407" operator="equal">
      <formula>"NO CUMPLE"</formula>
    </cfRule>
  </conditionalFormatting>
  <conditionalFormatting sqref="T373">
    <cfRule type="cellIs" dxfId="3781" priority="19405" operator="equal">
      <formula>"VERIFICAR"</formula>
    </cfRule>
  </conditionalFormatting>
  <conditionalFormatting sqref="H377">
    <cfRule type="containsText" dxfId="3780" priority="19386" stopIfTrue="1" operator="containsText" text="NO CUMPLE">
      <formula>NOT(ISERROR(SEARCH("NO CUMPLE",H377)))</formula>
    </cfRule>
    <cfRule type="containsText" dxfId="3779" priority="19387" stopIfTrue="1" operator="containsText" text="CUMPLE">
      <formula>NOT(ISERROR(SEARCH("CUMPLE",H377)))</formula>
    </cfRule>
  </conditionalFormatting>
  <conditionalFormatting sqref="J377">
    <cfRule type="containsText" dxfId="3778" priority="19384" stopIfTrue="1" operator="containsText" text="NO CUMPLE">
      <formula>NOT(ISERROR(SEARCH("NO CUMPLE",J377)))</formula>
    </cfRule>
    <cfRule type="containsText" dxfId="3777" priority="19385" stopIfTrue="1" operator="containsText" text="CUMPLE">
      <formula>NOT(ISERROR(SEARCH("CUMPLE",J377)))</formula>
    </cfRule>
  </conditionalFormatting>
  <conditionalFormatting sqref="K377">
    <cfRule type="containsText" dxfId="3776" priority="19382" stopIfTrue="1" operator="containsText" text="NO CUMPLE">
      <formula>NOT(ISERROR(SEARCH("NO CUMPLE",K377)))</formula>
    </cfRule>
    <cfRule type="containsText" dxfId="3775" priority="19383" stopIfTrue="1" operator="containsText" text="CUMPLE">
      <formula>NOT(ISERROR(SEARCH("CUMPLE",K377)))</formula>
    </cfRule>
  </conditionalFormatting>
  <conditionalFormatting sqref="O376">
    <cfRule type="containsText" dxfId="3774" priority="19380" stopIfTrue="1" operator="containsText" text="NO CUMPLE">
      <formula>NOT(ISERROR(SEARCH("NO CUMPLE",O376)))</formula>
    </cfRule>
    <cfRule type="containsText" dxfId="3773" priority="19381" stopIfTrue="1" operator="containsText" text="CUMPLE">
      <formula>NOT(ISERROR(SEARCH("CUMPLE",O376)))</formula>
    </cfRule>
  </conditionalFormatting>
  <conditionalFormatting sqref="O377:S377">
    <cfRule type="cellIs" dxfId="3772" priority="19379" operator="equal">
      <formula>"EL PROPONENTE SE DEBE REQUERIR POR EXPERIENCIA MINIMA EXIGIDA"</formula>
    </cfRule>
  </conditionalFormatting>
  <conditionalFormatting sqref="N371:N376">
    <cfRule type="cellIs" dxfId="3771" priority="19376" operator="equal">
      <formula>"NO"</formula>
    </cfRule>
    <cfRule type="cellIs" dxfId="3770" priority="19377" operator="equal">
      <formula>"SI"</formula>
    </cfRule>
  </conditionalFormatting>
  <conditionalFormatting sqref="I363">
    <cfRule type="cellIs" dxfId="3769" priority="19375" stopIfTrue="1" operator="greaterThan">
      <formula>0</formula>
    </cfRule>
  </conditionalFormatting>
  <conditionalFormatting sqref="K357:L363">
    <cfRule type="cellIs" dxfId="3768" priority="19373" operator="equal">
      <formula>0</formula>
    </cfRule>
    <cfRule type="cellIs" dxfId="3767" priority="19374" operator="notBetween">
      <formula>$Q$17</formula>
      <formula>$R$17</formula>
    </cfRule>
  </conditionalFormatting>
  <conditionalFormatting sqref="P370">
    <cfRule type="cellIs" dxfId="3766" priority="19361" operator="equal">
      <formula>"NO VÁLIDO"</formula>
    </cfRule>
    <cfRule type="cellIs" dxfId="3765" priority="19362" operator="equal">
      <formula>"VÁLIDO"</formula>
    </cfRule>
  </conditionalFormatting>
  <conditionalFormatting sqref="M377">
    <cfRule type="cellIs" dxfId="3764" priority="19358" operator="notEqual">
      <formula>"NO CUMPLE"</formula>
    </cfRule>
    <cfRule type="containsText" dxfId="3763" priority="19359" stopIfTrue="1" operator="containsText" text="NO CUMPLE">
      <formula>NOT(ISERROR(SEARCH("NO CUMPLE",M377)))</formula>
    </cfRule>
    <cfRule type="containsText" dxfId="3762" priority="19360" stopIfTrue="1" operator="containsText" text="CUMPLE">
      <formula>NOT(ISERROR(SEARCH("CUMPLE",M377)))</formula>
    </cfRule>
  </conditionalFormatting>
  <conditionalFormatting sqref="M371:M376">
    <cfRule type="cellIs" dxfId="3761" priority="19356" stopIfTrue="1" operator="equal">
      <formula>"cumple"</formula>
    </cfRule>
    <cfRule type="containsText" dxfId="3760" priority="19357" stopIfTrue="1" operator="containsText" text="NO CUMPLE">
      <formula>NOT(ISERROR(SEARCH("NO CUMPLE",M371)))</formula>
    </cfRule>
  </conditionalFormatting>
  <conditionalFormatting sqref="L371:L376">
    <cfRule type="cellIs" dxfId="3759" priority="19354" stopIfTrue="1" operator="equal">
      <formula>"cumple"</formula>
    </cfRule>
    <cfRule type="containsText" dxfId="3758" priority="19355" stopIfTrue="1" operator="containsText" text="NO CUMPLE">
      <formula>NOT(ISERROR(SEARCH("NO CUMPLE",L371)))</formula>
    </cfRule>
  </conditionalFormatting>
  <conditionalFormatting sqref="K398:K403">
    <cfRule type="containsText" dxfId="3757" priority="19329" stopIfTrue="1" operator="containsText" text="NO CUMPLE">
      <formula>NOT(ISERROR(SEARCH("NO CUMPLE",K398)))</formula>
    </cfRule>
    <cfRule type="containsText" dxfId="3756" priority="19330" stopIfTrue="1" operator="containsText" text="CUMPLE">
      <formula>NOT(ISERROR(SEARCH("CUMPLE",K398)))</formula>
    </cfRule>
  </conditionalFormatting>
  <conditionalFormatting sqref="S397">
    <cfRule type="cellIs" dxfId="3755" priority="19327" operator="greaterThanOrEqual">
      <formula>NUMMINCONT</formula>
    </cfRule>
    <cfRule type="cellIs" dxfId="3754" priority="19328" operator="lessThan">
      <formula>NUMMINCONT</formula>
    </cfRule>
  </conditionalFormatting>
  <conditionalFormatting sqref="T386:U389">
    <cfRule type="cellIs" dxfId="3753" priority="19323" stopIfTrue="1" operator="equal">
      <formula>"NO APLICA"</formula>
    </cfRule>
  </conditionalFormatting>
  <conditionalFormatting sqref="T386:U386">
    <cfRule type="cellIs" dxfId="3752" priority="19322" stopIfTrue="1" operator="equal">
      <formula>"NO APLICA"</formula>
    </cfRule>
  </conditionalFormatting>
  <conditionalFormatting sqref="V386:V389">
    <cfRule type="cellIs" dxfId="3751" priority="19321" stopIfTrue="1" operator="equal">
      <formula>"NO APLICA"</formula>
    </cfRule>
  </conditionalFormatting>
  <conditionalFormatting sqref="T390:V390">
    <cfRule type="cellIs" dxfId="3750" priority="19316" stopIfTrue="1" operator="equal">
      <formula>"NO"</formula>
    </cfRule>
    <cfRule type="cellIs" dxfId="3749" priority="19317" stopIfTrue="1" operator="equal">
      <formula>"SI"</formula>
    </cfRule>
  </conditionalFormatting>
  <conditionalFormatting sqref="T390:U390">
    <cfRule type="cellIs" dxfId="3748" priority="19315" stopIfTrue="1" operator="equal">
      <formula>"NO APLICA"</formula>
    </cfRule>
  </conditionalFormatting>
  <conditionalFormatting sqref="V390">
    <cfRule type="cellIs" dxfId="3747" priority="19314" stopIfTrue="1" operator="equal">
      <formula>"NO APLICA"</formula>
    </cfRule>
  </conditionalFormatting>
  <conditionalFormatting sqref="T400">
    <cfRule type="cellIs" dxfId="3746" priority="19312" operator="equal">
      <formula>"CUMPLE"</formula>
    </cfRule>
    <cfRule type="cellIs" dxfId="3745" priority="19313" operator="equal">
      <formula>"NO CUMPLE"</formula>
    </cfRule>
  </conditionalFormatting>
  <conditionalFormatting sqref="T400">
    <cfRule type="cellIs" dxfId="3744" priority="19311" operator="equal">
      <formula>"VERIFICAR"</formula>
    </cfRule>
  </conditionalFormatting>
  <conditionalFormatting sqref="H404">
    <cfRule type="containsText" dxfId="3743" priority="19292" stopIfTrue="1" operator="containsText" text="NO CUMPLE">
      <formula>NOT(ISERROR(SEARCH("NO CUMPLE",H404)))</formula>
    </cfRule>
    <cfRule type="containsText" dxfId="3742" priority="19293" stopIfTrue="1" operator="containsText" text="CUMPLE">
      <formula>NOT(ISERROR(SEARCH("CUMPLE",H404)))</formula>
    </cfRule>
  </conditionalFormatting>
  <conditionalFormatting sqref="J404">
    <cfRule type="containsText" dxfId="3741" priority="19290" stopIfTrue="1" operator="containsText" text="NO CUMPLE">
      <formula>NOT(ISERROR(SEARCH("NO CUMPLE",J404)))</formula>
    </cfRule>
    <cfRule type="containsText" dxfId="3740" priority="19291" stopIfTrue="1" operator="containsText" text="CUMPLE">
      <formula>NOT(ISERROR(SEARCH("CUMPLE",J404)))</formula>
    </cfRule>
  </conditionalFormatting>
  <conditionalFormatting sqref="K404">
    <cfRule type="containsText" dxfId="3739" priority="19288" stopIfTrue="1" operator="containsText" text="NO CUMPLE">
      <formula>NOT(ISERROR(SEARCH("NO CUMPLE",K404)))</formula>
    </cfRule>
    <cfRule type="containsText" dxfId="3738" priority="19289" stopIfTrue="1" operator="containsText" text="CUMPLE">
      <formula>NOT(ISERROR(SEARCH("CUMPLE",K404)))</formula>
    </cfRule>
  </conditionalFormatting>
  <conditionalFormatting sqref="O403">
    <cfRule type="containsText" dxfId="3737" priority="19286" stopIfTrue="1" operator="containsText" text="NO CUMPLE">
      <formula>NOT(ISERROR(SEARCH("NO CUMPLE",O403)))</formula>
    </cfRule>
    <cfRule type="containsText" dxfId="3736" priority="19287" stopIfTrue="1" operator="containsText" text="CUMPLE">
      <formula>NOT(ISERROR(SEARCH("CUMPLE",O403)))</formula>
    </cfRule>
  </conditionalFormatting>
  <conditionalFormatting sqref="O404:S404">
    <cfRule type="cellIs" dxfId="3735" priority="19285" operator="equal">
      <formula>"EL PROPONENTE SE DEBE REQUERIR POR EXPERIENCIA MINIMA EXIGIDA"</formula>
    </cfRule>
  </conditionalFormatting>
  <conditionalFormatting sqref="N398:N403">
    <cfRule type="cellIs" dxfId="3734" priority="19282" operator="equal">
      <formula>"NO"</formula>
    </cfRule>
    <cfRule type="cellIs" dxfId="3733" priority="19283" operator="equal">
      <formula>"SI"</formula>
    </cfRule>
  </conditionalFormatting>
  <conditionalFormatting sqref="I390">
    <cfRule type="cellIs" dxfId="3732" priority="19281" stopIfTrue="1" operator="greaterThan">
      <formula>0</formula>
    </cfRule>
  </conditionalFormatting>
  <conditionalFormatting sqref="T385:U385">
    <cfRule type="cellIs" dxfId="3731" priority="19274" stopIfTrue="1" operator="equal">
      <formula>"NO APLICA"</formula>
    </cfRule>
  </conditionalFormatting>
  <conditionalFormatting sqref="T385:U385">
    <cfRule type="cellIs" dxfId="3730" priority="19273" stopIfTrue="1" operator="equal">
      <formula>"NO APLICA"</formula>
    </cfRule>
  </conditionalFormatting>
  <conditionalFormatting sqref="V385">
    <cfRule type="cellIs" dxfId="3729" priority="19272" stopIfTrue="1" operator="equal">
      <formula>"NO APLICA"</formula>
    </cfRule>
  </conditionalFormatting>
  <conditionalFormatting sqref="P397">
    <cfRule type="cellIs" dxfId="3728" priority="19267" operator="equal">
      <formula>"NO VÁLIDO"</formula>
    </cfRule>
    <cfRule type="cellIs" dxfId="3727" priority="19268" operator="equal">
      <formula>"VÁLIDO"</formula>
    </cfRule>
  </conditionalFormatting>
  <conditionalFormatting sqref="M404">
    <cfRule type="cellIs" dxfId="3726" priority="19264" operator="notEqual">
      <formula>"NO CUMPLE"</formula>
    </cfRule>
    <cfRule type="containsText" dxfId="3725" priority="19265" stopIfTrue="1" operator="containsText" text="NO CUMPLE">
      <formula>NOT(ISERROR(SEARCH("NO CUMPLE",M404)))</formula>
    </cfRule>
    <cfRule type="containsText" dxfId="3724" priority="19266" stopIfTrue="1" operator="containsText" text="CUMPLE">
      <formula>NOT(ISERROR(SEARCH("CUMPLE",M404)))</formula>
    </cfRule>
  </conditionalFormatting>
  <conditionalFormatting sqref="M398:M403">
    <cfRule type="cellIs" dxfId="3723" priority="19262" stopIfTrue="1" operator="equal">
      <formula>"cumple"</formula>
    </cfRule>
    <cfRule type="containsText" dxfId="3722" priority="19263" stopIfTrue="1" operator="containsText" text="NO CUMPLE">
      <formula>NOT(ISERROR(SEARCH("NO CUMPLE",M398)))</formula>
    </cfRule>
  </conditionalFormatting>
  <conditionalFormatting sqref="L398:L403">
    <cfRule type="cellIs" dxfId="3721" priority="19260" stopIfTrue="1" operator="equal">
      <formula>"cumple"</formula>
    </cfRule>
    <cfRule type="containsText" dxfId="3720" priority="19261" stopIfTrue="1" operator="containsText" text="NO CUMPLE">
      <formula>NOT(ISERROR(SEARCH("NO CUMPLE",L398)))</formula>
    </cfRule>
  </conditionalFormatting>
  <conditionalFormatting sqref="D413:D414">
    <cfRule type="cellIs" dxfId="3719" priority="19240" stopIfTrue="1" operator="greaterThan">
      <formula>0</formula>
    </cfRule>
  </conditionalFormatting>
  <conditionalFormatting sqref="F413:H414 D413:D414">
    <cfRule type="cellIs" dxfId="3718" priority="19239" stopIfTrue="1" operator="greaterThan">
      <formula>0</formula>
    </cfRule>
  </conditionalFormatting>
  <conditionalFormatting sqref="K422:K427">
    <cfRule type="containsText" dxfId="3717" priority="19235" stopIfTrue="1" operator="containsText" text="NO CUMPLE">
      <formula>NOT(ISERROR(SEARCH("NO CUMPLE",K422)))</formula>
    </cfRule>
    <cfRule type="containsText" dxfId="3716" priority="19236" stopIfTrue="1" operator="containsText" text="CUMPLE">
      <formula>NOT(ISERROR(SEARCH("CUMPLE",K422)))</formula>
    </cfRule>
  </conditionalFormatting>
  <conditionalFormatting sqref="S421">
    <cfRule type="cellIs" dxfId="3715" priority="19233" operator="greaterThanOrEqual">
      <formula>NUMMINCONT</formula>
    </cfRule>
    <cfRule type="cellIs" dxfId="3714" priority="19234" operator="lessThan">
      <formula>NUMMINCONT</formula>
    </cfRule>
  </conditionalFormatting>
  <conditionalFormatting sqref="T413:V414">
    <cfRule type="cellIs" dxfId="3713" priority="19231" stopIfTrue="1" operator="equal">
      <formula>"NO"</formula>
    </cfRule>
    <cfRule type="cellIs" dxfId="3712" priority="19232" stopIfTrue="1" operator="equal">
      <formula>"SI"</formula>
    </cfRule>
  </conditionalFormatting>
  <conditionalFormatting sqref="T413:V414">
    <cfRule type="cellIs" dxfId="3711" priority="19230" stopIfTrue="1" operator="equal">
      <formula>"NO APLICA"</formula>
    </cfRule>
  </conditionalFormatting>
  <conditionalFormatting sqref="T424">
    <cfRule type="cellIs" dxfId="3710" priority="19218" operator="equal">
      <formula>"CUMPLE"</formula>
    </cfRule>
    <cfRule type="cellIs" dxfId="3709" priority="19219" operator="equal">
      <formula>"NO CUMPLE"</formula>
    </cfRule>
  </conditionalFormatting>
  <conditionalFormatting sqref="T424">
    <cfRule type="cellIs" dxfId="3708" priority="19217" operator="equal">
      <formula>"VERIFICAR"</formula>
    </cfRule>
  </conditionalFormatting>
  <conditionalFormatting sqref="H428">
    <cfRule type="containsText" dxfId="3707" priority="19198" stopIfTrue="1" operator="containsText" text="NO CUMPLE">
      <formula>NOT(ISERROR(SEARCH("NO CUMPLE",H428)))</formula>
    </cfRule>
    <cfRule type="containsText" dxfId="3706" priority="19199" stopIfTrue="1" operator="containsText" text="CUMPLE">
      <formula>NOT(ISERROR(SEARCH("CUMPLE",H428)))</formula>
    </cfRule>
  </conditionalFormatting>
  <conditionalFormatting sqref="J428">
    <cfRule type="containsText" dxfId="3705" priority="19196" stopIfTrue="1" operator="containsText" text="NO CUMPLE">
      <formula>NOT(ISERROR(SEARCH("NO CUMPLE",J428)))</formula>
    </cfRule>
    <cfRule type="containsText" dxfId="3704" priority="19197" stopIfTrue="1" operator="containsText" text="CUMPLE">
      <formula>NOT(ISERROR(SEARCH("CUMPLE",J428)))</formula>
    </cfRule>
  </conditionalFormatting>
  <conditionalFormatting sqref="K428">
    <cfRule type="containsText" dxfId="3703" priority="19194" stopIfTrue="1" operator="containsText" text="NO CUMPLE">
      <formula>NOT(ISERROR(SEARCH("NO CUMPLE",K428)))</formula>
    </cfRule>
    <cfRule type="containsText" dxfId="3702" priority="19195" stopIfTrue="1" operator="containsText" text="CUMPLE">
      <formula>NOT(ISERROR(SEARCH("CUMPLE",K428)))</formula>
    </cfRule>
  </conditionalFormatting>
  <conditionalFormatting sqref="O427">
    <cfRule type="containsText" dxfId="3701" priority="19192" stopIfTrue="1" operator="containsText" text="NO CUMPLE">
      <formula>NOT(ISERROR(SEARCH("NO CUMPLE",O427)))</formula>
    </cfRule>
    <cfRule type="containsText" dxfId="3700" priority="19193" stopIfTrue="1" operator="containsText" text="CUMPLE">
      <formula>NOT(ISERROR(SEARCH("CUMPLE",O427)))</formula>
    </cfRule>
  </conditionalFormatting>
  <conditionalFormatting sqref="O428:S428">
    <cfRule type="cellIs" dxfId="3699" priority="19191" operator="equal">
      <formula>"EL PROPONENTE SE DEBE REQUERIR POR EXPERIENCIA MINIMA EXIGIDA"</formula>
    </cfRule>
  </conditionalFormatting>
  <conditionalFormatting sqref="N422:N427">
    <cfRule type="cellIs" dxfId="3698" priority="19188" operator="equal">
      <formula>"NO"</formula>
    </cfRule>
    <cfRule type="cellIs" dxfId="3697" priority="19189" operator="equal">
      <formula>"SI"</formula>
    </cfRule>
  </conditionalFormatting>
  <conditionalFormatting sqref="K413:L414">
    <cfRule type="cellIs" dxfId="3696" priority="19185" operator="equal">
      <formula>0</formula>
    </cfRule>
    <cfRule type="cellIs" dxfId="3695" priority="19186" operator="notBetween">
      <formula>$Q$17</formula>
      <formula>$R$17</formula>
    </cfRule>
  </conditionalFormatting>
  <conditionalFormatting sqref="T411:V411">
    <cfRule type="cellIs" dxfId="3694" priority="19181" stopIfTrue="1" operator="equal">
      <formula>"NO APLICA"</formula>
    </cfRule>
  </conditionalFormatting>
  <conditionalFormatting sqref="T412:U412">
    <cfRule type="cellIs" dxfId="3693" priority="19180" stopIfTrue="1" operator="equal">
      <formula>"NO APLICA"</formula>
    </cfRule>
  </conditionalFormatting>
  <conditionalFormatting sqref="T412:U412">
    <cfRule type="cellIs" dxfId="3692" priority="19179" stopIfTrue="1" operator="equal">
      <formula>"NO APLICA"</formula>
    </cfRule>
  </conditionalFormatting>
  <conditionalFormatting sqref="V412">
    <cfRule type="cellIs" dxfId="3691" priority="19178" stopIfTrue="1" operator="equal">
      <formula>"NO APLICA"</formula>
    </cfRule>
  </conditionalFormatting>
  <conditionalFormatting sqref="P421">
    <cfRule type="cellIs" dxfId="3690" priority="19173" operator="equal">
      <formula>"NO VÁLIDO"</formula>
    </cfRule>
    <cfRule type="cellIs" dxfId="3689" priority="19174" operator="equal">
      <formula>"VÁLIDO"</formula>
    </cfRule>
  </conditionalFormatting>
  <conditionalFormatting sqref="M428">
    <cfRule type="cellIs" dxfId="3688" priority="19170" operator="notEqual">
      <formula>"NO CUMPLE"</formula>
    </cfRule>
    <cfRule type="containsText" dxfId="3687" priority="19171" stopIfTrue="1" operator="containsText" text="NO CUMPLE">
      <formula>NOT(ISERROR(SEARCH("NO CUMPLE",M428)))</formula>
    </cfRule>
    <cfRule type="containsText" dxfId="3686" priority="19172" stopIfTrue="1" operator="containsText" text="CUMPLE">
      <formula>NOT(ISERROR(SEARCH("CUMPLE",M428)))</formula>
    </cfRule>
  </conditionalFormatting>
  <conditionalFormatting sqref="M422:M427">
    <cfRule type="cellIs" dxfId="3685" priority="19168" stopIfTrue="1" operator="equal">
      <formula>"cumple"</formula>
    </cfRule>
    <cfRule type="containsText" dxfId="3684" priority="19169" stopIfTrue="1" operator="containsText" text="NO CUMPLE">
      <formula>NOT(ISERROR(SEARCH("NO CUMPLE",M422)))</formula>
    </cfRule>
  </conditionalFormatting>
  <conditionalFormatting sqref="L422:L427">
    <cfRule type="cellIs" dxfId="3683" priority="19166" stopIfTrue="1" operator="equal">
      <formula>"cumple"</formula>
    </cfRule>
    <cfRule type="containsText" dxfId="3682" priority="19167" stopIfTrue="1" operator="containsText" text="NO CUMPLE">
      <formula>NOT(ISERROR(SEARCH("NO CUMPLE",L422)))</formula>
    </cfRule>
  </conditionalFormatting>
  <conditionalFormatting sqref="K450:K455">
    <cfRule type="containsText" dxfId="3681" priority="19141" stopIfTrue="1" operator="containsText" text="NO CUMPLE">
      <formula>NOT(ISERROR(SEARCH("NO CUMPLE",K450)))</formula>
    </cfRule>
    <cfRule type="containsText" dxfId="3680" priority="19142" stopIfTrue="1" operator="containsText" text="CUMPLE">
      <formula>NOT(ISERROR(SEARCH("CUMPLE",K450)))</formula>
    </cfRule>
  </conditionalFormatting>
  <conditionalFormatting sqref="S449">
    <cfRule type="cellIs" dxfId="3679" priority="19139" operator="greaterThanOrEqual">
      <formula>NUMMINCONT</formula>
    </cfRule>
    <cfRule type="cellIs" dxfId="3678" priority="19140" operator="lessThan">
      <formula>NUMMINCONT</formula>
    </cfRule>
  </conditionalFormatting>
  <conditionalFormatting sqref="T438:U441">
    <cfRule type="cellIs" dxfId="3677" priority="19135" stopIfTrue="1" operator="equal">
      <formula>"NO APLICA"</formula>
    </cfRule>
  </conditionalFormatting>
  <conditionalFormatting sqref="T438:U438">
    <cfRule type="cellIs" dxfId="3676" priority="19134" stopIfTrue="1" operator="equal">
      <formula>"NO APLICA"</formula>
    </cfRule>
  </conditionalFormatting>
  <conditionalFormatting sqref="V438:V441">
    <cfRule type="cellIs" dxfId="3675" priority="19133" stopIfTrue="1" operator="equal">
      <formula>"NO APLICA"</formula>
    </cfRule>
  </conditionalFormatting>
  <conditionalFormatting sqref="T442:V442">
    <cfRule type="cellIs" dxfId="3674" priority="19128" stopIfTrue="1" operator="equal">
      <formula>"NO"</formula>
    </cfRule>
    <cfRule type="cellIs" dxfId="3673" priority="19129" stopIfTrue="1" operator="equal">
      <formula>"SI"</formula>
    </cfRule>
  </conditionalFormatting>
  <conditionalFormatting sqref="T442:U442">
    <cfRule type="cellIs" dxfId="3672" priority="19127" stopIfTrue="1" operator="equal">
      <formula>"NO APLICA"</formula>
    </cfRule>
  </conditionalFormatting>
  <conditionalFormatting sqref="V442">
    <cfRule type="cellIs" dxfId="3671" priority="19126" stopIfTrue="1" operator="equal">
      <formula>"NO APLICA"</formula>
    </cfRule>
  </conditionalFormatting>
  <conditionalFormatting sqref="T452">
    <cfRule type="cellIs" dxfId="3670" priority="19124" operator="equal">
      <formula>"CUMPLE"</formula>
    </cfRule>
    <cfRule type="cellIs" dxfId="3669" priority="19125" operator="equal">
      <formula>"NO CUMPLE"</formula>
    </cfRule>
  </conditionalFormatting>
  <conditionalFormatting sqref="T452">
    <cfRule type="cellIs" dxfId="3668" priority="19123" operator="equal">
      <formula>"VERIFICAR"</formula>
    </cfRule>
  </conditionalFormatting>
  <conditionalFormatting sqref="H456">
    <cfRule type="containsText" dxfId="3667" priority="19104" stopIfTrue="1" operator="containsText" text="NO CUMPLE">
      <formula>NOT(ISERROR(SEARCH("NO CUMPLE",H456)))</formula>
    </cfRule>
    <cfRule type="containsText" dxfId="3666" priority="19105" stopIfTrue="1" operator="containsText" text="CUMPLE">
      <formula>NOT(ISERROR(SEARCH("CUMPLE",H456)))</formula>
    </cfRule>
  </conditionalFormatting>
  <conditionalFormatting sqref="J456">
    <cfRule type="containsText" dxfId="3665" priority="19102" stopIfTrue="1" operator="containsText" text="NO CUMPLE">
      <formula>NOT(ISERROR(SEARCH("NO CUMPLE",J456)))</formula>
    </cfRule>
    <cfRule type="containsText" dxfId="3664" priority="19103" stopIfTrue="1" operator="containsText" text="CUMPLE">
      <formula>NOT(ISERROR(SEARCH("CUMPLE",J456)))</formula>
    </cfRule>
  </conditionalFormatting>
  <conditionalFormatting sqref="K456">
    <cfRule type="containsText" dxfId="3663" priority="19100" stopIfTrue="1" operator="containsText" text="NO CUMPLE">
      <formula>NOT(ISERROR(SEARCH("NO CUMPLE",K456)))</formula>
    </cfRule>
    <cfRule type="containsText" dxfId="3662" priority="19101" stopIfTrue="1" operator="containsText" text="CUMPLE">
      <formula>NOT(ISERROR(SEARCH("CUMPLE",K456)))</formula>
    </cfRule>
  </conditionalFormatting>
  <conditionalFormatting sqref="O455">
    <cfRule type="containsText" dxfId="3661" priority="19098" stopIfTrue="1" operator="containsText" text="NO CUMPLE">
      <formula>NOT(ISERROR(SEARCH("NO CUMPLE",O455)))</formula>
    </cfRule>
    <cfRule type="containsText" dxfId="3660" priority="19099" stopIfTrue="1" operator="containsText" text="CUMPLE">
      <formula>NOT(ISERROR(SEARCH("CUMPLE",O455)))</formula>
    </cfRule>
  </conditionalFormatting>
  <conditionalFormatting sqref="O456:S456">
    <cfRule type="cellIs" dxfId="3659" priority="19097" operator="equal">
      <formula>"EL PROPONENTE SE DEBE REQUERIR POR EXPERIENCIA MINIMA EXIGIDA"</formula>
    </cfRule>
  </conditionalFormatting>
  <conditionalFormatting sqref="N450:N455">
    <cfRule type="cellIs" dxfId="3658" priority="19094" operator="equal">
      <formula>"NO"</formula>
    </cfRule>
    <cfRule type="cellIs" dxfId="3657" priority="19095" operator="equal">
      <formula>"SI"</formula>
    </cfRule>
  </conditionalFormatting>
  <conditionalFormatting sqref="I442">
    <cfRule type="cellIs" dxfId="3656" priority="19093" stopIfTrue="1" operator="greaterThan">
      <formula>0</formula>
    </cfRule>
  </conditionalFormatting>
  <conditionalFormatting sqref="T435:V436">
    <cfRule type="cellIs" dxfId="3655" priority="19088" stopIfTrue="1" operator="equal">
      <formula>"NO"</formula>
    </cfRule>
    <cfRule type="cellIs" dxfId="3654" priority="19089" stopIfTrue="1" operator="equal">
      <formula>"SI"</formula>
    </cfRule>
  </conditionalFormatting>
  <conditionalFormatting sqref="T435:V436">
    <cfRule type="cellIs" dxfId="3653" priority="19087" stopIfTrue="1" operator="equal">
      <formula>"NO APLICA"</formula>
    </cfRule>
  </conditionalFormatting>
  <conditionalFormatting sqref="K435:L436">
    <cfRule type="cellIs" dxfId="3652" priority="19083" operator="notBetween">
      <formula>$Q$17</formula>
      <formula>$R$17</formula>
    </cfRule>
  </conditionalFormatting>
  <conditionalFormatting sqref="P449">
    <cfRule type="cellIs" dxfId="3651" priority="19079" operator="equal">
      <formula>"NO VÁLIDO"</formula>
    </cfRule>
    <cfRule type="cellIs" dxfId="3650" priority="19080" operator="equal">
      <formula>"VÁLIDO"</formula>
    </cfRule>
  </conditionalFormatting>
  <conditionalFormatting sqref="M456">
    <cfRule type="cellIs" dxfId="3649" priority="19076" operator="notEqual">
      <formula>"NO CUMPLE"</formula>
    </cfRule>
    <cfRule type="containsText" dxfId="3648" priority="19077" stopIfTrue="1" operator="containsText" text="NO CUMPLE">
      <formula>NOT(ISERROR(SEARCH("NO CUMPLE",M456)))</formula>
    </cfRule>
    <cfRule type="containsText" dxfId="3647" priority="19078" stopIfTrue="1" operator="containsText" text="CUMPLE">
      <formula>NOT(ISERROR(SEARCH("CUMPLE",M456)))</formula>
    </cfRule>
  </conditionalFormatting>
  <conditionalFormatting sqref="M450:M455">
    <cfRule type="cellIs" dxfId="3646" priority="19074" stopIfTrue="1" operator="equal">
      <formula>"cumple"</formula>
    </cfRule>
    <cfRule type="containsText" dxfId="3645" priority="19075" stopIfTrue="1" operator="containsText" text="NO CUMPLE">
      <formula>NOT(ISERROR(SEARCH("NO CUMPLE",M450)))</formula>
    </cfRule>
  </conditionalFormatting>
  <conditionalFormatting sqref="L450:L455">
    <cfRule type="cellIs" dxfId="3644" priority="19072" stopIfTrue="1" operator="equal">
      <formula>"cumple"</formula>
    </cfRule>
    <cfRule type="containsText" dxfId="3643" priority="19073" stopIfTrue="1" operator="containsText" text="NO CUMPLE">
      <formula>NOT(ISERROR(SEARCH("NO CUMPLE",L450)))</formula>
    </cfRule>
  </conditionalFormatting>
  <conditionalFormatting sqref="K477:K482">
    <cfRule type="containsText" dxfId="3642" priority="19047" stopIfTrue="1" operator="containsText" text="NO CUMPLE">
      <formula>NOT(ISERROR(SEARCH("NO CUMPLE",K477)))</formula>
    </cfRule>
    <cfRule type="containsText" dxfId="3641" priority="19048" stopIfTrue="1" operator="containsText" text="CUMPLE">
      <formula>NOT(ISERROR(SEARCH("CUMPLE",K477)))</formula>
    </cfRule>
  </conditionalFormatting>
  <conditionalFormatting sqref="S476">
    <cfRule type="cellIs" dxfId="3640" priority="19045" operator="greaterThanOrEqual">
      <formula>NUMMINCONT</formula>
    </cfRule>
    <cfRule type="cellIs" dxfId="3639" priority="19046" operator="lessThan">
      <formula>NUMMINCONT</formula>
    </cfRule>
  </conditionalFormatting>
  <conditionalFormatting sqref="T469:V469">
    <cfRule type="cellIs" dxfId="3638" priority="19034" stopIfTrue="1" operator="equal">
      <formula>"NO"</formula>
    </cfRule>
    <cfRule type="cellIs" dxfId="3637" priority="19035" stopIfTrue="1" operator="equal">
      <formula>"SI"</formula>
    </cfRule>
  </conditionalFormatting>
  <conditionalFormatting sqref="T469:U469">
    <cfRule type="cellIs" dxfId="3636" priority="19033" stopIfTrue="1" operator="equal">
      <formula>"NO APLICA"</formula>
    </cfRule>
  </conditionalFormatting>
  <conditionalFormatting sqref="V469">
    <cfRule type="cellIs" dxfId="3635" priority="19032" stopIfTrue="1" operator="equal">
      <formula>"NO APLICA"</formula>
    </cfRule>
  </conditionalFormatting>
  <conditionalFormatting sqref="T479">
    <cfRule type="cellIs" dxfId="3634" priority="19030" operator="equal">
      <formula>"CUMPLE"</formula>
    </cfRule>
    <cfRule type="cellIs" dxfId="3633" priority="19031" operator="equal">
      <formula>"NO CUMPLE"</formula>
    </cfRule>
  </conditionalFormatting>
  <conditionalFormatting sqref="T479">
    <cfRule type="cellIs" dxfId="3632" priority="19029" operator="equal">
      <formula>"VERIFICAR"</formula>
    </cfRule>
  </conditionalFormatting>
  <conditionalFormatting sqref="H483">
    <cfRule type="containsText" dxfId="3631" priority="19010" stopIfTrue="1" operator="containsText" text="NO CUMPLE">
      <formula>NOT(ISERROR(SEARCH("NO CUMPLE",H483)))</formula>
    </cfRule>
    <cfRule type="containsText" dxfId="3630" priority="19011" stopIfTrue="1" operator="containsText" text="CUMPLE">
      <formula>NOT(ISERROR(SEARCH("CUMPLE",H483)))</formula>
    </cfRule>
  </conditionalFormatting>
  <conditionalFormatting sqref="J483">
    <cfRule type="containsText" dxfId="3629" priority="19008" stopIfTrue="1" operator="containsText" text="NO CUMPLE">
      <formula>NOT(ISERROR(SEARCH("NO CUMPLE",J483)))</formula>
    </cfRule>
    <cfRule type="containsText" dxfId="3628" priority="19009" stopIfTrue="1" operator="containsText" text="CUMPLE">
      <formula>NOT(ISERROR(SEARCH("CUMPLE",J483)))</formula>
    </cfRule>
  </conditionalFormatting>
  <conditionalFormatting sqref="K483">
    <cfRule type="containsText" dxfId="3627" priority="19006" stopIfTrue="1" operator="containsText" text="NO CUMPLE">
      <formula>NOT(ISERROR(SEARCH("NO CUMPLE",K483)))</formula>
    </cfRule>
    <cfRule type="containsText" dxfId="3626" priority="19007" stopIfTrue="1" operator="containsText" text="CUMPLE">
      <formula>NOT(ISERROR(SEARCH("CUMPLE",K483)))</formula>
    </cfRule>
  </conditionalFormatting>
  <conditionalFormatting sqref="O482">
    <cfRule type="containsText" dxfId="3625" priority="19004" stopIfTrue="1" operator="containsText" text="NO CUMPLE">
      <formula>NOT(ISERROR(SEARCH("NO CUMPLE",O482)))</formula>
    </cfRule>
    <cfRule type="containsText" dxfId="3624" priority="19005" stopIfTrue="1" operator="containsText" text="CUMPLE">
      <formula>NOT(ISERROR(SEARCH("CUMPLE",O482)))</formula>
    </cfRule>
  </conditionalFormatting>
  <conditionalFormatting sqref="O483:S483">
    <cfRule type="cellIs" dxfId="3623" priority="19003" operator="equal">
      <formula>"EL PROPONENTE SE DEBE REQUERIR POR EXPERIENCIA MINIMA EXIGIDA"</formula>
    </cfRule>
  </conditionalFormatting>
  <conditionalFormatting sqref="N477:N482">
    <cfRule type="cellIs" dxfId="3622" priority="19000" operator="equal">
      <formula>"NO"</formula>
    </cfRule>
    <cfRule type="cellIs" dxfId="3621" priority="19001" operator="equal">
      <formula>"SI"</formula>
    </cfRule>
  </conditionalFormatting>
  <conditionalFormatting sqref="I469">
    <cfRule type="cellIs" dxfId="3620" priority="18999" stopIfTrue="1" operator="greaterThan">
      <formula>0</formula>
    </cfRule>
  </conditionalFormatting>
  <conditionalFormatting sqref="T463:V465">
    <cfRule type="cellIs" dxfId="3619" priority="18994" stopIfTrue="1" operator="equal">
      <formula>"NO"</formula>
    </cfRule>
    <cfRule type="cellIs" dxfId="3618" priority="18995" stopIfTrue="1" operator="equal">
      <formula>"SI"</formula>
    </cfRule>
  </conditionalFormatting>
  <conditionalFormatting sqref="T463:V464">
    <cfRule type="cellIs" dxfId="3617" priority="18993" stopIfTrue="1" operator="equal">
      <formula>"NO APLICA"</formula>
    </cfRule>
  </conditionalFormatting>
  <conditionalFormatting sqref="T465:U465">
    <cfRule type="cellIs" dxfId="3616" priority="18992" stopIfTrue="1" operator="equal">
      <formula>"NO APLICA"</formula>
    </cfRule>
  </conditionalFormatting>
  <conditionalFormatting sqref="T465:U465">
    <cfRule type="cellIs" dxfId="3615" priority="18991" stopIfTrue="1" operator="equal">
      <formula>"NO APLICA"</formula>
    </cfRule>
  </conditionalFormatting>
  <conditionalFormatting sqref="V465">
    <cfRule type="cellIs" dxfId="3614" priority="18990" stopIfTrue="1" operator="equal">
      <formula>"NO APLICA"</formula>
    </cfRule>
  </conditionalFormatting>
  <conditionalFormatting sqref="K463:L465">
    <cfRule type="cellIs" dxfId="3613" priority="18989" operator="notBetween">
      <formula>$Q$17</formula>
      <formula>$R$17</formula>
    </cfRule>
  </conditionalFormatting>
  <conditionalFormatting sqref="P476">
    <cfRule type="cellIs" dxfId="3612" priority="18985" operator="equal">
      <formula>"NO VÁLIDO"</formula>
    </cfRule>
    <cfRule type="cellIs" dxfId="3611" priority="18986" operator="equal">
      <formula>"VÁLIDO"</formula>
    </cfRule>
  </conditionalFormatting>
  <conditionalFormatting sqref="M483">
    <cfRule type="cellIs" dxfId="3610" priority="18982" operator="notEqual">
      <formula>"NO CUMPLE"</formula>
    </cfRule>
    <cfRule type="containsText" dxfId="3609" priority="18983" stopIfTrue="1" operator="containsText" text="NO CUMPLE">
      <formula>NOT(ISERROR(SEARCH("NO CUMPLE",M483)))</formula>
    </cfRule>
    <cfRule type="containsText" dxfId="3608" priority="18984" stopIfTrue="1" operator="containsText" text="CUMPLE">
      <formula>NOT(ISERROR(SEARCH("CUMPLE",M483)))</formula>
    </cfRule>
  </conditionalFormatting>
  <conditionalFormatting sqref="M477:M482">
    <cfRule type="cellIs" dxfId="3607" priority="18980" stopIfTrue="1" operator="equal">
      <formula>"cumple"</formula>
    </cfRule>
    <cfRule type="containsText" dxfId="3606" priority="18981" stopIfTrue="1" operator="containsText" text="NO CUMPLE">
      <formula>NOT(ISERROR(SEARCH("NO CUMPLE",M477)))</formula>
    </cfRule>
  </conditionalFormatting>
  <conditionalFormatting sqref="L477:L482">
    <cfRule type="cellIs" dxfId="3605" priority="18978" stopIfTrue="1" operator="equal">
      <formula>"cumple"</formula>
    </cfRule>
    <cfRule type="containsText" dxfId="3604" priority="18979" stopIfTrue="1" operator="containsText" text="NO CUMPLE">
      <formula>NOT(ISERROR(SEARCH("NO CUMPLE",L477)))</formula>
    </cfRule>
  </conditionalFormatting>
  <conditionalFormatting sqref="K504:K509">
    <cfRule type="containsText" dxfId="3603" priority="18859" stopIfTrue="1" operator="containsText" text="NO CUMPLE">
      <formula>NOT(ISERROR(SEARCH("NO CUMPLE",K504)))</formula>
    </cfRule>
    <cfRule type="containsText" dxfId="3602" priority="18860" stopIfTrue="1" operator="containsText" text="CUMPLE">
      <formula>NOT(ISERROR(SEARCH("CUMPLE",K504)))</formula>
    </cfRule>
  </conditionalFormatting>
  <conditionalFormatting sqref="S503">
    <cfRule type="cellIs" dxfId="3601" priority="18857" operator="greaterThanOrEqual">
      <formula>NUMMINCONT</formula>
    </cfRule>
    <cfRule type="cellIs" dxfId="3600" priority="18858" operator="lessThan">
      <formula>NUMMINCONT</formula>
    </cfRule>
  </conditionalFormatting>
  <conditionalFormatting sqref="T492:U495">
    <cfRule type="cellIs" dxfId="3599" priority="18853" stopIfTrue="1" operator="equal">
      <formula>"NO APLICA"</formula>
    </cfRule>
  </conditionalFormatting>
  <conditionalFormatting sqref="T492:U492">
    <cfRule type="cellIs" dxfId="3598" priority="18852" stopIfTrue="1" operator="equal">
      <formula>"NO APLICA"</formula>
    </cfRule>
  </conditionalFormatting>
  <conditionalFormatting sqref="V492:V495">
    <cfRule type="cellIs" dxfId="3597" priority="18851" stopIfTrue="1" operator="equal">
      <formula>"NO APLICA"</formula>
    </cfRule>
  </conditionalFormatting>
  <conditionalFormatting sqref="T496:V496">
    <cfRule type="cellIs" dxfId="3596" priority="18846" stopIfTrue="1" operator="equal">
      <formula>"NO"</formula>
    </cfRule>
    <cfRule type="cellIs" dxfId="3595" priority="18847" stopIfTrue="1" operator="equal">
      <formula>"SI"</formula>
    </cfRule>
  </conditionalFormatting>
  <conditionalFormatting sqref="T496:U496">
    <cfRule type="cellIs" dxfId="3594" priority="18845" stopIfTrue="1" operator="equal">
      <formula>"NO APLICA"</formula>
    </cfRule>
  </conditionalFormatting>
  <conditionalFormatting sqref="V496">
    <cfRule type="cellIs" dxfId="3593" priority="18844" stopIfTrue="1" operator="equal">
      <formula>"NO APLICA"</formula>
    </cfRule>
  </conditionalFormatting>
  <conditionalFormatting sqref="T506">
    <cfRule type="cellIs" dxfId="3592" priority="18842" operator="equal">
      <formula>"CUMPLE"</formula>
    </cfRule>
    <cfRule type="cellIs" dxfId="3591" priority="18843" operator="equal">
      <formula>"NO CUMPLE"</formula>
    </cfRule>
  </conditionalFormatting>
  <conditionalFormatting sqref="T506">
    <cfRule type="cellIs" dxfId="3590" priority="18841" operator="equal">
      <formula>"VERIFICAR"</formula>
    </cfRule>
  </conditionalFormatting>
  <conditionalFormatting sqref="H510">
    <cfRule type="containsText" dxfId="3589" priority="18822" stopIfTrue="1" operator="containsText" text="NO CUMPLE">
      <formula>NOT(ISERROR(SEARCH("NO CUMPLE",H510)))</formula>
    </cfRule>
    <cfRule type="containsText" dxfId="3588" priority="18823" stopIfTrue="1" operator="containsText" text="CUMPLE">
      <formula>NOT(ISERROR(SEARCH("CUMPLE",H510)))</formula>
    </cfRule>
  </conditionalFormatting>
  <conditionalFormatting sqref="J510">
    <cfRule type="containsText" dxfId="3587" priority="18820" stopIfTrue="1" operator="containsText" text="NO CUMPLE">
      <formula>NOT(ISERROR(SEARCH("NO CUMPLE",J510)))</formula>
    </cfRule>
    <cfRule type="containsText" dxfId="3586" priority="18821" stopIfTrue="1" operator="containsText" text="CUMPLE">
      <formula>NOT(ISERROR(SEARCH("CUMPLE",J510)))</formula>
    </cfRule>
  </conditionalFormatting>
  <conditionalFormatting sqref="K510">
    <cfRule type="containsText" dxfId="3585" priority="18818" stopIfTrue="1" operator="containsText" text="NO CUMPLE">
      <formula>NOT(ISERROR(SEARCH("NO CUMPLE",K510)))</formula>
    </cfRule>
    <cfRule type="containsText" dxfId="3584" priority="18819" stopIfTrue="1" operator="containsText" text="CUMPLE">
      <formula>NOT(ISERROR(SEARCH("CUMPLE",K510)))</formula>
    </cfRule>
  </conditionalFormatting>
  <conditionalFormatting sqref="O509">
    <cfRule type="containsText" dxfId="3583" priority="18816" stopIfTrue="1" operator="containsText" text="NO CUMPLE">
      <formula>NOT(ISERROR(SEARCH("NO CUMPLE",O509)))</formula>
    </cfRule>
    <cfRule type="containsText" dxfId="3582" priority="18817" stopIfTrue="1" operator="containsText" text="CUMPLE">
      <formula>NOT(ISERROR(SEARCH("CUMPLE",O509)))</formula>
    </cfRule>
  </conditionalFormatting>
  <conditionalFormatting sqref="O510:S510">
    <cfRule type="cellIs" dxfId="3581" priority="18815" operator="equal">
      <formula>"EL PROPONENTE SE DEBE REQUERIR POR EXPERIENCIA MINIMA EXIGIDA"</formula>
    </cfRule>
  </conditionalFormatting>
  <conditionalFormatting sqref="N504:N509">
    <cfRule type="cellIs" dxfId="3580" priority="18812" operator="equal">
      <formula>"NO"</formula>
    </cfRule>
    <cfRule type="cellIs" dxfId="3579" priority="18813" operator="equal">
      <formula>"SI"</formula>
    </cfRule>
  </conditionalFormatting>
  <conditionalFormatting sqref="I496">
    <cfRule type="cellIs" dxfId="3578" priority="18811" stopIfTrue="1" operator="greaterThan">
      <formula>0</formula>
    </cfRule>
  </conditionalFormatting>
  <conditionalFormatting sqref="T490:V490">
    <cfRule type="cellIs" dxfId="3577" priority="18805" stopIfTrue="1" operator="equal">
      <formula>"NO APLICA"</formula>
    </cfRule>
  </conditionalFormatting>
  <conditionalFormatting sqref="T491:U491">
    <cfRule type="cellIs" dxfId="3576" priority="18804" stopIfTrue="1" operator="equal">
      <formula>"NO APLICA"</formula>
    </cfRule>
  </conditionalFormatting>
  <conditionalFormatting sqref="T491:U491">
    <cfRule type="cellIs" dxfId="3575" priority="18803" stopIfTrue="1" operator="equal">
      <formula>"NO APLICA"</formula>
    </cfRule>
  </conditionalFormatting>
  <conditionalFormatting sqref="V491">
    <cfRule type="cellIs" dxfId="3574" priority="18802" stopIfTrue="1" operator="equal">
      <formula>"NO APLICA"</formula>
    </cfRule>
  </conditionalFormatting>
  <conditionalFormatting sqref="P503">
    <cfRule type="cellIs" dxfId="3573" priority="18797" operator="equal">
      <formula>"NO VÁLIDO"</formula>
    </cfRule>
    <cfRule type="cellIs" dxfId="3572" priority="18798" operator="equal">
      <formula>"VÁLIDO"</formula>
    </cfRule>
  </conditionalFormatting>
  <conditionalFormatting sqref="M510">
    <cfRule type="cellIs" dxfId="3571" priority="18794" operator="notEqual">
      <formula>"NO CUMPLE"</formula>
    </cfRule>
    <cfRule type="containsText" dxfId="3570" priority="18795" stopIfTrue="1" operator="containsText" text="NO CUMPLE">
      <formula>NOT(ISERROR(SEARCH("NO CUMPLE",M510)))</formula>
    </cfRule>
    <cfRule type="containsText" dxfId="3569" priority="18796" stopIfTrue="1" operator="containsText" text="CUMPLE">
      <formula>NOT(ISERROR(SEARCH("CUMPLE",M510)))</formula>
    </cfRule>
  </conditionalFormatting>
  <conditionalFormatting sqref="M504:M509">
    <cfRule type="cellIs" dxfId="3568" priority="18792" stopIfTrue="1" operator="equal">
      <formula>"cumple"</formula>
    </cfRule>
    <cfRule type="containsText" dxfId="3567" priority="18793" stopIfTrue="1" operator="containsText" text="NO CUMPLE">
      <formula>NOT(ISERROR(SEARCH("NO CUMPLE",M504)))</formula>
    </cfRule>
  </conditionalFormatting>
  <conditionalFormatting sqref="L504:L509">
    <cfRule type="cellIs" dxfId="3566" priority="18790" stopIfTrue="1" operator="equal">
      <formula>"cumple"</formula>
    </cfRule>
    <cfRule type="containsText" dxfId="3565" priority="18791" stopIfTrue="1" operator="containsText" text="NO CUMPLE">
      <formula>NOT(ISERROR(SEARCH("NO CUMPLE",L504)))</formula>
    </cfRule>
  </conditionalFormatting>
  <conditionalFormatting sqref="K532:K537">
    <cfRule type="containsText" dxfId="3564" priority="18765" stopIfTrue="1" operator="containsText" text="NO CUMPLE">
      <formula>NOT(ISERROR(SEARCH("NO CUMPLE",K532)))</formula>
    </cfRule>
    <cfRule type="containsText" dxfId="3563" priority="18766" stopIfTrue="1" operator="containsText" text="CUMPLE">
      <formula>NOT(ISERROR(SEARCH("CUMPLE",K532)))</formula>
    </cfRule>
  </conditionalFormatting>
  <conditionalFormatting sqref="S531">
    <cfRule type="cellIs" dxfId="3562" priority="18763" operator="greaterThanOrEqual">
      <formula>NUMMINCONT</formula>
    </cfRule>
    <cfRule type="cellIs" dxfId="3561" priority="18764" operator="lessThan">
      <formula>NUMMINCONT</formula>
    </cfRule>
  </conditionalFormatting>
  <conditionalFormatting sqref="T520:U523">
    <cfRule type="cellIs" dxfId="3560" priority="18759" stopIfTrue="1" operator="equal">
      <formula>"NO APLICA"</formula>
    </cfRule>
  </conditionalFormatting>
  <conditionalFormatting sqref="T520:U520">
    <cfRule type="cellIs" dxfId="3559" priority="18758" stopIfTrue="1" operator="equal">
      <formula>"NO APLICA"</formula>
    </cfRule>
  </conditionalFormatting>
  <conditionalFormatting sqref="V520:V523">
    <cfRule type="cellIs" dxfId="3558" priority="18757" stopIfTrue="1" operator="equal">
      <formula>"NO APLICA"</formula>
    </cfRule>
  </conditionalFormatting>
  <conditionalFormatting sqref="T524:V524">
    <cfRule type="cellIs" dxfId="3557" priority="18752" stopIfTrue="1" operator="equal">
      <formula>"NO"</formula>
    </cfRule>
    <cfRule type="cellIs" dxfId="3556" priority="18753" stopIfTrue="1" operator="equal">
      <formula>"SI"</formula>
    </cfRule>
  </conditionalFormatting>
  <conditionalFormatting sqref="T524:U524">
    <cfRule type="cellIs" dxfId="3555" priority="18751" stopIfTrue="1" operator="equal">
      <formula>"NO APLICA"</formula>
    </cfRule>
  </conditionalFormatting>
  <conditionalFormatting sqref="V524">
    <cfRule type="cellIs" dxfId="3554" priority="18750" stopIfTrue="1" operator="equal">
      <formula>"NO APLICA"</formula>
    </cfRule>
  </conditionalFormatting>
  <conditionalFormatting sqref="T534">
    <cfRule type="cellIs" dxfId="3553" priority="18748" operator="equal">
      <formula>"CUMPLE"</formula>
    </cfRule>
    <cfRule type="cellIs" dxfId="3552" priority="18749" operator="equal">
      <formula>"NO CUMPLE"</formula>
    </cfRule>
  </conditionalFormatting>
  <conditionalFormatting sqref="T534">
    <cfRule type="cellIs" dxfId="3551" priority="18747" operator="equal">
      <formula>"VERIFICAR"</formula>
    </cfRule>
  </conditionalFormatting>
  <conditionalFormatting sqref="H538">
    <cfRule type="containsText" dxfId="3550" priority="18728" stopIfTrue="1" operator="containsText" text="NO CUMPLE">
      <formula>NOT(ISERROR(SEARCH("NO CUMPLE",H538)))</formula>
    </cfRule>
    <cfRule type="containsText" dxfId="3549" priority="18729" stopIfTrue="1" operator="containsText" text="CUMPLE">
      <formula>NOT(ISERROR(SEARCH("CUMPLE",H538)))</formula>
    </cfRule>
  </conditionalFormatting>
  <conditionalFormatting sqref="J538">
    <cfRule type="containsText" dxfId="3548" priority="18726" stopIfTrue="1" operator="containsText" text="NO CUMPLE">
      <formula>NOT(ISERROR(SEARCH("NO CUMPLE",J538)))</formula>
    </cfRule>
    <cfRule type="containsText" dxfId="3547" priority="18727" stopIfTrue="1" operator="containsText" text="CUMPLE">
      <formula>NOT(ISERROR(SEARCH("CUMPLE",J538)))</formula>
    </cfRule>
  </conditionalFormatting>
  <conditionalFormatting sqref="K538">
    <cfRule type="containsText" dxfId="3546" priority="18724" stopIfTrue="1" operator="containsText" text="NO CUMPLE">
      <formula>NOT(ISERROR(SEARCH("NO CUMPLE",K538)))</formula>
    </cfRule>
    <cfRule type="containsText" dxfId="3545" priority="18725" stopIfTrue="1" operator="containsText" text="CUMPLE">
      <formula>NOT(ISERROR(SEARCH("CUMPLE",K538)))</formula>
    </cfRule>
  </conditionalFormatting>
  <conditionalFormatting sqref="O537">
    <cfRule type="containsText" dxfId="3544" priority="18722" stopIfTrue="1" operator="containsText" text="NO CUMPLE">
      <formula>NOT(ISERROR(SEARCH("NO CUMPLE",O537)))</formula>
    </cfRule>
    <cfRule type="containsText" dxfId="3543" priority="18723" stopIfTrue="1" operator="containsText" text="CUMPLE">
      <formula>NOT(ISERROR(SEARCH("CUMPLE",O537)))</formula>
    </cfRule>
  </conditionalFormatting>
  <conditionalFormatting sqref="O538:S538">
    <cfRule type="cellIs" dxfId="3542" priority="18721" operator="equal">
      <formula>"EL PROPONENTE SE DEBE REQUERIR POR EXPERIENCIA MINIMA EXIGIDA"</formula>
    </cfRule>
  </conditionalFormatting>
  <conditionalFormatting sqref="N532:N537">
    <cfRule type="cellIs" dxfId="3541" priority="18718" operator="equal">
      <formula>"NO"</formula>
    </cfRule>
    <cfRule type="cellIs" dxfId="3540" priority="18719" operator="equal">
      <formula>"SI"</formula>
    </cfRule>
  </conditionalFormatting>
  <conditionalFormatting sqref="I524">
    <cfRule type="cellIs" dxfId="3539" priority="18717" stopIfTrue="1" operator="greaterThan">
      <formula>0</formula>
    </cfRule>
  </conditionalFormatting>
  <conditionalFormatting sqref="T518:U518">
    <cfRule type="cellIs" dxfId="3538" priority="18710" stopIfTrue="1" operator="equal">
      <formula>"NO APLICA"</formula>
    </cfRule>
  </conditionalFormatting>
  <conditionalFormatting sqref="T518:U518">
    <cfRule type="cellIs" dxfId="3537" priority="18709" stopIfTrue="1" operator="equal">
      <formula>"NO APLICA"</formula>
    </cfRule>
  </conditionalFormatting>
  <conditionalFormatting sqref="V518">
    <cfRule type="cellIs" dxfId="3536" priority="18708" stopIfTrue="1" operator="equal">
      <formula>"NO APLICA"</formula>
    </cfRule>
  </conditionalFormatting>
  <conditionalFormatting sqref="P531">
    <cfRule type="cellIs" dxfId="3535" priority="18703" operator="equal">
      <formula>"NO VÁLIDO"</formula>
    </cfRule>
    <cfRule type="cellIs" dxfId="3534" priority="18704" operator="equal">
      <formula>"VÁLIDO"</formula>
    </cfRule>
  </conditionalFormatting>
  <conditionalFormatting sqref="M538">
    <cfRule type="cellIs" dxfId="3533" priority="18700" operator="notEqual">
      <formula>"NO CUMPLE"</formula>
    </cfRule>
    <cfRule type="containsText" dxfId="3532" priority="18701" stopIfTrue="1" operator="containsText" text="NO CUMPLE">
      <formula>NOT(ISERROR(SEARCH("NO CUMPLE",M538)))</formula>
    </cfRule>
    <cfRule type="containsText" dxfId="3531" priority="18702" stopIfTrue="1" operator="containsText" text="CUMPLE">
      <formula>NOT(ISERROR(SEARCH("CUMPLE",M538)))</formula>
    </cfRule>
  </conditionalFormatting>
  <conditionalFormatting sqref="M532:M537">
    <cfRule type="cellIs" dxfId="3530" priority="18698" stopIfTrue="1" operator="equal">
      <formula>"cumple"</formula>
    </cfRule>
    <cfRule type="containsText" dxfId="3529" priority="18699" stopIfTrue="1" operator="containsText" text="NO CUMPLE">
      <formula>NOT(ISERROR(SEARCH("NO CUMPLE",M532)))</formula>
    </cfRule>
  </conditionalFormatting>
  <conditionalFormatting sqref="L532:L537">
    <cfRule type="cellIs" dxfId="3528" priority="18696" stopIfTrue="1" operator="equal">
      <formula>"cumple"</formula>
    </cfRule>
    <cfRule type="containsText" dxfId="3527" priority="18697" stopIfTrue="1" operator="containsText" text="NO CUMPLE">
      <formula>NOT(ISERROR(SEARCH("NO CUMPLE",L532)))</formula>
    </cfRule>
  </conditionalFormatting>
  <conditionalFormatting sqref="D547:D552">
    <cfRule type="cellIs" dxfId="3526" priority="18676" stopIfTrue="1" operator="greaterThan">
      <formula>0</formula>
    </cfRule>
  </conditionalFormatting>
  <conditionalFormatting sqref="D547:D552 F547:H552">
    <cfRule type="cellIs" dxfId="3525" priority="18675" stopIfTrue="1" operator="greaterThan">
      <formula>0</formula>
    </cfRule>
  </conditionalFormatting>
  <conditionalFormatting sqref="K561:K566">
    <cfRule type="containsText" dxfId="3524" priority="18671" stopIfTrue="1" operator="containsText" text="NO CUMPLE">
      <formula>NOT(ISERROR(SEARCH("NO CUMPLE",K561)))</formula>
    </cfRule>
    <cfRule type="containsText" dxfId="3523" priority="18672" stopIfTrue="1" operator="containsText" text="CUMPLE">
      <formula>NOT(ISERROR(SEARCH("CUMPLE",K561)))</formula>
    </cfRule>
  </conditionalFormatting>
  <conditionalFormatting sqref="S560">
    <cfRule type="cellIs" dxfId="3522" priority="18669" operator="greaterThanOrEqual">
      <formula>NUMMINCONT</formula>
    </cfRule>
    <cfRule type="cellIs" dxfId="3521" priority="18670" operator="lessThan">
      <formula>NUMMINCONT</formula>
    </cfRule>
  </conditionalFormatting>
  <conditionalFormatting sqref="T547:V552">
    <cfRule type="cellIs" dxfId="3520" priority="18667" stopIfTrue="1" operator="equal">
      <formula>"NO"</formula>
    </cfRule>
    <cfRule type="cellIs" dxfId="3519" priority="18668" stopIfTrue="1" operator="equal">
      <formula>"SI"</formula>
    </cfRule>
  </conditionalFormatting>
  <conditionalFormatting sqref="T547:V548">
    <cfRule type="cellIs" dxfId="3518" priority="18666" stopIfTrue="1" operator="equal">
      <formula>"NO APLICA"</formula>
    </cfRule>
  </conditionalFormatting>
  <conditionalFormatting sqref="T549:U552">
    <cfRule type="cellIs" dxfId="3517" priority="18665" stopIfTrue="1" operator="equal">
      <formula>"NO APLICA"</formula>
    </cfRule>
  </conditionalFormatting>
  <conditionalFormatting sqref="T549:U549">
    <cfRule type="cellIs" dxfId="3516" priority="18664" stopIfTrue="1" operator="equal">
      <formula>"NO APLICA"</formula>
    </cfRule>
  </conditionalFormatting>
  <conditionalFormatting sqref="V549:V552">
    <cfRule type="cellIs" dxfId="3515" priority="18663" stopIfTrue="1" operator="equal">
      <formula>"NO APLICA"</formula>
    </cfRule>
  </conditionalFormatting>
  <conditionalFormatting sqref="T553:V553">
    <cfRule type="cellIs" dxfId="3514" priority="18658" stopIfTrue="1" operator="equal">
      <formula>"NO"</formula>
    </cfRule>
    <cfRule type="cellIs" dxfId="3513" priority="18659" stopIfTrue="1" operator="equal">
      <formula>"SI"</formula>
    </cfRule>
  </conditionalFormatting>
  <conditionalFormatting sqref="T553:U553">
    <cfRule type="cellIs" dxfId="3512" priority="18657" stopIfTrue="1" operator="equal">
      <formula>"NO APLICA"</formula>
    </cfRule>
  </conditionalFormatting>
  <conditionalFormatting sqref="V553">
    <cfRule type="cellIs" dxfId="3511" priority="18656" stopIfTrue="1" operator="equal">
      <formula>"NO APLICA"</formula>
    </cfRule>
  </conditionalFormatting>
  <conditionalFormatting sqref="T563">
    <cfRule type="cellIs" dxfId="3510" priority="18654" operator="equal">
      <formula>"CUMPLE"</formula>
    </cfRule>
    <cfRule type="cellIs" dxfId="3509" priority="18655" operator="equal">
      <formula>"NO CUMPLE"</formula>
    </cfRule>
  </conditionalFormatting>
  <conditionalFormatting sqref="T563">
    <cfRule type="cellIs" dxfId="3508" priority="18653" operator="equal">
      <formula>"VERIFICAR"</formula>
    </cfRule>
  </conditionalFormatting>
  <conditionalFormatting sqref="H567">
    <cfRule type="containsText" dxfId="3507" priority="18634" stopIfTrue="1" operator="containsText" text="NO CUMPLE">
      <formula>NOT(ISERROR(SEARCH("NO CUMPLE",H567)))</formula>
    </cfRule>
    <cfRule type="containsText" dxfId="3506" priority="18635" stopIfTrue="1" operator="containsText" text="CUMPLE">
      <formula>NOT(ISERROR(SEARCH("CUMPLE",H567)))</formula>
    </cfRule>
  </conditionalFormatting>
  <conditionalFormatting sqref="J567">
    <cfRule type="containsText" dxfId="3505" priority="18632" stopIfTrue="1" operator="containsText" text="NO CUMPLE">
      <formula>NOT(ISERROR(SEARCH("NO CUMPLE",J567)))</formula>
    </cfRule>
    <cfRule type="containsText" dxfId="3504" priority="18633" stopIfTrue="1" operator="containsText" text="CUMPLE">
      <formula>NOT(ISERROR(SEARCH("CUMPLE",J567)))</formula>
    </cfRule>
  </conditionalFormatting>
  <conditionalFormatting sqref="K567">
    <cfRule type="containsText" dxfId="3503" priority="18630" stopIfTrue="1" operator="containsText" text="NO CUMPLE">
      <formula>NOT(ISERROR(SEARCH("NO CUMPLE",K567)))</formula>
    </cfRule>
    <cfRule type="containsText" dxfId="3502" priority="18631" stopIfTrue="1" operator="containsText" text="CUMPLE">
      <formula>NOT(ISERROR(SEARCH("CUMPLE",K567)))</formula>
    </cfRule>
  </conditionalFormatting>
  <conditionalFormatting sqref="O566">
    <cfRule type="containsText" dxfId="3501" priority="18628" stopIfTrue="1" operator="containsText" text="NO CUMPLE">
      <formula>NOT(ISERROR(SEARCH("NO CUMPLE",O566)))</formula>
    </cfRule>
    <cfRule type="containsText" dxfId="3500" priority="18629" stopIfTrue="1" operator="containsText" text="CUMPLE">
      <formula>NOT(ISERROR(SEARCH("CUMPLE",O566)))</formula>
    </cfRule>
  </conditionalFormatting>
  <conditionalFormatting sqref="O567:S567">
    <cfRule type="cellIs" dxfId="3499" priority="18627" operator="equal">
      <formula>"EL PROPONENTE SE DEBE REQUERIR POR EXPERIENCIA MINIMA EXIGIDA"</formula>
    </cfRule>
  </conditionalFormatting>
  <conditionalFormatting sqref="N561:N566">
    <cfRule type="cellIs" dxfId="3498" priority="18624" operator="equal">
      <formula>"NO"</formula>
    </cfRule>
    <cfRule type="cellIs" dxfId="3497" priority="18625" operator="equal">
      <formula>"SI"</formula>
    </cfRule>
  </conditionalFormatting>
  <conditionalFormatting sqref="I553">
    <cfRule type="cellIs" dxfId="3496" priority="18623" stopIfTrue="1" operator="greaterThan">
      <formula>0</formula>
    </cfRule>
  </conditionalFormatting>
  <conditionalFormatting sqref="K547:L553">
    <cfRule type="cellIs" dxfId="3495" priority="18621" operator="equal">
      <formula>0</formula>
    </cfRule>
    <cfRule type="cellIs" dxfId="3494" priority="18622" operator="notBetween">
      <formula>$Q$17</formula>
      <formula>$R$17</formula>
    </cfRule>
  </conditionalFormatting>
  <conditionalFormatting sqref="T545:V545">
    <cfRule type="cellIs" dxfId="3493" priority="18617" stopIfTrue="1" operator="equal">
      <formula>"NO APLICA"</formula>
    </cfRule>
  </conditionalFormatting>
  <conditionalFormatting sqref="T546:U546">
    <cfRule type="cellIs" dxfId="3492" priority="18616" stopIfTrue="1" operator="equal">
      <formula>"NO APLICA"</formula>
    </cfRule>
  </conditionalFormatting>
  <conditionalFormatting sqref="T546:U546">
    <cfRule type="cellIs" dxfId="3491" priority="18615" stopIfTrue="1" operator="equal">
      <formula>"NO APLICA"</formula>
    </cfRule>
  </conditionalFormatting>
  <conditionalFormatting sqref="V546">
    <cfRule type="cellIs" dxfId="3490" priority="18614" stopIfTrue="1" operator="equal">
      <formula>"NO APLICA"</formula>
    </cfRule>
  </conditionalFormatting>
  <conditionalFormatting sqref="P560">
    <cfRule type="cellIs" dxfId="3489" priority="18609" operator="equal">
      <formula>"NO VÁLIDO"</formula>
    </cfRule>
    <cfRule type="cellIs" dxfId="3488" priority="18610" operator="equal">
      <formula>"VÁLIDO"</formula>
    </cfRule>
  </conditionalFormatting>
  <conditionalFormatting sqref="M567">
    <cfRule type="cellIs" dxfId="3487" priority="18606" operator="notEqual">
      <formula>"NO CUMPLE"</formula>
    </cfRule>
    <cfRule type="containsText" dxfId="3486" priority="18607" stopIfTrue="1" operator="containsText" text="NO CUMPLE">
      <formula>NOT(ISERROR(SEARCH("NO CUMPLE",M567)))</formula>
    </cfRule>
    <cfRule type="containsText" dxfId="3485" priority="18608" stopIfTrue="1" operator="containsText" text="CUMPLE">
      <formula>NOT(ISERROR(SEARCH("CUMPLE",M567)))</formula>
    </cfRule>
  </conditionalFormatting>
  <conditionalFormatting sqref="M561:M566">
    <cfRule type="cellIs" dxfId="3484" priority="18604" stopIfTrue="1" operator="equal">
      <formula>"cumple"</formula>
    </cfRule>
    <cfRule type="containsText" dxfId="3483" priority="18605" stopIfTrue="1" operator="containsText" text="NO CUMPLE">
      <formula>NOT(ISERROR(SEARCH("NO CUMPLE",M561)))</formula>
    </cfRule>
  </conditionalFormatting>
  <conditionalFormatting sqref="L561:L566">
    <cfRule type="cellIs" dxfId="3482" priority="18602" stopIfTrue="1" operator="equal">
      <formula>"cumple"</formula>
    </cfRule>
    <cfRule type="containsText" dxfId="3481" priority="18603" stopIfTrue="1" operator="containsText" text="NO CUMPLE">
      <formula>NOT(ISERROR(SEARCH("NO CUMPLE",L561)))</formula>
    </cfRule>
  </conditionalFormatting>
  <conditionalFormatting sqref="K588:K593">
    <cfRule type="containsText" dxfId="3480" priority="18577" stopIfTrue="1" operator="containsText" text="NO CUMPLE">
      <formula>NOT(ISERROR(SEARCH("NO CUMPLE",K588)))</formula>
    </cfRule>
    <cfRule type="containsText" dxfId="3479" priority="18578" stopIfTrue="1" operator="containsText" text="CUMPLE">
      <formula>NOT(ISERROR(SEARCH("CUMPLE",K588)))</formula>
    </cfRule>
  </conditionalFormatting>
  <conditionalFormatting sqref="S587">
    <cfRule type="cellIs" dxfId="3478" priority="18575" operator="greaterThanOrEqual">
      <formula>NUMMINCONT</formula>
    </cfRule>
    <cfRule type="cellIs" dxfId="3477" priority="18576" operator="lessThan">
      <formula>NUMMINCONT</formula>
    </cfRule>
  </conditionalFormatting>
  <conditionalFormatting sqref="T576:U579">
    <cfRule type="cellIs" dxfId="3476" priority="18571" stopIfTrue="1" operator="equal">
      <formula>"NO APLICA"</formula>
    </cfRule>
  </conditionalFormatting>
  <conditionalFormatting sqref="T576:U576">
    <cfRule type="cellIs" dxfId="3475" priority="18570" stopIfTrue="1" operator="equal">
      <formula>"NO APLICA"</formula>
    </cfRule>
  </conditionalFormatting>
  <conditionalFormatting sqref="V576:V579">
    <cfRule type="cellIs" dxfId="3474" priority="18569" stopIfTrue="1" operator="equal">
      <formula>"NO APLICA"</formula>
    </cfRule>
  </conditionalFormatting>
  <conditionalFormatting sqref="T580:V580">
    <cfRule type="cellIs" dxfId="3473" priority="18564" stopIfTrue="1" operator="equal">
      <formula>"NO"</formula>
    </cfRule>
    <cfRule type="cellIs" dxfId="3472" priority="18565" stopIfTrue="1" operator="equal">
      <formula>"SI"</formula>
    </cfRule>
  </conditionalFormatting>
  <conditionalFormatting sqref="T580:U580">
    <cfRule type="cellIs" dxfId="3471" priority="18563" stopIfTrue="1" operator="equal">
      <formula>"NO APLICA"</formula>
    </cfRule>
  </conditionalFormatting>
  <conditionalFormatting sqref="V580">
    <cfRule type="cellIs" dxfId="3470" priority="18562" stopIfTrue="1" operator="equal">
      <formula>"NO APLICA"</formula>
    </cfRule>
  </conditionalFormatting>
  <conditionalFormatting sqref="T590">
    <cfRule type="cellIs" dxfId="3469" priority="18560" operator="equal">
      <formula>"CUMPLE"</formula>
    </cfRule>
    <cfRule type="cellIs" dxfId="3468" priority="18561" operator="equal">
      <formula>"NO CUMPLE"</formula>
    </cfRule>
  </conditionalFormatting>
  <conditionalFormatting sqref="T590">
    <cfRule type="cellIs" dxfId="3467" priority="18559" operator="equal">
      <formula>"VERIFICAR"</formula>
    </cfRule>
  </conditionalFormatting>
  <conditionalFormatting sqref="H594">
    <cfRule type="containsText" dxfId="3466" priority="18540" stopIfTrue="1" operator="containsText" text="NO CUMPLE">
      <formula>NOT(ISERROR(SEARCH("NO CUMPLE",H594)))</formula>
    </cfRule>
    <cfRule type="containsText" dxfId="3465" priority="18541" stopIfTrue="1" operator="containsText" text="CUMPLE">
      <formula>NOT(ISERROR(SEARCH("CUMPLE",H594)))</formula>
    </cfRule>
  </conditionalFormatting>
  <conditionalFormatting sqref="J594">
    <cfRule type="containsText" dxfId="3464" priority="18538" stopIfTrue="1" operator="containsText" text="NO CUMPLE">
      <formula>NOT(ISERROR(SEARCH("NO CUMPLE",J594)))</formula>
    </cfRule>
    <cfRule type="containsText" dxfId="3463" priority="18539" stopIfTrue="1" operator="containsText" text="CUMPLE">
      <formula>NOT(ISERROR(SEARCH("CUMPLE",J594)))</formula>
    </cfRule>
  </conditionalFormatting>
  <conditionalFormatting sqref="K594">
    <cfRule type="containsText" dxfId="3462" priority="18536" stopIfTrue="1" operator="containsText" text="NO CUMPLE">
      <formula>NOT(ISERROR(SEARCH("NO CUMPLE",K594)))</formula>
    </cfRule>
    <cfRule type="containsText" dxfId="3461" priority="18537" stopIfTrue="1" operator="containsText" text="CUMPLE">
      <formula>NOT(ISERROR(SEARCH("CUMPLE",K594)))</formula>
    </cfRule>
  </conditionalFormatting>
  <conditionalFormatting sqref="O593">
    <cfRule type="containsText" dxfId="3460" priority="18534" stopIfTrue="1" operator="containsText" text="NO CUMPLE">
      <formula>NOT(ISERROR(SEARCH("NO CUMPLE",O593)))</formula>
    </cfRule>
    <cfRule type="containsText" dxfId="3459" priority="18535" stopIfTrue="1" operator="containsText" text="CUMPLE">
      <formula>NOT(ISERROR(SEARCH("CUMPLE",O593)))</formula>
    </cfRule>
  </conditionalFormatting>
  <conditionalFormatting sqref="O594:S594">
    <cfRule type="cellIs" dxfId="3458" priority="18533" operator="equal">
      <formula>"EL PROPONENTE SE DEBE REQUERIR POR EXPERIENCIA MINIMA EXIGIDA"</formula>
    </cfRule>
  </conditionalFormatting>
  <conditionalFormatting sqref="N588:N593">
    <cfRule type="cellIs" dxfId="3457" priority="18530" operator="equal">
      <formula>"NO"</formula>
    </cfRule>
    <cfRule type="cellIs" dxfId="3456" priority="18531" operator="equal">
      <formula>"SI"</formula>
    </cfRule>
  </conditionalFormatting>
  <conditionalFormatting sqref="I580">
    <cfRule type="cellIs" dxfId="3455" priority="18529" stopIfTrue="1" operator="greaterThan">
      <formula>0</formula>
    </cfRule>
  </conditionalFormatting>
  <conditionalFormatting sqref="T574:V575">
    <cfRule type="cellIs" dxfId="3454" priority="18524" stopIfTrue="1" operator="equal">
      <formula>"NO"</formula>
    </cfRule>
    <cfRule type="cellIs" dxfId="3453" priority="18525" stopIfTrue="1" operator="equal">
      <formula>"SI"</formula>
    </cfRule>
  </conditionalFormatting>
  <conditionalFormatting sqref="T574:V575">
    <cfRule type="cellIs" dxfId="3452" priority="18523" stopIfTrue="1" operator="equal">
      <formula>"NO APLICA"</formula>
    </cfRule>
  </conditionalFormatting>
  <conditionalFormatting sqref="K574:L575">
    <cfRule type="cellIs" dxfId="3451" priority="18519" operator="notBetween">
      <formula>$Q$17</formula>
      <formula>$R$17</formula>
    </cfRule>
  </conditionalFormatting>
  <conditionalFormatting sqref="P587">
    <cfRule type="cellIs" dxfId="3450" priority="18515" operator="equal">
      <formula>"NO VÁLIDO"</formula>
    </cfRule>
    <cfRule type="cellIs" dxfId="3449" priority="18516" operator="equal">
      <formula>"VÁLIDO"</formula>
    </cfRule>
  </conditionalFormatting>
  <conditionalFormatting sqref="M594">
    <cfRule type="cellIs" dxfId="3448" priority="18512" operator="notEqual">
      <formula>"NO CUMPLE"</formula>
    </cfRule>
    <cfRule type="containsText" dxfId="3447" priority="18513" stopIfTrue="1" operator="containsText" text="NO CUMPLE">
      <formula>NOT(ISERROR(SEARCH("NO CUMPLE",M594)))</formula>
    </cfRule>
    <cfRule type="containsText" dxfId="3446" priority="18514" stopIfTrue="1" operator="containsText" text="CUMPLE">
      <formula>NOT(ISERROR(SEARCH("CUMPLE",M594)))</formula>
    </cfRule>
  </conditionalFormatting>
  <conditionalFormatting sqref="M588:M593">
    <cfRule type="cellIs" dxfId="3445" priority="18510" stopIfTrue="1" operator="equal">
      <formula>"cumple"</formula>
    </cfRule>
    <cfRule type="containsText" dxfId="3444" priority="18511" stopIfTrue="1" operator="containsText" text="NO CUMPLE">
      <formula>NOT(ISERROR(SEARCH("NO CUMPLE",M588)))</formula>
    </cfRule>
  </conditionalFormatting>
  <conditionalFormatting sqref="L588:L593">
    <cfRule type="cellIs" dxfId="3443" priority="18508" stopIfTrue="1" operator="equal">
      <formula>"cumple"</formula>
    </cfRule>
    <cfRule type="containsText" dxfId="3442" priority="18509" stopIfTrue="1" operator="containsText" text="NO CUMPLE">
      <formula>NOT(ISERROR(SEARCH("NO CUMPLE",L588)))</formula>
    </cfRule>
  </conditionalFormatting>
  <conditionalFormatting sqref="C601:I610 K601:M610 P601:V610">
    <cfRule type="cellIs" dxfId="3441" priority="18301" stopIfTrue="1" operator="greaterThan">
      <formula>0</formula>
    </cfRule>
  </conditionalFormatting>
  <conditionalFormatting sqref="D604:D609">
    <cfRule type="cellIs" dxfId="3440" priority="18300" stopIfTrue="1" operator="greaterThan">
      <formula>0</formula>
    </cfRule>
  </conditionalFormatting>
  <conditionalFormatting sqref="D604:D609 F604:H609">
    <cfRule type="cellIs" dxfId="3439" priority="18299" stopIfTrue="1" operator="greaterThan">
      <formula>0</formula>
    </cfRule>
  </conditionalFormatting>
  <conditionalFormatting sqref="H601:H609">
    <cfRule type="cellIs" dxfId="3438" priority="18298" stopIfTrue="1" operator="greaterThan">
      <formula>0</formula>
    </cfRule>
  </conditionalFormatting>
  <conditionalFormatting sqref="E601:E609">
    <cfRule type="cellIs" dxfId="3437" priority="18297" stopIfTrue="1" operator="greaterThan">
      <formula>0</formula>
    </cfRule>
  </conditionalFormatting>
  <conditionalFormatting sqref="K618:K623">
    <cfRule type="containsText" dxfId="3436" priority="18295" stopIfTrue="1" operator="containsText" text="NO CUMPLE">
      <formula>NOT(ISERROR(SEARCH("NO CUMPLE",K618)))</formula>
    </cfRule>
    <cfRule type="containsText" dxfId="3435" priority="18296" stopIfTrue="1" operator="containsText" text="CUMPLE">
      <formula>NOT(ISERROR(SEARCH("CUMPLE",K618)))</formula>
    </cfRule>
  </conditionalFormatting>
  <conditionalFormatting sqref="S617">
    <cfRule type="cellIs" dxfId="3434" priority="18293" operator="greaterThanOrEqual">
      <formula>NUMMINCONT</formula>
    </cfRule>
    <cfRule type="cellIs" dxfId="3433" priority="18294" operator="lessThan">
      <formula>NUMMINCONT</formula>
    </cfRule>
  </conditionalFormatting>
  <conditionalFormatting sqref="T604:V609">
    <cfRule type="cellIs" dxfId="3432" priority="18291" stopIfTrue="1" operator="equal">
      <formula>"NO"</formula>
    </cfRule>
    <cfRule type="cellIs" dxfId="3431" priority="18292" stopIfTrue="1" operator="equal">
      <formula>"SI"</formula>
    </cfRule>
  </conditionalFormatting>
  <conditionalFormatting sqref="T604:V605">
    <cfRule type="cellIs" dxfId="3430" priority="18290" stopIfTrue="1" operator="equal">
      <formula>"NO APLICA"</formula>
    </cfRule>
  </conditionalFormatting>
  <conditionalFormatting sqref="T606:U609">
    <cfRule type="cellIs" dxfId="3429" priority="18289" stopIfTrue="1" operator="equal">
      <formula>"NO APLICA"</formula>
    </cfRule>
  </conditionalFormatting>
  <conditionalFormatting sqref="T606:U606">
    <cfRule type="cellIs" dxfId="3428" priority="18288" stopIfTrue="1" operator="equal">
      <formula>"NO APLICA"</formula>
    </cfRule>
  </conditionalFormatting>
  <conditionalFormatting sqref="V606:V609">
    <cfRule type="cellIs" dxfId="3427" priority="18287" stopIfTrue="1" operator="equal">
      <formula>"NO APLICA"</formula>
    </cfRule>
  </conditionalFormatting>
  <conditionalFormatting sqref="T610:V610">
    <cfRule type="cellIs" dxfId="3426" priority="18282" stopIfTrue="1" operator="equal">
      <formula>"NO"</formula>
    </cfRule>
    <cfRule type="cellIs" dxfId="3425" priority="18283" stopIfTrue="1" operator="equal">
      <formula>"SI"</formula>
    </cfRule>
  </conditionalFormatting>
  <conditionalFormatting sqref="T610:U610">
    <cfRule type="cellIs" dxfId="3424" priority="18281" stopIfTrue="1" operator="equal">
      <formula>"NO APLICA"</formula>
    </cfRule>
  </conditionalFormatting>
  <conditionalFormatting sqref="V610">
    <cfRule type="cellIs" dxfId="3423" priority="18280" stopIfTrue="1" operator="equal">
      <formula>"NO APLICA"</formula>
    </cfRule>
  </conditionalFormatting>
  <conditionalFormatting sqref="T620">
    <cfRule type="cellIs" dxfId="3422" priority="18278" operator="equal">
      <formula>"CUMPLE"</formula>
    </cfRule>
    <cfRule type="cellIs" dxfId="3421" priority="18279" operator="equal">
      <formula>"NO CUMPLE"</formula>
    </cfRule>
  </conditionalFormatting>
  <conditionalFormatting sqref="T620">
    <cfRule type="cellIs" dxfId="3420" priority="18277" operator="equal">
      <formula>"VERIFICAR"</formula>
    </cfRule>
  </conditionalFormatting>
  <conditionalFormatting sqref="H624">
    <cfRule type="containsText" dxfId="3419" priority="18258" stopIfTrue="1" operator="containsText" text="NO CUMPLE">
      <formula>NOT(ISERROR(SEARCH("NO CUMPLE",H624)))</formula>
    </cfRule>
    <cfRule type="containsText" dxfId="3418" priority="18259" stopIfTrue="1" operator="containsText" text="CUMPLE">
      <formula>NOT(ISERROR(SEARCH("CUMPLE",H624)))</formula>
    </cfRule>
  </conditionalFormatting>
  <conditionalFormatting sqref="J624">
    <cfRule type="containsText" dxfId="3417" priority="18256" stopIfTrue="1" operator="containsText" text="NO CUMPLE">
      <formula>NOT(ISERROR(SEARCH("NO CUMPLE",J624)))</formula>
    </cfRule>
    <cfRule type="containsText" dxfId="3416" priority="18257" stopIfTrue="1" operator="containsText" text="CUMPLE">
      <formula>NOT(ISERROR(SEARCH("CUMPLE",J624)))</formula>
    </cfRule>
  </conditionalFormatting>
  <conditionalFormatting sqref="K624">
    <cfRule type="containsText" dxfId="3415" priority="18254" stopIfTrue="1" operator="containsText" text="NO CUMPLE">
      <formula>NOT(ISERROR(SEARCH("NO CUMPLE",K624)))</formula>
    </cfRule>
    <cfRule type="containsText" dxfId="3414" priority="18255" stopIfTrue="1" operator="containsText" text="CUMPLE">
      <formula>NOT(ISERROR(SEARCH("CUMPLE",K624)))</formula>
    </cfRule>
  </conditionalFormatting>
  <conditionalFormatting sqref="O623">
    <cfRule type="containsText" dxfId="3413" priority="18252" stopIfTrue="1" operator="containsText" text="NO CUMPLE">
      <formula>NOT(ISERROR(SEARCH("NO CUMPLE",O623)))</formula>
    </cfRule>
    <cfRule type="containsText" dxfId="3412" priority="18253" stopIfTrue="1" operator="containsText" text="CUMPLE">
      <formula>NOT(ISERROR(SEARCH("CUMPLE",O623)))</formula>
    </cfRule>
  </conditionalFormatting>
  <conditionalFormatting sqref="O624:S624">
    <cfRule type="cellIs" dxfId="3411" priority="18251" operator="equal">
      <formula>"EL PROPONENTE SE DEBE REQUERIR POR EXPERIENCIA MINIMA EXIGIDA"</formula>
    </cfRule>
  </conditionalFormatting>
  <conditionalFormatting sqref="J601:J610">
    <cfRule type="cellIs" dxfId="3410" priority="18250" stopIfTrue="1" operator="greaterThan">
      <formula>0</formula>
    </cfRule>
  </conditionalFormatting>
  <conditionalFormatting sqref="N618:N623">
    <cfRule type="cellIs" dxfId="3409" priority="18248" operator="equal">
      <formula>"NO"</formula>
    </cfRule>
    <cfRule type="cellIs" dxfId="3408" priority="18249" operator="equal">
      <formula>"SI"</formula>
    </cfRule>
  </conditionalFormatting>
  <conditionalFormatting sqref="I610">
    <cfRule type="cellIs" dxfId="3407" priority="18247" stopIfTrue="1" operator="greaterThan">
      <formula>0</formula>
    </cfRule>
  </conditionalFormatting>
  <conditionalFormatting sqref="K604:L610">
    <cfRule type="cellIs" dxfId="3406" priority="18245" operator="equal">
      <formula>0</formula>
    </cfRule>
    <cfRule type="cellIs" dxfId="3405" priority="18246" operator="notBetween">
      <formula>$Q$17</formula>
      <formula>$R$17</formula>
    </cfRule>
  </conditionalFormatting>
  <conditionalFormatting sqref="B601:B610">
    <cfRule type="cellIs" dxfId="3404" priority="18244" stopIfTrue="1" operator="greaterThan">
      <formula>0</formula>
    </cfRule>
  </conditionalFormatting>
  <conditionalFormatting sqref="T601:V603">
    <cfRule type="cellIs" dxfId="3403" priority="18242" stopIfTrue="1" operator="equal">
      <formula>"NO"</formula>
    </cfRule>
    <cfRule type="cellIs" dxfId="3402" priority="18243" stopIfTrue="1" operator="equal">
      <formula>"SI"</formula>
    </cfRule>
  </conditionalFormatting>
  <conditionalFormatting sqref="T601:V602">
    <cfRule type="cellIs" dxfId="3401" priority="18241" stopIfTrue="1" operator="equal">
      <formula>"NO APLICA"</formula>
    </cfRule>
  </conditionalFormatting>
  <conditionalFormatting sqref="T603:U603">
    <cfRule type="cellIs" dxfId="3400" priority="18240" stopIfTrue="1" operator="equal">
      <formula>"NO APLICA"</formula>
    </cfRule>
  </conditionalFormatting>
  <conditionalFormatting sqref="T603:U603">
    <cfRule type="cellIs" dxfId="3399" priority="18239" stopIfTrue="1" operator="equal">
      <formula>"NO APLICA"</formula>
    </cfRule>
  </conditionalFormatting>
  <conditionalFormatting sqref="V603">
    <cfRule type="cellIs" dxfId="3398" priority="18238" stopIfTrue="1" operator="equal">
      <formula>"NO APLICA"</formula>
    </cfRule>
  </conditionalFormatting>
  <conditionalFormatting sqref="K601:L603">
    <cfRule type="cellIs" dxfId="3397" priority="18237" operator="notBetween">
      <formula>$Q$17</formula>
      <formula>$R$17</formula>
    </cfRule>
  </conditionalFormatting>
  <conditionalFormatting sqref="C601:I610 K601:M610 P601:V610">
    <cfRule type="cellIs" dxfId="3396" priority="18236" operator="equal">
      <formula>0</formula>
    </cfRule>
  </conditionalFormatting>
  <conditionalFormatting sqref="P617">
    <cfRule type="cellIs" dxfId="3395" priority="18233" operator="equal">
      <formula>"NO VÁLIDO"</formula>
    </cfRule>
    <cfRule type="cellIs" dxfId="3394" priority="18234" operator="equal">
      <formula>"VÁLIDO"</formula>
    </cfRule>
  </conditionalFormatting>
  <conditionalFormatting sqref="M624">
    <cfRule type="cellIs" dxfId="3393" priority="18230" operator="notEqual">
      <formula>"NO CUMPLE"</formula>
    </cfRule>
    <cfRule type="containsText" dxfId="3392" priority="18231" stopIfTrue="1" operator="containsText" text="NO CUMPLE">
      <formula>NOT(ISERROR(SEARCH("NO CUMPLE",M624)))</formula>
    </cfRule>
    <cfRule type="containsText" dxfId="3391" priority="18232" stopIfTrue="1" operator="containsText" text="CUMPLE">
      <formula>NOT(ISERROR(SEARCH("CUMPLE",M624)))</formula>
    </cfRule>
  </conditionalFormatting>
  <conditionalFormatting sqref="M618:M623">
    <cfRule type="cellIs" dxfId="3390" priority="18228" stopIfTrue="1" operator="equal">
      <formula>"cumple"</formula>
    </cfRule>
    <cfRule type="containsText" dxfId="3389" priority="18229" stopIfTrue="1" operator="containsText" text="NO CUMPLE">
      <formula>NOT(ISERROR(SEARCH("NO CUMPLE",M618)))</formula>
    </cfRule>
  </conditionalFormatting>
  <conditionalFormatting sqref="L618:L623">
    <cfRule type="cellIs" dxfId="3388" priority="18226" stopIfTrue="1" operator="equal">
      <formula>"cumple"</formula>
    </cfRule>
    <cfRule type="containsText" dxfId="3387" priority="18227" stopIfTrue="1" operator="containsText" text="NO CUMPLE">
      <formula>NOT(ISERROR(SEARCH("NO CUMPLE",L618)))</formula>
    </cfRule>
  </conditionalFormatting>
  <conditionalFormatting sqref="K641:K646">
    <cfRule type="containsText" dxfId="3386" priority="18201" stopIfTrue="1" operator="containsText" text="NO CUMPLE">
      <formula>NOT(ISERROR(SEARCH("NO CUMPLE",K641)))</formula>
    </cfRule>
    <cfRule type="containsText" dxfId="3385" priority="18202" stopIfTrue="1" operator="containsText" text="CUMPLE">
      <formula>NOT(ISERROR(SEARCH("CUMPLE",K641)))</formula>
    </cfRule>
  </conditionalFormatting>
  <conditionalFormatting sqref="S640">
    <cfRule type="cellIs" dxfId="3384" priority="18199" operator="greaterThanOrEqual">
      <formula>NUMMINCONT</formula>
    </cfRule>
    <cfRule type="cellIs" dxfId="3383" priority="18200" operator="lessThan">
      <formula>NUMMINCONT</formula>
    </cfRule>
  </conditionalFormatting>
  <conditionalFormatting sqref="T632:V632">
    <cfRule type="cellIs" dxfId="3382" priority="18196" stopIfTrue="1" operator="equal">
      <formula>"NO APLICA"</formula>
    </cfRule>
  </conditionalFormatting>
  <conditionalFormatting sqref="T643">
    <cfRule type="cellIs" dxfId="3381" priority="18184" operator="equal">
      <formula>"CUMPLE"</formula>
    </cfRule>
    <cfRule type="cellIs" dxfId="3380" priority="18185" operator="equal">
      <formula>"NO CUMPLE"</formula>
    </cfRule>
  </conditionalFormatting>
  <conditionalFormatting sqref="T643">
    <cfRule type="cellIs" dxfId="3379" priority="18183" operator="equal">
      <formula>"VERIFICAR"</formula>
    </cfRule>
  </conditionalFormatting>
  <conditionalFormatting sqref="H647">
    <cfRule type="containsText" dxfId="3378" priority="18164" stopIfTrue="1" operator="containsText" text="NO CUMPLE">
      <formula>NOT(ISERROR(SEARCH("NO CUMPLE",H647)))</formula>
    </cfRule>
    <cfRule type="containsText" dxfId="3377" priority="18165" stopIfTrue="1" operator="containsText" text="CUMPLE">
      <formula>NOT(ISERROR(SEARCH("CUMPLE",H647)))</formula>
    </cfRule>
  </conditionalFormatting>
  <conditionalFormatting sqref="J647">
    <cfRule type="containsText" dxfId="3376" priority="18162" stopIfTrue="1" operator="containsText" text="NO CUMPLE">
      <formula>NOT(ISERROR(SEARCH("NO CUMPLE",J647)))</formula>
    </cfRule>
    <cfRule type="containsText" dxfId="3375" priority="18163" stopIfTrue="1" operator="containsText" text="CUMPLE">
      <formula>NOT(ISERROR(SEARCH("CUMPLE",J647)))</formula>
    </cfRule>
  </conditionalFormatting>
  <conditionalFormatting sqref="K647">
    <cfRule type="containsText" dxfId="3374" priority="18160" stopIfTrue="1" operator="containsText" text="NO CUMPLE">
      <formula>NOT(ISERROR(SEARCH("NO CUMPLE",K647)))</formula>
    </cfRule>
    <cfRule type="containsText" dxfId="3373" priority="18161" stopIfTrue="1" operator="containsText" text="CUMPLE">
      <formula>NOT(ISERROR(SEARCH("CUMPLE",K647)))</formula>
    </cfRule>
  </conditionalFormatting>
  <conditionalFormatting sqref="O646">
    <cfRule type="containsText" dxfId="3372" priority="18158" stopIfTrue="1" operator="containsText" text="NO CUMPLE">
      <formula>NOT(ISERROR(SEARCH("NO CUMPLE",O646)))</formula>
    </cfRule>
    <cfRule type="containsText" dxfId="3371" priority="18159" stopIfTrue="1" operator="containsText" text="CUMPLE">
      <formula>NOT(ISERROR(SEARCH("CUMPLE",O646)))</formula>
    </cfRule>
  </conditionalFormatting>
  <conditionalFormatting sqref="O647:S647">
    <cfRule type="cellIs" dxfId="3370" priority="18157" operator="equal">
      <formula>"EL PROPONENTE SE DEBE REQUERIR POR EXPERIENCIA MINIMA EXIGIDA"</formula>
    </cfRule>
  </conditionalFormatting>
  <conditionalFormatting sqref="N641:N646">
    <cfRule type="cellIs" dxfId="3369" priority="18154" operator="equal">
      <formula>"NO"</formula>
    </cfRule>
    <cfRule type="cellIs" dxfId="3368" priority="18155" operator="equal">
      <formula>"SI"</formula>
    </cfRule>
  </conditionalFormatting>
  <conditionalFormatting sqref="T631:U631">
    <cfRule type="cellIs" dxfId="3367" priority="18146" stopIfTrue="1" operator="equal">
      <formula>"NO APLICA"</formula>
    </cfRule>
  </conditionalFormatting>
  <conditionalFormatting sqref="T631:U631">
    <cfRule type="cellIs" dxfId="3366" priority="18145" stopIfTrue="1" operator="equal">
      <formula>"NO APLICA"</formula>
    </cfRule>
  </conditionalFormatting>
  <conditionalFormatting sqref="V631">
    <cfRule type="cellIs" dxfId="3365" priority="18144" stopIfTrue="1" operator="equal">
      <formula>"NO APLICA"</formula>
    </cfRule>
  </conditionalFormatting>
  <conditionalFormatting sqref="P640">
    <cfRule type="cellIs" dxfId="3364" priority="18139" operator="equal">
      <formula>"NO VÁLIDO"</formula>
    </cfRule>
    <cfRule type="cellIs" dxfId="3363" priority="18140" operator="equal">
      <formula>"VÁLIDO"</formula>
    </cfRule>
  </conditionalFormatting>
  <conditionalFormatting sqref="M647">
    <cfRule type="cellIs" dxfId="3362" priority="18136" operator="notEqual">
      <formula>"NO CUMPLE"</formula>
    </cfRule>
    <cfRule type="containsText" dxfId="3361" priority="18137" stopIfTrue="1" operator="containsText" text="NO CUMPLE">
      <formula>NOT(ISERROR(SEARCH("NO CUMPLE",M647)))</formula>
    </cfRule>
    <cfRule type="containsText" dxfId="3360" priority="18138" stopIfTrue="1" operator="containsText" text="CUMPLE">
      <formula>NOT(ISERROR(SEARCH("CUMPLE",M647)))</formula>
    </cfRule>
  </conditionalFormatting>
  <conditionalFormatting sqref="M641:M646">
    <cfRule type="cellIs" dxfId="3359" priority="18134" stopIfTrue="1" operator="equal">
      <formula>"cumple"</formula>
    </cfRule>
    <cfRule type="containsText" dxfId="3358" priority="18135" stopIfTrue="1" operator="containsText" text="NO CUMPLE">
      <formula>NOT(ISERROR(SEARCH("NO CUMPLE",M641)))</formula>
    </cfRule>
  </conditionalFormatting>
  <conditionalFormatting sqref="L641:L646">
    <cfRule type="cellIs" dxfId="3357" priority="18132" stopIfTrue="1" operator="equal">
      <formula>"cumple"</formula>
    </cfRule>
    <cfRule type="containsText" dxfId="3356" priority="18133" stopIfTrue="1" operator="containsText" text="NO CUMPLE">
      <formula>NOT(ISERROR(SEARCH("NO CUMPLE",L641)))</formula>
    </cfRule>
  </conditionalFormatting>
  <conditionalFormatting sqref="C654:I654 F655:G655 I655">
    <cfRule type="cellIs" dxfId="3355" priority="18113" stopIfTrue="1" operator="greaterThan">
      <formula>0</formula>
    </cfRule>
  </conditionalFormatting>
  <conditionalFormatting sqref="H654">
    <cfRule type="cellIs" dxfId="3354" priority="18110" stopIfTrue="1" operator="greaterThan">
      <formula>0</formula>
    </cfRule>
  </conditionalFormatting>
  <conditionalFormatting sqref="E654">
    <cfRule type="cellIs" dxfId="3353" priority="18109" stopIfTrue="1" operator="greaterThan">
      <formula>0</formula>
    </cfRule>
  </conditionalFormatting>
  <conditionalFormatting sqref="K670:K675">
    <cfRule type="containsText" dxfId="3352" priority="18107" stopIfTrue="1" operator="containsText" text="NO CUMPLE">
      <formula>NOT(ISERROR(SEARCH("NO CUMPLE",K670)))</formula>
    </cfRule>
    <cfRule type="containsText" dxfId="3351" priority="18108" stopIfTrue="1" operator="containsText" text="CUMPLE">
      <formula>NOT(ISERROR(SEARCH("CUMPLE",K670)))</formula>
    </cfRule>
  </conditionalFormatting>
  <conditionalFormatting sqref="S669">
    <cfRule type="cellIs" dxfId="3350" priority="18105" operator="greaterThanOrEqual">
      <formula>NUMMINCONT</formula>
    </cfRule>
    <cfRule type="cellIs" dxfId="3349" priority="18106" operator="lessThan">
      <formula>NUMMINCONT</formula>
    </cfRule>
  </conditionalFormatting>
  <conditionalFormatting sqref="T657:V658">
    <cfRule type="cellIs" dxfId="3348" priority="18102" stopIfTrue="1" operator="equal">
      <formula>"NO APLICA"</formula>
    </cfRule>
  </conditionalFormatting>
  <conditionalFormatting sqref="T662:V662">
    <cfRule type="cellIs" dxfId="3347" priority="18094" stopIfTrue="1" operator="equal">
      <formula>"NO"</formula>
    </cfRule>
    <cfRule type="cellIs" dxfId="3346" priority="18095" stopIfTrue="1" operator="equal">
      <formula>"SI"</formula>
    </cfRule>
  </conditionalFormatting>
  <conditionalFormatting sqref="T662:U662">
    <cfRule type="cellIs" dxfId="3345" priority="18093" stopIfTrue="1" operator="equal">
      <formula>"NO APLICA"</formula>
    </cfRule>
  </conditionalFormatting>
  <conditionalFormatting sqref="V662">
    <cfRule type="cellIs" dxfId="3344" priority="18092" stopIfTrue="1" operator="equal">
      <formula>"NO APLICA"</formula>
    </cfRule>
  </conditionalFormatting>
  <conditionalFormatting sqref="T672">
    <cfRule type="cellIs" dxfId="3343" priority="18090" operator="equal">
      <formula>"CUMPLE"</formula>
    </cfRule>
    <cfRule type="cellIs" dxfId="3342" priority="18091" operator="equal">
      <formula>"NO CUMPLE"</formula>
    </cfRule>
  </conditionalFormatting>
  <conditionalFormatting sqref="T672">
    <cfRule type="cellIs" dxfId="3341" priority="18089" operator="equal">
      <formula>"VERIFICAR"</formula>
    </cfRule>
  </conditionalFormatting>
  <conditionalFormatting sqref="H676">
    <cfRule type="containsText" dxfId="3340" priority="18070" stopIfTrue="1" operator="containsText" text="NO CUMPLE">
      <formula>NOT(ISERROR(SEARCH("NO CUMPLE",H676)))</formula>
    </cfRule>
    <cfRule type="containsText" dxfId="3339" priority="18071" stopIfTrue="1" operator="containsText" text="CUMPLE">
      <formula>NOT(ISERROR(SEARCH("CUMPLE",H676)))</formula>
    </cfRule>
  </conditionalFormatting>
  <conditionalFormatting sqref="J676">
    <cfRule type="containsText" dxfId="3338" priority="18068" stopIfTrue="1" operator="containsText" text="NO CUMPLE">
      <formula>NOT(ISERROR(SEARCH("NO CUMPLE",J676)))</formula>
    </cfRule>
    <cfRule type="containsText" dxfId="3337" priority="18069" stopIfTrue="1" operator="containsText" text="CUMPLE">
      <formula>NOT(ISERROR(SEARCH("CUMPLE",J676)))</formula>
    </cfRule>
  </conditionalFormatting>
  <conditionalFormatting sqref="K676">
    <cfRule type="containsText" dxfId="3336" priority="18066" stopIfTrue="1" operator="containsText" text="NO CUMPLE">
      <formula>NOT(ISERROR(SEARCH("NO CUMPLE",K676)))</formula>
    </cfRule>
    <cfRule type="containsText" dxfId="3335" priority="18067" stopIfTrue="1" operator="containsText" text="CUMPLE">
      <formula>NOT(ISERROR(SEARCH("CUMPLE",K676)))</formula>
    </cfRule>
  </conditionalFormatting>
  <conditionalFormatting sqref="O675">
    <cfRule type="containsText" dxfId="3334" priority="18064" stopIfTrue="1" operator="containsText" text="NO CUMPLE">
      <formula>NOT(ISERROR(SEARCH("NO CUMPLE",O675)))</formula>
    </cfRule>
    <cfRule type="containsText" dxfId="3333" priority="18065" stopIfTrue="1" operator="containsText" text="CUMPLE">
      <formula>NOT(ISERROR(SEARCH("CUMPLE",O675)))</formula>
    </cfRule>
  </conditionalFormatting>
  <conditionalFormatting sqref="O676:S676">
    <cfRule type="cellIs" dxfId="3332" priority="18063" operator="equal">
      <formula>"EL PROPONENTE SE DEBE REQUERIR POR EXPERIENCIA MINIMA EXIGIDA"</formula>
    </cfRule>
  </conditionalFormatting>
  <conditionalFormatting sqref="N670:N675">
    <cfRule type="cellIs" dxfId="3331" priority="18060" operator="equal">
      <formula>"NO"</formula>
    </cfRule>
    <cfRule type="cellIs" dxfId="3330" priority="18061" operator="equal">
      <formula>"SI"</formula>
    </cfRule>
  </conditionalFormatting>
  <conditionalFormatting sqref="I662">
    <cfRule type="cellIs" dxfId="3329" priority="18059" stopIfTrue="1" operator="greaterThan">
      <formula>0</formula>
    </cfRule>
  </conditionalFormatting>
  <conditionalFormatting sqref="B654">
    <cfRule type="cellIs" dxfId="3328" priority="18056" stopIfTrue="1" operator="greaterThan">
      <formula>0</formula>
    </cfRule>
  </conditionalFormatting>
  <conditionalFormatting sqref="T654:V656">
    <cfRule type="cellIs" dxfId="3327" priority="18054" stopIfTrue="1" operator="equal">
      <formula>"NO"</formula>
    </cfRule>
    <cfRule type="cellIs" dxfId="3326" priority="18055" stopIfTrue="1" operator="equal">
      <formula>"SI"</formula>
    </cfRule>
  </conditionalFormatting>
  <conditionalFormatting sqref="T654:V655">
    <cfRule type="cellIs" dxfId="3325" priority="18053" stopIfTrue="1" operator="equal">
      <formula>"NO APLICA"</formula>
    </cfRule>
  </conditionalFormatting>
  <conditionalFormatting sqref="T656:U656">
    <cfRule type="cellIs" dxfId="3324" priority="18052" stopIfTrue="1" operator="equal">
      <formula>"NO APLICA"</formula>
    </cfRule>
  </conditionalFormatting>
  <conditionalFormatting sqref="T656:U656">
    <cfRule type="cellIs" dxfId="3323" priority="18051" stopIfTrue="1" operator="equal">
      <formula>"NO APLICA"</formula>
    </cfRule>
  </conditionalFormatting>
  <conditionalFormatting sqref="V656">
    <cfRule type="cellIs" dxfId="3322" priority="18050" stopIfTrue="1" operator="equal">
      <formula>"NO APLICA"</formula>
    </cfRule>
  </conditionalFormatting>
  <conditionalFormatting sqref="K654:L656">
    <cfRule type="cellIs" dxfId="3321" priority="18049" operator="notBetween">
      <formula>$Q$17</formula>
      <formula>$R$17</formula>
    </cfRule>
  </conditionalFormatting>
  <conditionalFormatting sqref="C654:I654 F655:G655 I655">
    <cfRule type="cellIs" dxfId="3320" priority="18048" operator="equal">
      <formula>0</formula>
    </cfRule>
  </conditionalFormatting>
  <conditionalFormatting sqref="P669">
    <cfRule type="cellIs" dxfId="3319" priority="18045" operator="equal">
      <formula>"NO VÁLIDO"</formula>
    </cfRule>
    <cfRule type="cellIs" dxfId="3318" priority="18046" operator="equal">
      <formula>"VÁLIDO"</formula>
    </cfRule>
  </conditionalFormatting>
  <conditionalFormatting sqref="M676">
    <cfRule type="cellIs" dxfId="3317" priority="18042" operator="notEqual">
      <formula>"NO CUMPLE"</formula>
    </cfRule>
    <cfRule type="containsText" dxfId="3316" priority="18043" stopIfTrue="1" operator="containsText" text="NO CUMPLE">
      <formula>NOT(ISERROR(SEARCH("NO CUMPLE",M676)))</formula>
    </cfRule>
    <cfRule type="containsText" dxfId="3315" priority="18044" stopIfTrue="1" operator="containsText" text="CUMPLE">
      <formula>NOT(ISERROR(SEARCH("CUMPLE",M676)))</formula>
    </cfRule>
  </conditionalFormatting>
  <conditionalFormatting sqref="M670:M675">
    <cfRule type="cellIs" dxfId="3314" priority="18040" stopIfTrue="1" operator="equal">
      <formula>"cumple"</formula>
    </cfRule>
    <cfRule type="containsText" dxfId="3313" priority="18041" stopIfTrue="1" operator="containsText" text="NO CUMPLE">
      <formula>NOT(ISERROR(SEARCH("NO CUMPLE",M670)))</formula>
    </cfRule>
  </conditionalFormatting>
  <conditionalFormatting sqref="L670:L675">
    <cfRule type="cellIs" dxfId="3312" priority="18038" stopIfTrue="1" operator="equal">
      <formula>"cumple"</formula>
    </cfRule>
    <cfRule type="containsText" dxfId="3311" priority="18039" stopIfTrue="1" operator="containsText" text="NO CUMPLE">
      <formula>NOT(ISERROR(SEARCH("NO CUMPLE",L670)))</formula>
    </cfRule>
  </conditionalFormatting>
  <conditionalFormatting sqref="C683:I684 C686:I692 F685:G685 P683:V692 K683:M684 I685 K686:M692 M685">
    <cfRule type="cellIs" dxfId="3310" priority="18019" stopIfTrue="1" operator="greaterThan">
      <formula>0</formula>
    </cfRule>
  </conditionalFormatting>
  <conditionalFormatting sqref="D686:D691">
    <cfRule type="cellIs" dxfId="3309" priority="18018" stopIfTrue="1" operator="greaterThan">
      <formula>0</formula>
    </cfRule>
  </conditionalFormatting>
  <conditionalFormatting sqref="D686:D691 F686:H691">
    <cfRule type="cellIs" dxfId="3308" priority="18017" stopIfTrue="1" operator="greaterThan">
      <formula>0</formula>
    </cfRule>
  </conditionalFormatting>
  <conditionalFormatting sqref="H683:H684 H686:H691">
    <cfRule type="cellIs" dxfId="3307" priority="18016" stopIfTrue="1" operator="greaterThan">
      <formula>0</formula>
    </cfRule>
  </conditionalFormatting>
  <conditionalFormatting sqref="E683:E684 E686:E691">
    <cfRule type="cellIs" dxfId="3306" priority="18015" stopIfTrue="1" operator="greaterThan">
      <formula>0</formula>
    </cfRule>
  </conditionalFormatting>
  <conditionalFormatting sqref="K700:K705">
    <cfRule type="containsText" dxfId="3305" priority="18013" stopIfTrue="1" operator="containsText" text="NO CUMPLE">
      <formula>NOT(ISERROR(SEARCH("NO CUMPLE",K700)))</formula>
    </cfRule>
    <cfRule type="containsText" dxfId="3304" priority="18014" stopIfTrue="1" operator="containsText" text="CUMPLE">
      <formula>NOT(ISERROR(SEARCH("CUMPLE",K700)))</formula>
    </cfRule>
  </conditionalFormatting>
  <conditionalFormatting sqref="S699">
    <cfRule type="cellIs" dxfId="3303" priority="18011" operator="greaterThanOrEqual">
      <formula>NUMMINCONT</formula>
    </cfRule>
    <cfRule type="cellIs" dxfId="3302" priority="18012" operator="lessThan">
      <formula>NUMMINCONT</formula>
    </cfRule>
  </conditionalFormatting>
  <conditionalFormatting sqref="T686:V691">
    <cfRule type="cellIs" dxfId="3301" priority="18009" stopIfTrue="1" operator="equal">
      <formula>"NO"</formula>
    </cfRule>
    <cfRule type="cellIs" dxfId="3300" priority="18010" stopIfTrue="1" operator="equal">
      <formula>"SI"</formula>
    </cfRule>
  </conditionalFormatting>
  <conditionalFormatting sqref="T686:V687">
    <cfRule type="cellIs" dxfId="3299" priority="18008" stopIfTrue="1" operator="equal">
      <formula>"NO APLICA"</formula>
    </cfRule>
  </conditionalFormatting>
  <conditionalFormatting sqref="T688:U691">
    <cfRule type="cellIs" dxfId="3298" priority="18007" stopIfTrue="1" operator="equal">
      <formula>"NO APLICA"</formula>
    </cfRule>
  </conditionalFormatting>
  <conditionalFormatting sqref="T688:U688">
    <cfRule type="cellIs" dxfId="3297" priority="18006" stopIfTrue="1" operator="equal">
      <formula>"NO APLICA"</formula>
    </cfRule>
  </conditionalFormatting>
  <conditionalFormatting sqref="V688:V691">
    <cfRule type="cellIs" dxfId="3296" priority="18005" stopIfTrue="1" operator="equal">
      <formula>"NO APLICA"</formula>
    </cfRule>
  </conditionalFormatting>
  <conditionalFormatting sqref="T692:V692">
    <cfRule type="cellIs" dxfId="3295" priority="18000" stopIfTrue="1" operator="equal">
      <formula>"NO"</formula>
    </cfRule>
    <cfRule type="cellIs" dxfId="3294" priority="18001" stopIfTrue="1" operator="equal">
      <formula>"SI"</formula>
    </cfRule>
  </conditionalFormatting>
  <conditionalFormatting sqref="T692:U692">
    <cfRule type="cellIs" dxfId="3293" priority="17999" stopIfTrue="1" operator="equal">
      <formula>"NO APLICA"</formula>
    </cfRule>
  </conditionalFormatting>
  <conditionalFormatting sqref="V692">
    <cfRule type="cellIs" dxfId="3292" priority="17998" stopIfTrue="1" operator="equal">
      <formula>"NO APLICA"</formula>
    </cfRule>
  </conditionalFormatting>
  <conditionalFormatting sqref="T702">
    <cfRule type="cellIs" dxfId="3291" priority="17996" operator="equal">
      <formula>"CUMPLE"</formula>
    </cfRule>
    <cfRule type="cellIs" dxfId="3290" priority="17997" operator="equal">
      <formula>"NO CUMPLE"</formula>
    </cfRule>
  </conditionalFormatting>
  <conditionalFormatting sqref="T702">
    <cfRule type="cellIs" dxfId="3289" priority="17995" operator="equal">
      <formula>"VERIFICAR"</formula>
    </cfRule>
  </conditionalFormatting>
  <conditionalFormatting sqref="H706">
    <cfRule type="containsText" dxfId="3288" priority="17976" stopIfTrue="1" operator="containsText" text="NO CUMPLE">
      <formula>NOT(ISERROR(SEARCH("NO CUMPLE",H706)))</formula>
    </cfRule>
    <cfRule type="containsText" dxfId="3287" priority="17977" stopIfTrue="1" operator="containsText" text="CUMPLE">
      <formula>NOT(ISERROR(SEARCH("CUMPLE",H706)))</formula>
    </cfRule>
  </conditionalFormatting>
  <conditionalFormatting sqref="J706">
    <cfRule type="containsText" dxfId="3286" priority="17974" stopIfTrue="1" operator="containsText" text="NO CUMPLE">
      <formula>NOT(ISERROR(SEARCH("NO CUMPLE",J706)))</formula>
    </cfRule>
    <cfRule type="containsText" dxfId="3285" priority="17975" stopIfTrue="1" operator="containsText" text="CUMPLE">
      <formula>NOT(ISERROR(SEARCH("CUMPLE",J706)))</formula>
    </cfRule>
  </conditionalFormatting>
  <conditionalFormatting sqref="K706">
    <cfRule type="containsText" dxfId="3284" priority="17972" stopIfTrue="1" operator="containsText" text="NO CUMPLE">
      <formula>NOT(ISERROR(SEARCH("NO CUMPLE",K706)))</formula>
    </cfRule>
    <cfRule type="containsText" dxfId="3283" priority="17973" stopIfTrue="1" operator="containsText" text="CUMPLE">
      <formula>NOT(ISERROR(SEARCH("CUMPLE",K706)))</formula>
    </cfRule>
  </conditionalFormatting>
  <conditionalFormatting sqref="O705">
    <cfRule type="containsText" dxfId="3282" priority="17970" stopIfTrue="1" operator="containsText" text="NO CUMPLE">
      <formula>NOT(ISERROR(SEARCH("NO CUMPLE",O705)))</formula>
    </cfRule>
    <cfRule type="containsText" dxfId="3281" priority="17971" stopIfTrue="1" operator="containsText" text="CUMPLE">
      <formula>NOT(ISERROR(SEARCH("CUMPLE",O705)))</formula>
    </cfRule>
  </conditionalFormatting>
  <conditionalFormatting sqref="O706:S706">
    <cfRule type="cellIs" dxfId="3280" priority="17969" operator="equal">
      <formula>"EL PROPONENTE SE DEBE REQUERIR POR EXPERIENCIA MINIMA EXIGIDA"</formula>
    </cfRule>
  </conditionalFormatting>
  <conditionalFormatting sqref="J683:J692">
    <cfRule type="cellIs" dxfId="3279" priority="17968" stopIfTrue="1" operator="greaterThan">
      <formula>0</formula>
    </cfRule>
  </conditionalFormatting>
  <conditionalFormatting sqref="N700:N705">
    <cfRule type="cellIs" dxfId="3278" priority="17966" operator="equal">
      <formula>"NO"</formula>
    </cfRule>
    <cfRule type="cellIs" dxfId="3277" priority="17967" operator="equal">
      <formula>"SI"</formula>
    </cfRule>
  </conditionalFormatting>
  <conditionalFormatting sqref="I692">
    <cfRule type="cellIs" dxfId="3276" priority="17965" stopIfTrue="1" operator="greaterThan">
      <formula>0</formula>
    </cfRule>
  </conditionalFormatting>
  <conditionalFormatting sqref="K686:L692">
    <cfRule type="cellIs" dxfId="3275" priority="17963" operator="equal">
      <formula>0</formula>
    </cfRule>
    <cfRule type="cellIs" dxfId="3274" priority="17964" operator="notBetween">
      <formula>$Q$17</formula>
      <formula>$R$17</formula>
    </cfRule>
  </conditionalFormatting>
  <conditionalFormatting sqref="B683:B684 B686:B692">
    <cfRule type="cellIs" dxfId="3273" priority="17962" stopIfTrue="1" operator="greaterThan">
      <formula>0</formula>
    </cfRule>
  </conditionalFormatting>
  <conditionalFormatting sqref="T683:V685">
    <cfRule type="cellIs" dxfId="3272" priority="17960" stopIfTrue="1" operator="equal">
      <formula>"NO"</formula>
    </cfRule>
    <cfRule type="cellIs" dxfId="3271" priority="17961" stopIfTrue="1" operator="equal">
      <formula>"SI"</formula>
    </cfRule>
  </conditionalFormatting>
  <conditionalFormatting sqref="T683:V684">
    <cfRule type="cellIs" dxfId="3270" priority="17959" stopIfTrue="1" operator="equal">
      <formula>"NO APLICA"</formula>
    </cfRule>
  </conditionalFormatting>
  <conditionalFormatting sqref="T685:U685">
    <cfRule type="cellIs" dxfId="3269" priority="17958" stopIfTrue="1" operator="equal">
      <formula>"NO APLICA"</formula>
    </cfRule>
  </conditionalFormatting>
  <conditionalFormatting sqref="T685:U685">
    <cfRule type="cellIs" dxfId="3268" priority="17957" stopIfTrue="1" operator="equal">
      <formula>"NO APLICA"</formula>
    </cfRule>
  </conditionalFormatting>
  <conditionalFormatting sqref="V685">
    <cfRule type="cellIs" dxfId="3267" priority="17956" stopIfTrue="1" operator="equal">
      <formula>"NO APLICA"</formula>
    </cfRule>
  </conditionalFormatting>
  <conditionalFormatting sqref="K683:L684">
    <cfRule type="cellIs" dxfId="3266" priority="17955" operator="notBetween">
      <formula>$Q$17</formula>
      <formula>$R$17</formula>
    </cfRule>
  </conditionalFormatting>
  <conditionalFormatting sqref="C683:I684 C686:I692 F685:G685 P683:V692 K683:M684 I685 K686:M692 M685">
    <cfRule type="cellIs" dxfId="3265" priority="17954" operator="equal">
      <formula>0</formula>
    </cfRule>
  </conditionalFormatting>
  <conditionalFormatting sqref="P699">
    <cfRule type="cellIs" dxfId="3264" priority="17951" operator="equal">
      <formula>"NO VÁLIDO"</formula>
    </cfRule>
    <cfRule type="cellIs" dxfId="3263" priority="17952" operator="equal">
      <formula>"VÁLIDO"</formula>
    </cfRule>
  </conditionalFormatting>
  <conditionalFormatting sqref="M706">
    <cfRule type="cellIs" dxfId="3262" priority="17948" operator="notEqual">
      <formula>"NO CUMPLE"</formula>
    </cfRule>
    <cfRule type="containsText" dxfId="3261" priority="17949" stopIfTrue="1" operator="containsText" text="NO CUMPLE">
      <formula>NOT(ISERROR(SEARCH("NO CUMPLE",M706)))</formula>
    </cfRule>
    <cfRule type="containsText" dxfId="3260" priority="17950" stopIfTrue="1" operator="containsText" text="CUMPLE">
      <formula>NOT(ISERROR(SEARCH("CUMPLE",M706)))</formula>
    </cfRule>
  </conditionalFormatting>
  <conditionalFormatting sqref="M700:M705">
    <cfRule type="cellIs" dxfId="3259" priority="17946" stopIfTrue="1" operator="equal">
      <formula>"cumple"</formula>
    </cfRule>
    <cfRule type="containsText" dxfId="3258" priority="17947" stopIfTrue="1" operator="containsText" text="NO CUMPLE">
      <formula>NOT(ISERROR(SEARCH("NO CUMPLE",M700)))</formula>
    </cfRule>
  </conditionalFormatting>
  <conditionalFormatting sqref="L700:L705">
    <cfRule type="cellIs" dxfId="3257" priority="17944" stopIfTrue="1" operator="equal">
      <formula>"cumple"</formula>
    </cfRule>
    <cfRule type="containsText" dxfId="3256" priority="17945" stopIfTrue="1" operator="containsText" text="NO CUMPLE">
      <formula>NOT(ISERROR(SEARCH("NO CUMPLE",L700)))</formula>
    </cfRule>
  </conditionalFormatting>
  <conditionalFormatting sqref="K727:K732">
    <cfRule type="containsText" dxfId="3255" priority="17919" stopIfTrue="1" operator="containsText" text="NO CUMPLE">
      <formula>NOT(ISERROR(SEARCH("NO CUMPLE",K727)))</formula>
    </cfRule>
    <cfRule type="containsText" dxfId="3254" priority="17920" stopIfTrue="1" operator="containsText" text="CUMPLE">
      <formula>NOT(ISERROR(SEARCH("CUMPLE",K727)))</formula>
    </cfRule>
  </conditionalFormatting>
  <conditionalFormatting sqref="S726">
    <cfRule type="cellIs" dxfId="3253" priority="17917" operator="greaterThanOrEqual">
      <formula>NUMMINCONT</formula>
    </cfRule>
    <cfRule type="cellIs" dxfId="3252" priority="17918" operator="lessThan">
      <formula>NUMMINCONT</formula>
    </cfRule>
  </conditionalFormatting>
  <conditionalFormatting sqref="T715:U718">
    <cfRule type="cellIs" dxfId="3251" priority="17913" stopIfTrue="1" operator="equal">
      <formula>"NO APLICA"</formula>
    </cfRule>
  </conditionalFormatting>
  <conditionalFormatting sqref="T715:U715">
    <cfRule type="cellIs" dxfId="3250" priority="17912" stopIfTrue="1" operator="equal">
      <formula>"NO APLICA"</formula>
    </cfRule>
  </conditionalFormatting>
  <conditionalFormatting sqref="V715:V718">
    <cfRule type="cellIs" dxfId="3249" priority="17911" stopIfTrue="1" operator="equal">
      <formula>"NO APLICA"</formula>
    </cfRule>
  </conditionalFormatting>
  <conditionalFormatting sqref="T719:V719">
    <cfRule type="cellIs" dxfId="3248" priority="17906" stopIfTrue="1" operator="equal">
      <formula>"NO"</formula>
    </cfRule>
    <cfRule type="cellIs" dxfId="3247" priority="17907" stopIfTrue="1" operator="equal">
      <formula>"SI"</formula>
    </cfRule>
  </conditionalFormatting>
  <conditionalFormatting sqref="T719:U719">
    <cfRule type="cellIs" dxfId="3246" priority="17905" stopIfTrue="1" operator="equal">
      <formula>"NO APLICA"</formula>
    </cfRule>
  </conditionalFormatting>
  <conditionalFormatting sqref="V719">
    <cfRule type="cellIs" dxfId="3245" priority="17904" stopIfTrue="1" operator="equal">
      <formula>"NO APLICA"</formula>
    </cfRule>
  </conditionalFormatting>
  <conditionalFormatting sqref="T729">
    <cfRule type="cellIs" dxfId="3244" priority="17902" operator="equal">
      <formula>"CUMPLE"</formula>
    </cfRule>
    <cfRule type="cellIs" dxfId="3243" priority="17903" operator="equal">
      <formula>"NO CUMPLE"</formula>
    </cfRule>
  </conditionalFormatting>
  <conditionalFormatting sqref="T729">
    <cfRule type="cellIs" dxfId="3242" priority="17901" operator="equal">
      <formula>"VERIFICAR"</formula>
    </cfRule>
  </conditionalFormatting>
  <conditionalFormatting sqref="H733">
    <cfRule type="containsText" dxfId="3241" priority="17882" stopIfTrue="1" operator="containsText" text="NO CUMPLE">
      <formula>NOT(ISERROR(SEARCH("NO CUMPLE",H733)))</formula>
    </cfRule>
    <cfRule type="containsText" dxfId="3240" priority="17883" stopIfTrue="1" operator="containsText" text="CUMPLE">
      <formula>NOT(ISERROR(SEARCH("CUMPLE",H733)))</formula>
    </cfRule>
  </conditionalFormatting>
  <conditionalFormatting sqref="J733">
    <cfRule type="containsText" dxfId="3239" priority="17880" stopIfTrue="1" operator="containsText" text="NO CUMPLE">
      <formula>NOT(ISERROR(SEARCH("NO CUMPLE",J733)))</formula>
    </cfRule>
    <cfRule type="containsText" dxfId="3238" priority="17881" stopIfTrue="1" operator="containsText" text="CUMPLE">
      <formula>NOT(ISERROR(SEARCH("CUMPLE",J733)))</formula>
    </cfRule>
  </conditionalFormatting>
  <conditionalFormatting sqref="K733">
    <cfRule type="containsText" dxfId="3237" priority="17878" stopIfTrue="1" operator="containsText" text="NO CUMPLE">
      <formula>NOT(ISERROR(SEARCH("NO CUMPLE",K733)))</formula>
    </cfRule>
    <cfRule type="containsText" dxfId="3236" priority="17879" stopIfTrue="1" operator="containsText" text="CUMPLE">
      <formula>NOT(ISERROR(SEARCH("CUMPLE",K733)))</formula>
    </cfRule>
  </conditionalFormatting>
  <conditionalFormatting sqref="O732">
    <cfRule type="containsText" dxfId="3235" priority="17876" stopIfTrue="1" operator="containsText" text="NO CUMPLE">
      <formula>NOT(ISERROR(SEARCH("NO CUMPLE",O732)))</formula>
    </cfRule>
    <cfRule type="containsText" dxfId="3234" priority="17877" stopIfTrue="1" operator="containsText" text="CUMPLE">
      <formula>NOT(ISERROR(SEARCH("CUMPLE",O732)))</formula>
    </cfRule>
  </conditionalFormatting>
  <conditionalFormatting sqref="O733:S733">
    <cfRule type="cellIs" dxfId="3233" priority="17875" operator="equal">
      <formula>"EL PROPONENTE SE DEBE REQUERIR POR EXPERIENCIA MINIMA EXIGIDA"</formula>
    </cfRule>
  </conditionalFormatting>
  <conditionalFormatting sqref="N727:N732">
    <cfRule type="cellIs" dxfId="3232" priority="17872" operator="equal">
      <formula>"NO"</formula>
    </cfRule>
    <cfRule type="cellIs" dxfId="3231" priority="17873" operator="equal">
      <formula>"SI"</formula>
    </cfRule>
  </conditionalFormatting>
  <conditionalFormatting sqref="I719">
    <cfRule type="cellIs" dxfId="3230" priority="17871" stopIfTrue="1" operator="greaterThan">
      <formula>0</formula>
    </cfRule>
  </conditionalFormatting>
  <conditionalFormatting sqref="T713:V713">
    <cfRule type="cellIs" dxfId="3229" priority="17865" stopIfTrue="1" operator="equal">
      <formula>"NO APLICA"</formula>
    </cfRule>
  </conditionalFormatting>
  <conditionalFormatting sqref="T714:U714">
    <cfRule type="cellIs" dxfId="3228" priority="17864" stopIfTrue="1" operator="equal">
      <formula>"NO APLICA"</formula>
    </cfRule>
  </conditionalFormatting>
  <conditionalFormatting sqref="T714:U714">
    <cfRule type="cellIs" dxfId="3227" priority="17863" stopIfTrue="1" operator="equal">
      <formula>"NO APLICA"</formula>
    </cfRule>
  </conditionalFormatting>
  <conditionalFormatting sqref="V714">
    <cfRule type="cellIs" dxfId="3226" priority="17862" stopIfTrue="1" operator="equal">
      <formula>"NO APLICA"</formula>
    </cfRule>
  </conditionalFormatting>
  <conditionalFormatting sqref="P726">
    <cfRule type="cellIs" dxfId="3225" priority="17857" operator="equal">
      <formula>"NO VÁLIDO"</formula>
    </cfRule>
    <cfRule type="cellIs" dxfId="3224" priority="17858" operator="equal">
      <formula>"VÁLIDO"</formula>
    </cfRule>
  </conditionalFormatting>
  <conditionalFormatting sqref="M733">
    <cfRule type="cellIs" dxfId="3223" priority="17854" operator="notEqual">
      <formula>"NO CUMPLE"</formula>
    </cfRule>
    <cfRule type="containsText" dxfId="3222" priority="17855" stopIfTrue="1" operator="containsText" text="NO CUMPLE">
      <formula>NOT(ISERROR(SEARCH("NO CUMPLE",M733)))</formula>
    </cfRule>
    <cfRule type="containsText" dxfId="3221" priority="17856" stopIfTrue="1" operator="containsText" text="CUMPLE">
      <formula>NOT(ISERROR(SEARCH("CUMPLE",M733)))</formula>
    </cfRule>
  </conditionalFormatting>
  <conditionalFormatting sqref="M727:M732">
    <cfRule type="cellIs" dxfId="3220" priority="17852" stopIfTrue="1" operator="equal">
      <formula>"cumple"</formula>
    </cfRule>
    <cfRule type="containsText" dxfId="3219" priority="17853" stopIfTrue="1" operator="containsText" text="NO CUMPLE">
      <formula>NOT(ISERROR(SEARCH("NO CUMPLE",M727)))</formula>
    </cfRule>
  </conditionalFormatting>
  <conditionalFormatting sqref="L727:L732">
    <cfRule type="cellIs" dxfId="3218" priority="17850" stopIfTrue="1" operator="equal">
      <formula>"cumple"</formula>
    </cfRule>
    <cfRule type="containsText" dxfId="3217" priority="17851" stopIfTrue="1" operator="containsText" text="NO CUMPLE">
      <formula>NOT(ISERROR(SEARCH("NO CUMPLE",L727)))</formula>
    </cfRule>
  </conditionalFormatting>
  <conditionalFormatting sqref="D742:D747">
    <cfRule type="cellIs" dxfId="3216" priority="17830" stopIfTrue="1" operator="greaterThan">
      <formula>0</formula>
    </cfRule>
  </conditionalFormatting>
  <conditionalFormatting sqref="D742:D747 F742:H747">
    <cfRule type="cellIs" dxfId="3215" priority="17829" stopIfTrue="1" operator="greaterThan">
      <formula>0</formula>
    </cfRule>
  </conditionalFormatting>
  <conditionalFormatting sqref="K756:K761">
    <cfRule type="containsText" dxfId="3214" priority="17825" stopIfTrue="1" operator="containsText" text="NO CUMPLE">
      <formula>NOT(ISERROR(SEARCH("NO CUMPLE",K756)))</formula>
    </cfRule>
    <cfRule type="containsText" dxfId="3213" priority="17826" stopIfTrue="1" operator="containsText" text="CUMPLE">
      <formula>NOT(ISERROR(SEARCH("CUMPLE",K756)))</formula>
    </cfRule>
  </conditionalFormatting>
  <conditionalFormatting sqref="S755">
    <cfRule type="cellIs" dxfId="3212" priority="17823" operator="greaterThanOrEqual">
      <formula>NUMMINCONT</formula>
    </cfRule>
    <cfRule type="cellIs" dxfId="3211" priority="17824" operator="lessThan">
      <formula>NUMMINCONT</formula>
    </cfRule>
  </conditionalFormatting>
  <conditionalFormatting sqref="T742:V747">
    <cfRule type="cellIs" dxfId="3210" priority="17821" stopIfTrue="1" operator="equal">
      <formula>"NO"</formula>
    </cfRule>
    <cfRule type="cellIs" dxfId="3209" priority="17822" stopIfTrue="1" operator="equal">
      <formula>"SI"</formula>
    </cfRule>
  </conditionalFormatting>
  <conditionalFormatting sqref="T742:V743">
    <cfRule type="cellIs" dxfId="3208" priority="17820" stopIfTrue="1" operator="equal">
      <formula>"NO APLICA"</formula>
    </cfRule>
  </conditionalFormatting>
  <conditionalFormatting sqref="T744:U747">
    <cfRule type="cellIs" dxfId="3207" priority="17819" stopIfTrue="1" operator="equal">
      <formula>"NO APLICA"</formula>
    </cfRule>
  </conditionalFormatting>
  <conditionalFormatting sqref="T744:U744">
    <cfRule type="cellIs" dxfId="3206" priority="17818" stopIfTrue="1" operator="equal">
      <formula>"NO APLICA"</formula>
    </cfRule>
  </conditionalFormatting>
  <conditionalFormatting sqref="V744:V747">
    <cfRule type="cellIs" dxfId="3205" priority="17817" stopIfTrue="1" operator="equal">
      <formula>"NO APLICA"</formula>
    </cfRule>
  </conditionalFormatting>
  <conditionalFormatting sqref="T748:V748">
    <cfRule type="cellIs" dxfId="3204" priority="17812" stopIfTrue="1" operator="equal">
      <formula>"NO"</formula>
    </cfRule>
    <cfRule type="cellIs" dxfId="3203" priority="17813" stopIfTrue="1" operator="equal">
      <formula>"SI"</formula>
    </cfRule>
  </conditionalFormatting>
  <conditionalFormatting sqref="T748:U748">
    <cfRule type="cellIs" dxfId="3202" priority="17811" stopIfTrue="1" operator="equal">
      <formula>"NO APLICA"</formula>
    </cfRule>
  </conditionalFormatting>
  <conditionalFormatting sqref="V748">
    <cfRule type="cellIs" dxfId="3201" priority="17810" stopIfTrue="1" operator="equal">
      <formula>"NO APLICA"</formula>
    </cfRule>
  </conditionalFormatting>
  <conditionalFormatting sqref="T758">
    <cfRule type="cellIs" dxfId="3200" priority="17808" operator="equal">
      <formula>"CUMPLE"</formula>
    </cfRule>
    <cfRule type="cellIs" dxfId="3199" priority="17809" operator="equal">
      <formula>"NO CUMPLE"</formula>
    </cfRule>
  </conditionalFormatting>
  <conditionalFormatting sqref="T758">
    <cfRule type="cellIs" dxfId="3198" priority="17807" operator="equal">
      <formula>"VERIFICAR"</formula>
    </cfRule>
  </conditionalFormatting>
  <conditionalFormatting sqref="H762">
    <cfRule type="containsText" dxfId="3197" priority="17788" stopIfTrue="1" operator="containsText" text="NO CUMPLE">
      <formula>NOT(ISERROR(SEARCH("NO CUMPLE",H762)))</formula>
    </cfRule>
    <cfRule type="containsText" dxfId="3196" priority="17789" stopIfTrue="1" operator="containsText" text="CUMPLE">
      <formula>NOT(ISERROR(SEARCH("CUMPLE",H762)))</formula>
    </cfRule>
  </conditionalFormatting>
  <conditionalFormatting sqref="J762">
    <cfRule type="containsText" dxfId="3195" priority="17786" stopIfTrue="1" operator="containsText" text="NO CUMPLE">
      <formula>NOT(ISERROR(SEARCH("NO CUMPLE",J762)))</formula>
    </cfRule>
    <cfRule type="containsText" dxfId="3194" priority="17787" stopIfTrue="1" operator="containsText" text="CUMPLE">
      <formula>NOT(ISERROR(SEARCH("CUMPLE",J762)))</formula>
    </cfRule>
  </conditionalFormatting>
  <conditionalFormatting sqref="K762">
    <cfRule type="containsText" dxfId="3193" priority="17784" stopIfTrue="1" operator="containsText" text="NO CUMPLE">
      <formula>NOT(ISERROR(SEARCH("NO CUMPLE",K762)))</formula>
    </cfRule>
    <cfRule type="containsText" dxfId="3192" priority="17785" stopIfTrue="1" operator="containsText" text="CUMPLE">
      <formula>NOT(ISERROR(SEARCH("CUMPLE",K762)))</formula>
    </cfRule>
  </conditionalFormatting>
  <conditionalFormatting sqref="O761">
    <cfRule type="containsText" dxfId="3191" priority="17782" stopIfTrue="1" operator="containsText" text="NO CUMPLE">
      <formula>NOT(ISERROR(SEARCH("NO CUMPLE",O761)))</formula>
    </cfRule>
    <cfRule type="containsText" dxfId="3190" priority="17783" stopIfTrue="1" operator="containsText" text="CUMPLE">
      <formula>NOT(ISERROR(SEARCH("CUMPLE",O761)))</formula>
    </cfRule>
  </conditionalFormatting>
  <conditionalFormatting sqref="O762:S762">
    <cfRule type="cellIs" dxfId="3189" priority="17781" operator="equal">
      <formula>"EL PROPONENTE SE DEBE REQUERIR POR EXPERIENCIA MINIMA EXIGIDA"</formula>
    </cfRule>
  </conditionalFormatting>
  <conditionalFormatting sqref="N756:N761">
    <cfRule type="cellIs" dxfId="3188" priority="17778" operator="equal">
      <formula>"NO"</formula>
    </cfRule>
    <cfRule type="cellIs" dxfId="3187" priority="17779" operator="equal">
      <formula>"SI"</formula>
    </cfRule>
  </conditionalFormatting>
  <conditionalFormatting sqref="I748">
    <cfRule type="cellIs" dxfId="3186" priority="17777" stopIfTrue="1" operator="greaterThan">
      <formula>0</formula>
    </cfRule>
  </conditionalFormatting>
  <conditionalFormatting sqref="K742:L748">
    <cfRule type="cellIs" dxfId="3185" priority="17775" operator="equal">
      <formula>0</formula>
    </cfRule>
    <cfRule type="cellIs" dxfId="3184" priority="17776" operator="notBetween">
      <formula>$Q$17</formula>
      <formula>$R$17</formula>
    </cfRule>
  </conditionalFormatting>
  <conditionalFormatting sqref="T740:V741">
    <cfRule type="cellIs" dxfId="3183" priority="17772" stopIfTrue="1" operator="equal">
      <formula>"NO"</formula>
    </cfRule>
    <cfRule type="cellIs" dxfId="3182" priority="17773" stopIfTrue="1" operator="equal">
      <formula>"SI"</formula>
    </cfRule>
  </conditionalFormatting>
  <conditionalFormatting sqref="T740:V741">
    <cfRule type="cellIs" dxfId="3181" priority="17771" stopIfTrue="1" operator="equal">
      <formula>"NO APLICA"</formula>
    </cfRule>
  </conditionalFormatting>
  <conditionalFormatting sqref="K740:L741">
    <cfRule type="cellIs" dxfId="3180" priority="17767" operator="notBetween">
      <formula>$Q$17</formula>
      <formula>$R$17</formula>
    </cfRule>
  </conditionalFormatting>
  <conditionalFormatting sqref="P755">
    <cfRule type="cellIs" dxfId="3179" priority="17763" operator="equal">
      <formula>"NO VÁLIDO"</formula>
    </cfRule>
    <cfRule type="cellIs" dxfId="3178" priority="17764" operator="equal">
      <formula>"VÁLIDO"</formula>
    </cfRule>
  </conditionalFormatting>
  <conditionalFormatting sqref="M762">
    <cfRule type="cellIs" dxfId="3177" priority="17760" operator="notEqual">
      <formula>"NO CUMPLE"</formula>
    </cfRule>
    <cfRule type="containsText" dxfId="3176" priority="17761" stopIfTrue="1" operator="containsText" text="NO CUMPLE">
      <formula>NOT(ISERROR(SEARCH("NO CUMPLE",M762)))</formula>
    </cfRule>
    <cfRule type="containsText" dxfId="3175" priority="17762" stopIfTrue="1" operator="containsText" text="CUMPLE">
      <formula>NOT(ISERROR(SEARCH("CUMPLE",M762)))</formula>
    </cfRule>
  </conditionalFormatting>
  <conditionalFormatting sqref="M756:M761">
    <cfRule type="cellIs" dxfId="3174" priority="17758" stopIfTrue="1" operator="equal">
      <formula>"cumple"</formula>
    </cfRule>
    <cfRule type="containsText" dxfId="3173" priority="17759" stopIfTrue="1" operator="containsText" text="NO CUMPLE">
      <formula>NOT(ISERROR(SEARCH("NO CUMPLE",M756)))</formula>
    </cfRule>
  </conditionalFormatting>
  <conditionalFormatting sqref="L756:L761">
    <cfRule type="cellIs" dxfId="3172" priority="17756" stopIfTrue="1" operator="equal">
      <formula>"cumple"</formula>
    </cfRule>
    <cfRule type="containsText" dxfId="3171" priority="17757" stopIfTrue="1" operator="containsText" text="NO CUMPLE">
      <formula>NOT(ISERROR(SEARCH("NO CUMPLE",L756)))</formula>
    </cfRule>
  </conditionalFormatting>
  <conditionalFormatting sqref="C769:I772 C774:I778 F773:I773 P769:V778 K769:M778">
    <cfRule type="cellIs" dxfId="3170" priority="17737" stopIfTrue="1" operator="greaterThan">
      <formula>0</formula>
    </cfRule>
  </conditionalFormatting>
  <conditionalFormatting sqref="D772 D774:D777">
    <cfRule type="cellIs" dxfId="3169" priority="17736" stopIfTrue="1" operator="greaterThan">
      <formula>0</formula>
    </cfRule>
  </conditionalFormatting>
  <conditionalFormatting sqref="D772 F772:H777 D774:D777">
    <cfRule type="cellIs" dxfId="3168" priority="17735" stopIfTrue="1" operator="greaterThan">
      <formula>0</formula>
    </cfRule>
  </conditionalFormatting>
  <conditionalFormatting sqref="H769:H777">
    <cfRule type="cellIs" dxfId="3167" priority="17734" stopIfTrue="1" operator="greaterThan">
      <formula>0</formula>
    </cfRule>
  </conditionalFormatting>
  <conditionalFormatting sqref="E769:E772 E774:E777">
    <cfRule type="cellIs" dxfId="3166" priority="17733" stopIfTrue="1" operator="greaterThan">
      <formula>0</formula>
    </cfRule>
  </conditionalFormatting>
  <conditionalFormatting sqref="K786:K791">
    <cfRule type="containsText" dxfId="3165" priority="17731" stopIfTrue="1" operator="containsText" text="NO CUMPLE">
      <formula>NOT(ISERROR(SEARCH("NO CUMPLE",K786)))</formula>
    </cfRule>
    <cfRule type="containsText" dxfId="3164" priority="17732" stopIfTrue="1" operator="containsText" text="CUMPLE">
      <formula>NOT(ISERROR(SEARCH("CUMPLE",K786)))</formula>
    </cfRule>
  </conditionalFormatting>
  <conditionalFormatting sqref="S785">
    <cfRule type="cellIs" dxfId="3163" priority="17729" operator="greaterThanOrEqual">
      <formula>NUMMINCONT</formula>
    </cfRule>
    <cfRule type="cellIs" dxfId="3162" priority="17730" operator="lessThan">
      <formula>NUMMINCONT</formula>
    </cfRule>
  </conditionalFormatting>
  <conditionalFormatting sqref="T772:V777">
    <cfRule type="cellIs" dxfId="3161" priority="17727" stopIfTrue="1" operator="equal">
      <formula>"NO"</formula>
    </cfRule>
    <cfRule type="cellIs" dxfId="3160" priority="17728" stopIfTrue="1" operator="equal">
      <formula>"SI"</formula>
    </cfRule>
  </conditionalFormatting>
  <conditionalFormatting sqref="T772:V773">
    <cfRule type="cellIs" dxfId="3159" priority="17726" stopIfTrue="1" operator="equal">
      <formula>"NO APLICA"</formula>
    </cfRule>
  </conditionalFormatting>
  <conditionalFormatting sqref="T774:U777">
    <cfRule type="cellIs" dxfId="3158" priority="17725" stopIfTrue="1" operator="equal">
      <formula>"NO APLICA"</formula>
    </cfRule>
  </conditionalFormatting>
  <conditionalFormatting sqref="T774:U774">
    <cfRule type="cellIs" dxfId="3157" priority="17724" stopIfTrue="1" operator="equal">
      <formula>"NO APLICA"</formula>
    </cfRule>
  </conditionalFormatting>
  <conditionalFormatting sqref="V774:V777">
    <cfRule type="cellIs" dxfId="3156" priority="17723" stopIfTrue="1" operator="equal">
      <formula>"NO APLICA"</formula>
    </cfRule>
  </conditionalFormatting>
  <conditionalFormatting sqref="T778:V778">
    <cfRule type="cellIs" dxfId="3155" priority="17718" stopIfTrue="1" operator="equal">
      <formula>"NO"</formula>
    </cfRule>
    <cfRule type="cellIs" dxfId="3154" priority="17719" stopIfTrue="1" operator="equal">
      <formula>"SI"</formula>
    </cfRule>
  </conditionalFormatting>
  <conditionalFormatting sqref="T778:U778">
    <cfRule type="cellIs" dxfId="3153" priority="17717" stopIfTrue="1" operator="equal">
      <formula>"NO APLICA"</formula>
    </cfRule>
  </conditionalFormatting>
  <conditionalFormatting sqref="V778">
    <cfRule type="cellIs" dxfId="3152" priority="17716" stopIfTrue="1" operator="equal">
      <formula>"NO APLICA"</formula>
    </cfRule>
  </conditionalFormatting>
  <conditionalFormatting sqref="T788">
    <cfRule type="cellIs" dxfId="3151" priority="17714" operator="equal">
      <formula>"CUMPLE"</formula>
    </cfRule>
    <cfRule type="cellIs" dxfId="3150" priority="17715" operator="equal">
      <formula>"NO CUMPLE"</formula>
    </cfRule>
  </conditionalFormatting>
  <conditionalFormatting sqref="T788">
    <cfRule type="cellIs" dxfId="3149" priority="17713" operator="equal">
      <formula>"VERIFICAR"</formula>
    </cfRule>
  </conditionalFormatting>
  <conditionalFormatting sqref="H792">
    <cfRule type="containsText" dxfId="3148" priority="17694" stopIfTrue="1" operator="containsText" text="NO CUMPLE">
      <formula>NOT(ISERROR(SEARCH("NO CUMPLE",H792)))</formula>
    </cfRule>
    <cfRule type="containsText" dxfId="3147" priority="17695" stopIfTrue="1" operator="containsText" text="CUMPLE">
      <formula>NOT(ISERROR(SEARCH("CUMPLE",H792)))</formula>
    </cfRule>
  </conditionalFormatting>
  <conditionalFormatting sqref="J792">
    <cfRule type="containsText" dxfId="3146" priority="17692" stopIfTrue="1" operator="containsText" text="NO CUMPLE">
      <formula>NOT(ISERROR(SEARCH("NO CUMPLE",J792)))</formula>
    </cfRule>
    <cfRule type="containsText" dxfId="3145" priority="17693" stopIfTrue="1" operator="containsText" text="CUMPLE">
      <formula>NOT(ISERROR(SEARCH("CUMPLE",J792)))</formula>
    </cfRule>
  </conditionalFormatting>
  <conditionalFormatting sqref="K792">
    <cfRule type="containsText" dxfId="3144" priority="17690" stopIfTrue="1" operator="containsText" text="NO CUMPLE">
      <formula>NOT(ISERROR(SEARCH("NO CUMPLE",K792)))</formula>
    </cfRule>
    <cfRule type="containsText" dxfId="3143" priority="17691" stopIfTrue="1" operator="containsText" text="CUMPLE">
      <formula>NOT(ISERROR(SEARCH("CUMPLE",K792)))</formula>
    </cfRule>
  </conditionalFormatting>
  <conditionalFormatting sqref="O791">
    <cfRule type="containsText" dxfId="3142" priority="17688" stopIfTrue="1" operator="containsText" text="NO CUMPLE">
      <formula>NOT(ISERROR(SEARCH("NO CUMPLE",O791)))</formula>
    </cfRule>
    <cfRule type="containsText" dxfId="3141" priority="17689" stopIfTrue="1" operator="containsText" text="CUMPLE">
      <formula>NOT(ISERROR(SEARCH("CUMPLE",O791)))</formula>
    </cfRule>
  </conditionalFormatting>
  <conditionalFormatting sqref="O792:S792">
    <cfRule type="cellIs" dxfId="3140" priority="17687" operator="equal">
      <formula>"EL PROPONENTE SE DEBE REQUERIR POR EXPERIENCIA MINIMA EXIGIDA"</formula>
    </cfRule>
  </conditionalFormatting>
  <conditionalFormatting sqref="J769:J778">
    <cfRule type="cellIs" dxfId="3139" priority="17686" stopIfTrue="1" operator="greaterThan">
      <formula>0</formula>
    </cfRule>
  </conditionalFormatting>
  <conditionalFormatting sqref="N786:N791">
    <cfRule type="cellIs" dxfId="3138" priority="17684" operator="equal">
      <formula>"NO"</formula>
    </cfRule>
    <cfRule type="cellIs" dxfId="3137" priority="17685" operator="equal">
      <formula>"SI"</formula>
    </cfRule>
  </conditionalFormatting>
  <conditionalFormatting sqref="I778">
    <cfRule type="cellIs" dxfId="3136" priority="17683" stopIfTrue="1" operator="greaterThan">
      <formula>0</formula>
    </cfRule>
  </conditionalFormatting>
  <conditionalFormatting sqref="K772:L778">
    <cfRule type="cellIs" dxfId="3135" priority="17681" operator="equal">
      <formula>0</formula>
    </cfRule>
    <cfRule type="cellIs" dxfId="3134" priority="17682" operator="notBetween">
      <formula>$Q$17</formula>
      <formula>$R$17</formula>
    </cfRule>
  </conditionalFormatting>
  <conditionalFormatting sqref="B769:B772 B774:B778">
    <cfRule type="cellIs" dxfId="3133" priority="17680" stopIfTrue="1" operator="greaterThan">
      <formula>0</formula>
    </cfRule>
  </conditionalFormatting>
  <conditionalFormatting sqref="T769:V771">
    <cfRule type="cellIs" dxfId="3132" priority="17678" stopIfTrue="1" operator="equal">
      <formula>"NO"</formula>
    </cfRule>
    <cfRule type="cellIs" dxfId="3131" priority="17679" stopIfTrue="1" operator="equal">
      <formula>"SI"</formula>
    </cfRule>
  </conditionalFormatting>
  <conditionalFormatting sqref="T769:V770">
    <cfRule type="cellIs" dxfId="3130" priority="17677" stopIfTrue="1" operator="equal">
      <formula>"NO APLICA"</formula>
    </cfRule>
  </conditionalFormatting>
  <conditionalFormatting sqref="T771:U771">
    <cfRule type="cellIs" dxfId="3129" priority="17676" stopIfTrue="1" operator="equal">
      <formula>"NO APLICA"</formula>
    </cfRule>
  </conditionalFormatting>
  <conditionalFormatting sqref="T771:U771">
    <cfRule type="cellIs" dxfId="3128" priority="17675" stopIfTrue="1" operator="equal">
      <formula>"NO APLICA"</formula>
    </cfRule>
  </conditionalFormatting>
  <conditionalFormatting sqref="V771">
    <cfRule type="cellIs" dxfId="3127" priority="17674" stopIfTrue="1" operator="equal">
      <formula>"NO APLICA"</formula>
    </cfRule>
  </conditionalFormatting>
  <conditionalFormatting sqref="K769:L771">
    <cfRule type="cellIs" dxfId="3126" priority="17673" operator="notBetween">
      <formula>$Q$17</formula>
      <formula>$R$17</formula>
    </cfRule>
  </conditionalFormatting>
  <conditionalFormatting sqref="C769:I772 C774:I778 F773:I773 P769:V778 K769:M778">
    <cfRule type="cellIs" dxfId="3125" priority="17672" operator="equal">
      <formula>0</formula>
    </cfRule>
  </conditionalFormatting>
  <conditionalFormatting sqref="P785">
    <cfRule type="cellIs" dxfId="3124" priority="17669" operator="equal">
      <formula>"NO VÁLIDO"</formula>
    </cfRule>
    <cfRule type="cellIs" dxfId="3123" priority="17670" operator="equal">
      <formula>"VÁLIDO"</formula>
    </cfRule>
  </conditionalFormatting>
  <conditionalFormatting sqref="M792">
    <cfRule type="cellIs" dxfId="3122" priority="17666" operator="notEqual">
      <formula>"NO CUMPLE"</formula>
    </cfRule>
    <cfRule type="containsText" dxfId="3121" priority="17667" stopIfTrue="1" operator="containsText" text="NO CUMPLE">
      <formula>NOT(ISERROR(SEARCH("NO CUMPLE",M792)))</formula>
    </cfRule>
    <cfRule type="containsText" dxfId="3120" priority="17668" stopIfTrue="1" operator="containsText" text="CUMPLE">
      <formula>NOT(ISERROR(SEARCH("CUMPLE",M792)))</formula>
    </cfRule>
  </conditionalFormatting>
  <conditionalFormatting sqref="M786:M791">
    <cfRule type="cellIs" dxfId="3119" priority="17664" stopIfTrue="1" operator="equal">
      <formula>"cumple"</formula>
    </cfRule>
    <cfRule type="containsText" dxfId="3118" priority="17665" stopIfTrue="1" operator="containsText" text="NO CUMPLE">
      <formula>NOT(ISERROR(SEARCH("NO CUMPLE",M786)))</formula>
    </cfRule>
  </conditionalFormatting>
  <conditionalFormatting sqref="L786:L791">
    <cfRule type="cellIs" dxfId="3117" priority="17662" stopIfTrue="1" operator="equal">
      <formula>"cumple"</formula>
    </cfRule>
    <cfRule type="containsText" dxfId="3116" priority="17663" stopIfTrue="1" operator="containsText" text="NO CUMPLE">
      <formula>NOT(ISERROR(SEARCH("NO CUMPLE",L786)))</formula>
    </cfRule>
  </conditionalFormatting>
  <conditionalFormatting sqref="D801">
    <cfRule type="cellIs" dxfId="3115" priority="17642" stopIfTrue="1" operator="greaterThan">
      <formula>0</formula>
    </cfRule>
  </conditionalFormatting>
  <conditionalFormatting sqref="D801 F801:H801">
    <cfRule type="cellIs" dxfId="3114" priority="17641" stopIfTrue="1" operator="greaterThan">
      <formula>0</formula>
    </cfRule>
  </conditionalFormatting>
  <conditionalFormatting sqref="K810:K815">
    <cfRule type="containsText" dxfId="3113" priority="17637" stopIfTrue="1" operator="containsText" text="NO CUMPLE">
      <formula>NOT(ISERROR(SEARCH("NO CUMPLE",K810)))</formula>
    </cfRule>
    <cfRule type="containsText" dxfId="3112" priority="17638" stopIfTrue="1" operator="containsText" text="CUMPLE">
      <formula>NOT(ISERROR(SEARCH("CUMPLE",K810)))</formula>
    </cfRule>
  </conditionalFormatting>
  <conditionalFormatting sqref="S809">
    <cfRule type="cellIs" dxfId="3111" priority="17635" operator="greaterThanOrEqual">
      <formula>NUMMINCONT</formula>
    </cfRule>
    <cfRule type="cellIs" dxfId="3110" priority="17636" operator="lessThan">
      <formula>NUMMINCONT</formula>
    </cfRule>
  </conditionalFormatting>
  <conditionalFormatting sqref="T801:V801">
    <cfRule type="cellIs" dxfId="3109" priority="17633" stopIfTrue="1" operator="equal">
      <formula>"NO"</formula>
    </cfRule>
    <cfRule type="cellIs" dxfId="3108" priority="17634" stopIfTrue="1" operator="equal">
      <formula>"SI"</formula>
    </cfRule>
  </conditionalFormatting>
  <conditionalFormatting sqref="T801:V801">
    <cfRule type="cellIs" dxfId="3107" priority="17632" stopIfTrue="1" operator="equal">
      <formula>"NO APLICA"</formula>
    </cfRule>
  </conditionalFormatting>
  <conditionalFormatting sqref="T802:V802">
    <cfRule type="cellIs" dxfId="3106" priority="17624" stopIfTrue="1" operator="equal">
      <formula>"NO"</formula>
    </cfRule>
    <cfRule type="cellIs" dxfId="3105" priority="17625" stopIfTrue="1" operator="equal">
      <formula>"SI"</formula>
    </cfRule>
  </conditionalFormatting>
  <conditionalFormatting sqref="T802:U802">
    <cfRule type="cellIs" dxfId="3104" priority="17623" stopIfTrue="1" operator="equal">
      <formula>"NO APLICA"</formula>
    </cfRule>
  </conditionalFormatting>
  <conditionalFormatting sqref="V802">
    <cfRule type="cellIs" dxfId="3103" priority="17622" stopIfTrue="1" operator="equal">
      <formula>"NO APLICA"</formula>
    </cfRule>
  </conditionalFormatting>
  <conditionalFormatting sqref="T812">
    <cfRule type="cellIs" dxfId="3102" priority="17620" operator="equal">
      <formula>"CUMPLE"</formula>
    </cfRule>
    <cfRule type="cellIs" dxfId="3101" priority="17621" operator="equal">
      <formula>"NO CUMPLE"</formula>
    </cfRule>
  </conditionalFormatting>
  <conditionalFormatting sqref="T812">
    <cfRule type="cellIs" dxfId="3100" priority="17619" operator="equal">
      <formula>"VERIFICAR"</formula>
    </cfRule>
  </conditionalFormatting>
  <conditionalFormatting sqref="H816">
    <cfRule type="containsText" dxfId="3099" priority="17600" stopIfTrue="1" operator="containsText" text="NO CUMPLE">
      <formula>NOT(ISERROR(SEARCH("NO CUMPLE",H816)))</formula>
    </cfRule>
    <cfRule type="containsText" dxfId="3098" priority="17601" stopIfTrue="1" operator="containsText" text="CUMPLE">
      <formula>NOT(ISERROR(SEARCH("CUMPLE",H816)))</formula>
    </cfRule>
  </conditionalFormatting>
  <conditionalFormatting sqref="J816">
    <cfRule type="containsText" dxfId="3097" priority="17598" stopIfTrue="1" operator="containsText" text="NO CUMPLE">
      <formula>NOT(ISERROR(SEARCH("NO CUMPLE",J816)))</formula>
    </cfRule>
    <cfRule type="containsText" dxfId="3096" priority="17599" stopIfTrue="1" operator="containsText" text="CUMPLE">
      <formula>NOT(ISERROR(SEARCH("CUMPLE",J816)))</formula>
    </cfRule>
  </conditionalFormatting>
  <conditionalFormatting sqref="K816">
    <cfRule type="containsText" dxfId="3095" priority="17596" stopIfTrue="1" operator="containsText" text="NO CUMPLE">
      <formula>NOT(ISERROR(SEARCH("NO CUMPLE",K816)))</formula>
    </cfRule>
    <cfRule type="containsText" dxfId="3094" priority="17597" stopIfTrue="1" operator="containsText" text="CUMPLE">
      <formula>NOT(ISERROR(SEARCH("CUMPLE",K816)))</formula>
    </cfRule>
  </conditionalFormatting>
  <conditionalFormatting sqref="O815">
    <cfRule type="containsText" dxfId="3093" priority="17594" stopIfTrue="1" operator="containsText" text="NO CUMPLE">
      <formula>NOT(ISERROR(SEARCH("NO CUMPLE",O815)))</formula>
    </cfRule>
    <cfRule type="containsText" dxfId="3092" priority="17595" stopIfTrue="1" operator="containsText" text="CUMPLE">
      <formula>NOT(ISERROR(SEARCH("CUMPLE",O815)))</formula>
    </cfRule>
  </conditionalFormatting>
  <conditionalFormatting sqref="O816:S816">
    <cfRule type="cellIs" dxfId="3091" priority="17593" operator="equal">
      <formula>"EL PROPONENTE SE DEBE REQUERIR POR EXPERIENCIA MINIMA EXIGIDA"</formula>
    </cfRule>
  </conditionalFormatting>
  <conditionalFormatting sqref="N810:N815">
    <cfRule type="cellIs" dxfId="3090" priority="17590" operator="equal">
      <formula>"NO"</formula>
    </cfRule>
    <cfRule type="cellIs" dxfId="3089" priority="17591" operator="equal">
      <formula>"SI"</formula>
    </cfRule>
  </conditionalFormatting>
  <conditionalFormatting sqref="I802">
    <cfRule type="cellIs" dxfId="3088" priority="17589" stopIfTrue="1" operator="greaterThan">
      <formula>0</formula>
    </cfRule>
  </conditionalFormatting>
  <conditionalFormatting sqref="T799:V799">
    <cfRule type="cellIs" dxfId="3087" priority="17583" stopIfTrue="1" operator="equal">
      <formula>"NO APLICA"</formula>
    </cfRule>
  </conditionalFormatting>
  <conditionalFormatting sqref="T800:U800">
    <cfRule type="cellIs" dxfId="3086" priority="17582" stopIfTrue="1" operator="equal">
      <formula>"NO APLICA"</formula>
    </cfRule>
  </conditionalFormatting>
  <conditionalFormatting sqref="T800:U800">
    <cfRule type="cellIs" dxfId="3085" priority="17581" stopIfTrue="1" operator="equal">
      <formula>"NO APLICA"</formula>
    </cfRule>
  </conditionalFormatting>
  <conditionalFormatting sqref="V800">
    <cfRule type="cellIs" dxfId="3084" priority="17580" stopIfTrue="1" operator="equal">
      <formula>"NO APLICA"</formula>
    </cfRule>
  </conditionalFormatting>
  <conditionalFormatting sqref="P809">
    <cfRule type="cellIs" dxfId="3083" priority="17575" operator="equal">
      <formula>"NO VÁLIDO"</formula>
    </cfRule>
    <cfRule type="cellIs" dxfId="3082" priority="17576" operator="equal">
      <formula>"VÁLIDO"</formula>
    </cfRule>
  </conditionalFormatting>
  <conditionalFormatting sqref="M816">
    <cfRule type="cellIs" dxfId="3081" priority="17572" operator="notEqual">
      <formula>"NO CUMPLE"</formula>
    </cfRule>
    <cfRule type="containsText" dxfId="3080" priority="17573" stopIfTrue="1" operator="containsText" text="NO CUMPLE">
      <formula>NOT(ISERROR(SEARCH("NO CUMPLE",M816)))</formula>
    </cfRule>
    <cfRule type="containsText" dxfId="3079" priority="17574" stopIfTrue="1" operator="containsText" text="CUMPLE">
      <formula>NOT(ISERROR(SEARCH("CUMPLE",M816)))</formula>
    </cfRule>
  </conditionalFormatting>
  <conditionalFormatting sqref="M810:M815">
    <cfRule type="cellIs" dxfId="3078" priority="17570" stopIfTrue="1" operator="equal">
      <formula>"cumple"</formula>
    </cfRule>
    <cfRule type="containsText" dxfId="3077" priority="17571" stopIfTrue="1" operator="containsText" text="NO CUMPLE">
      <formula>NOT(ISERROR(SEARCH("NO CUMPLE",M810)))</formula>
    </cfRule>
  </conditionalFormatting>
  <conditionalFormatting sqref="L810:L815">
    <cfRule type="cellIs" dxfId="3076" priority="17568" stopIfTrue="1" operator="equal">
      <formula>"cumple"</formula>
    </cfRule>
    <cfRule type="containsText" dxfId="3075" priority="17569" stopIfTrue="1" operator="containsText" text="NO CUMPLE">
      <formula>NOT(ISERROR(SEARCH("NO CUMPLE",L810)))</formula>
    </cfRule>
  </conditionalFormatting>
  <conditionalFormatting sqref="K838:K843">
    <cfRule type="containsText" dxfId="3074" priority="17543" stopIfTrue="1" operator="containsText" text="NO CUMPLE">
      <formula>NOT(ISERROR(SEARCH("NO CUMPLE",K838)))</formula>
    </cfRule>
    <cfRule type="containsText" dxfId="3073" priority="17544" stopIfTrue="1" operator="containsText" text="CUMPLE">
      <formula>NOT(ISERROR(SEARCH("CUMPLE",K838)))</formula>
    </cfRule>
  </conditionalFormatting>
  <conditionalFormatting sqref="S837">
    <cfRule type="cellIs" dxfId="3072" priority="17541" operator="greaterThanOrEqual">
      <formula>NUMMINCONT</formula>
    </cfRule>
    <cfRule type="cellIs" dxfId="3071" priority="17542" operator="lessThan">
      <formula>NUMMINCONT</formula>
    </cfRule>
  </conditionalFormatting>
  <conditionalFormatting sqref="T826:U829">
    <cfRule type="cellIs" dxfId="3070" priority="17537" stopIfTrue="1" operator="equal">
      <formula>"NO APLICA"</formula>
    </cfRule>
  </conditionalFormatting>
  <conditionalFormatting sqref="T826:U826">
    <cfRule type="cellIs" dxfId="3069" priority="17536" stopIfTrue="1" operator="equal">
      <formula>"NO APLICA"</formula>
    </cfRule>
  </conditionalFormatting>
  <conditionalFormatting sqref="V826:V829">
    <cfRule type="cellIs" dxfId="3068" priority="17535" stopIfTrue="1" operator="equal">
      <formula>"NO APLICA"</formula>
    </cfRule>
  </conditionalFormatting>
  <conditionalFormatting sqref="T830:V830">
    <cfRule type="cellIs" dxfId="3067" priority="17530" stopIfTrue="1" operator="equal">
      <formula>"NO"</formula>
    </cfRule>
    <cfRule type="cellIs" dxfId="3066" priority="17531" stopIfTrue="1" operator="equal">
      <formula>"SI"</formula>
    </cfRule>
  </conditionalFormatting>
  <conditionalFormatting sqref="T830:U830">
    <cfRule type="cellIs" dxfId="3065" priority="17529" stopIfTrue="1" operator="equal">
      <formula>"NO APLICA"</formula>
    </cfRule>
  </conditionalFormatting>
  <conditionalFormatting sqref="V830">
    <cfRule type="cellIs" dxfId="3064" priority="17528" stopIfTrue="1" operator="equal">
      <formula>"NO APLICA"</formula>
    </cfRule>
  </conditionalFormatting>
  <conditionalFormatting sqref="T840">
    <cfRule type="cellIs" dxfId="3063" priority="17526" operator="equal">
      <formula>"CUMPLE"</formula>
    </cfRule>
    <cfRule type="cellIs" dxfId="3062" priority="17527" operator="equal">
      <formula>"NO CUMPLE"</formula>
    </cfRule>
  </conditionalFormatting>
  <conditionalFormatting sqref="T840">
    <cfRule type="cellIs" dxfId="3061" priority="17525" operator="equal">
      <formula>"VERIFICAR"</formula>
    </cfRule>
  </conditionalFormatting>
  <conditionalFormatting sqref="H844">
    <cfRule type="containsText" dxfId="3060" priority="17506" stopIfTrue="1" operator="containsText" text="NO CUMPLE">
      <formula>NOT(ISERROR(SEARCH("NO CUMPLE",H844)))</formula>
    </cfRule>
    <cfRule type="containsText" dxfId="3059" priority="17507" stopIfTrue="1" operator="containsText" text="CUMPLE">
      <formula>NOT(ISERROR(SEARCH("CUMPLE",H844)))</formula>
    </cfRule>
  </conditionalFormatting>
  <conditionalFormatting sqref="J844">
    <cfRule type="containsText" dxfId="3058" priority="17504" stopIfTrue="1" operator="containsText" text="NO CUMPLE">
      <formula>NOT(ISERROR(SEARCH("NO CUMPLE",J844)))</formula>
    </cfRule>
    <cfRule type="containsText" dxfId="3057" priority="17505" stopIfTrue="1" operator="containsText" text="CUMPLE">
      <formula>NOT(ISERROR(SEARCH("CUMPLE",J844)))</formula>
    </cfRule>
  </conditionalFormatting>
  <conditionalFormatting sqref="K844">
    <cfRule type="containsText" dxfId="3056" priority="17502" stopIfTrue="1" operator="containsText" text="NO CUMPLE">
      <formula>NOT(ISERROR(SEARCH("NO CUMPLE",K844)))</formula>
    </cfRule>
    <cfRule type="containsText" dxfId="3055" priority="17503" stopIfTrue="1" operator="containsText" text="CUMPLE">
      <formula>NOT(ISERROR(SEARCH("CUMPLE",K844)))</formula>
    </cfRule>
  </conditionalFormatting>
  <conditionalFormatting sqref="O843">
    <cfRule type="containsText" dxfId="3054" priority="17500" stopIfTrue="1" operator="containsText" text="NO CUMPLE">
      <formula>NOT(ISERROR(SEARCH("NO CUMPLE",O843)))</formula>
    </cfRule>
    <cfRule type="containsText" dxfId="3053" priority="17501" stopIfTrue="1" operator="containsText" text="CUMPLE">
      <formula>NOT(ISERROR(SEARCH("CUMPLE",O843)))</formula>
    </cfRule>
  </conditionalFormatting>
  <conditionalFormatting sqref="O844:S844">
    <cfRule type="cellIs" dxfId="3052" priority="17499" operator="equal">
      <formula>"EL PROPONENTE SE DEBE REQUERIR POR EXPERIENCIA MINIMA EXIGIDA"</formula>
    </cfRule>
  </conditionalFormatting>
  <conditionalFormatting sqref="N838:N843">
    <cfRule type="cellIs" dxfId="3051" priority="17496" operator="equal">
      <formula>"NO"</formula>
    </cfRule>
    <cfRule type="cellIs" dxfId="3050" priority="17497" operator="equal">
      <formula>"SI"</formula>
    </cfRule>
  </conditionalFormatting>
  <conditionalFormatting sqref="I830">
    <cfRule type="cellIs" dxfId="3049" priority="17495" stopIfTrue="1" operator="greaterThan">
      <formula>0</formula>
    </cfRule>
  </conditionalFormatting>
  <conditionalFormatting sqref="T823:V825">
    <cfRule type="cellIs" dxfId="3048" priority="17490" stopIfTrue="1" operator="equal">
      <formula>"NO"</formula>
    </cfRule>
    <cfRule type="cellIs" dxfId="3047" priority="17491" stopIfTrue="1" operator="equal">
      <formula>"SI"</formula>
    </cfRule>
  </conditionalFormatting>
  <conditionalFormatting sqref="T823:V824">
    <cfRule type="cellIs" dxfId="3046" priority="17489" stopIfTrue="1" operator="equal">
      <formula>"NO APLICA"</formula>
    </cfRule>
  </conditionalFormatting>
  <conditionalFormatting sqref="T825:U825">
    <cfRule type="cellIs" dxfId="3045" priority="17488" stopIfTrue="1" operator="equal">
      <formula>"NO APLICA"</formula>
    </cfRule>
  </conditionalFormatting>
  <conditionalFormatting sqref="T825:U825">
    <cfRule type="cellIs" dxfId="3044" priority="17487" stopIfTrue="1" operator="equal">
      <formula>"NO APLICA"</formula>
    </cfRule>
  </conditionalFormatting>
  <conditionalFormatting sqref="V825">
    <cfRule type="cellIs" dxfId="3043" priority="17486" stopIfTrue="1" operator="equal">
      <formula>"NO APLICA"</formula>
    </cfRule>
  </conditionalFormatting>
  <conditionalFormatting sqref="K823:L825">
    <cfRule type="cellIs" dxfId="3042" priority="17485" operator="notBetween">
      <formula>$Q$17</formula>
      <formula>$R$17</formula>
    </cfRule>
  </conditionalFormatting>
  <conditionalFormatting sqref="P837">
    <cfRule type="cellIs" dxfId="3041" priority="17481" operator="equal">
      <formula>"NO VÁLIDO"</formula>
    </cfRule>
    <cfRule type="cellIs" dxfId="3040" priority="17482" operator="equal">
      <formula>"VÁLIDO"</formula>
    </cfRule>
  </conditionalFormatting>
  <conditionalFormatting sqref="M844">
    <cfRule type="cellIs" dxfId="3039" priority="17478" operator="notEqual">
      <formula>"NO CUMPLE"</formula>
    </cfRule>
    <cfRule type="containsText" dxfId="3038" priority="17479" stopIfTrue="1" operator="containsText" text="NO CUMPLE">
      <formula>NOT(ISERROR(SEARCH("NO CUMPLE",M844)))</formula>
    </cfRule>
    <cfRule type="containsText" dxfId="3037" priority="17480" stopIfTrue="1" operator="containsText" text="CUMPLE">
      <formula>NOT(ISERROR(SEARCH("CUMPLE",M844)))</formula>
    </cfRule>
  </conditionalFormatting>
  <conditionalFormatting sqref="M838:M843">
    <cfRule type="cellIs" dxfId="3036" priority="17476" stopIfTrue="1" operator="equal">
      <formula>"cumple"</formula>
    </cfRule>
    <cfRule type="containsText" dxfId="3035" priority="17477" stopIfTrue="1" operator="containsText" text="NO CUMPLE">
      <formula>NOT(ISERROR(SEARCH("NO CUMPLE",M838)))</formula>
    </cfRule>
  </conditionalFormatting>
  <conditionalFormatting sqref="L838:L843">
    <cfRule type="cellIs" dxfId="3034" priority="17474" stopIfTrue="1" operator="equal">
      <formula>"cumple"</formula>
    </cfRule>
    <cfRule type="containsText" dxfId="3033" priority="17475" stopIfTrue="1" operator="containsText" text="NO CUMPLE">
      <formula>NOT(ISERROR(SEARCH("NO CUMPLE",L838)))</formula>
    </cfRule>
  </conditionalFormatting>
  <conditionalFormatting sqref="D854:D856">
    <cfRule type="cellIs" dxfId="3032" priority="17454" stopIfTrue="1" operator="greaterThan">
      <formula>0</formula>
    </cfRule>
  </conditionalFormatting>
  <conditionalFormatting sqref="D854:D856 F854:H856">
    <cfRule type="cellIs" dxfId="3031" priority="17453" stopIfTrue="1" operator="greaterThan">
      <formula>0</formula>
    </cfRule>
  </conditionalFormatting>
  <conditionalFormatting sqref="H851:H856">
    <cfRule type="cellIs" dxfId="3030" priority="17452" stopIfTrue="1" operator="greaterThan">
      <formula>0</formula>
    </cfRule>
  </conditionalFormatting>
  <conditionalFormatting sqref="E851:E856">
    <cfRule type="cellIs" dxfId="3029" priority="17451" stopIfTrue="1" operator="greaterThan">
      <formula>0</formula>
    </cfRule>
  </conditionalFormatting>
  <conditionalFormatting sqref="K865:K870">
    <cfRule type="containsText" dxfId="3028" priority="17449" stopIfTrue="1" operator="containsText" text="NO CUMPLE">
      <formula>NOT(ISERROR(SEARCH("NO CUMPLE",K865)))</formula>
    </cfRule>
    <cfRule type="containsText" dxfId="3027" priority="17450" stopIfTrue="1" operator="containsText" text="CUMPLE">
      <formula>NOT(ISERROR(SEARCH("CUMPLE",K865)))</formula>
    </cfRule>
  </conditionalFormatting>
  <conditionalFormatting sqref="S864">
    <cfRule type="cellIs" dxfId="3026" priority="17447" operator="greaterThanOrEqual">
      <formula>NUMMINCONT</formula>
    </cfRule>
    <cfRule type="cellIs" dxfId="3025" priority="17448" operator="lessThan">
      <formula>NUMMINCONT</formula>
    </cfRule>
  </conditionalFormatting>
  <conditionalFormatting sqref="T854:V856">
    <cfRule type="cellIs" dxfId="3024" priority="17445" stopIfTrue="1" operator="equal">
      <formula>"NO"</formula>
    </cfRule>
    <cfRule type="cellIs" dxfId="3023" priority="17446" stopIfTrue="1" operator="equal">
      <formula>"SI"</formula>
    </cfRule>
  </conditionalFormatting>
  <conditionalFormatting sqref="T854:V855">
    <cfRule type="cellIs" dxfId="3022" priority="17444" stopIfTrue="1" operator="equal">
      <formula>"NO APLICA"</formula>
    </cfRule>
  </conditionalFormatting>
  <conditionalFormatting sqref="T856:U856">
    <cfRule type="cellIs" dxfId="3021" priority="17443" stopIfTrue="1" operator="equal">
      <formula>"NO APLICA"</formula>
    </cfRule>
  </conditionalFormatting>
  <conditionalFormatting sqref="T856:U856">
    <cfRule type="cellIs" dxfId="3020" priority="17442" stopIfTrue="1" operator="equal">
      <formula>"NO APLICA"</formula>
    </cfRule>
  </conditionalFormatting>
  <conditionalFormatting sqref="V856">
    <cfRule type="cellIs" dxfId="3019" priority="17441" stopIfTrue="1" operator="equal">
      <formula>"NO APLICA"</formula>
    </cfRule>
  </conditionalFormatting>
  <conditionalFormatting sqref="T857:V857">
    <cfRule type="cellIs" dxfId="3018" priority="17436" stopIfTrue="1" operator="equal">
      <formula>"NO"</formula>
    </cfRule>
    <cfRule type="cellIs" dxfId="3017" priority="17437" stopIfTrue="1" operator="equal">
      <formula>"SI"</formula>
    </cfRule>
  </conditionalFormatting>
  <conditionalFormatting sqref="T857:U857">
    <cfRule type="cellIs" dxfId="3016" priority="17435" stopIfTrue="1" operator="equal">
      <formula>"NO APLICA"</formula>
    </cfRule>
  </conditionalFormatting>
  <conditionalFormatting sqref="V857">
    <cfRule type="cellIs" dxfId="3015" priority="17434" stopIfTrue="1" operator="equal">
      <formula>"NO APLICA"</formula>
    </cfRule>
  </conditionalFormatting>
  <conditionalFormatting sqref="T867">
    <cfRule type="cellIs" dxfId="3014" priority="17432" operator="equal">
      <formula>"CUMPLE"</formula>
    </cfRule>
    <cfRule type="cellIs" dxfId="3013" priority="17433" operator="equal">
      <formula>"NO CUMPLE"</formula>
    </cfRule>
  </conditionalFormatting>
  <conditionalFormatting sqref="T867">
    <cfRule type="cellIs" dxfId="3012" priority="17431" operator="equal">
      <formula>"VERIFICAR"</formula>
    </cfRule>
  </conditionalFormatting>
  <conditionalFormatting sqref="H871">
    <cfRule type="containsText" dxfId="3011" priority="17412" stopIfTrue="1" operator="containsText" text="NO CUMPLE">
      <formula>NOT(ISERROR(SEARCH("NO CUMPLE",H871)))</formula>
    </cfRule>
    <cfRule type="containsText" dxfId="3010" priority="17413" stopIfTrue="1" operator="containsText" text="CUMPLE">
      <formula>NOT(ISERROR(SEARCH("CUMPLE",H871)))</formula>
    </cfRule>
  </conditionalFormatting>
  <conditionalFormatting sqref="J871">
    <cfRule type="containsText" dxfId="3009" priority="17410" stopIfTrue="1" operator="containsText" text="NO CUMPLE">
      <formula>NOT(ISERROR(SEARCH("NO CUMPLE",J871)))</formula>
    </cfRule>
    <cfRule type="containsText" dxfId="3008" priority="17411" stopIfTrue="1" operator="containsText" text="CUMPLE">
      <formula>NOT(ISERROR(SEARCH("CUMPLE",J871)))</formula>
    </cfRule>
  </conditionalFormatting>
  <conditionalFormatting sqref="K871">
    <cfRule type="containsText" dxfId="3007" priority="17408" stopIfTrue="1" operator="containsText" text="NO CUMPLE">
      <formula>NOT(ISERROR(SEARCH("NO CUMPLE",K871)))</formula>
    </cfRule>
    <cfRule type="containsText" dxfId="3006" priority="17409" stopIfTrue="1" operator="containsText" text="CUMPLE">
      <formula>NOT(ISERROR(SEARCH("CUMPLE",K871)))</formula>
    </cfRule>
  </conditionalFormatting>
  <conditionalFormatting sqref="O870">
    <cfRule type="containsText" dxfId="3005" priority="17406" stopIfTrue="1" operator="containsText" text="NO CUMPLE">
      <formula>NOT(ISERROR(SEARCH("NO CUMPLE",O870)))</formula>
    </cfRule>
    <cfRule type="containsText" dxfId="3004" priority="17407" stopIfTrue="1" operator="containsText" text="CUMPLE">
      <formula>NOT(ISERROR(SEARCH("CUMPLE",O870)))</formula>
    </cfRule>
  </conditionalFormatting>
  <conditionalFormatting sqref="O871:S871">
    <cfRule type="cellIs" dxfId="3003" priority="17405" operator="equal">
      <formula>"EL PROPONENTE SE DEBE REQUERIR POR EXPERIENCIA MINIMA EXIGIDA"</formula>
    </cfRule>
  </conditionalFormatting>
  <conditionalFormatting sqref="N865:N870">
    <cfRule type="cellIs" dxfId="3002" priority="17402" operator="equal">
      <formula>"NO"</formula>
    </cfRule>
    <cfRule type="cellIs" dxfId="3001" priority="17403" operator="equal">
      <formula>"SI"</formula>
    </cfRule>
  </conditionalFormatting>
  <conditionalFormatting sqref="I857">
    <cfRule type="cellIs" dxfId="3000" priority="17401" stopIfTrue="1" operator="greaterThan">
      <formula>0</formula>
    </cfRule>
  </conditionalFormatting>
  <conditionalFormatting sqref="T851:V853">
    <cfRule type="cellIs" dxfId="2999" priority="17396" stopIfTrue="1" operator="equal">
      <formula>"NO"</formula>
    </cfRule>
    <cfRule type="cellIs" dxfId="2998" priority="17397" stopIfTrue="1" operator="equal">
      <formula>"SI"</formula>
    </cfRule>
  </conditionalFormatting>
  <conditionalFormatting sqref="T851:V852">
    <cfRule type="cellIs" dxfId="2997" priority="17395" stopIfTrue="1" operator="equal">
      <formula>"NO APLICA"</formula>
    </cfRule>
  </conditionalFormatting>
  <conditionalFormatting sqref="T853:U853">
    <cfRule type="cellIs" dxfId="2996" priority="17394" stopIfTrue="1" operator="equal">
      <formula>"NO APLICA"</formula>
    </cfRule>
  </conditionalFormatting>
  <conditionalFormatting sqref="T853:U853">
    <cfRule type="cellIs" dxfId="2995" priority="17393" stopIfTrue="1" operator="equal">
      <formula>"NO APLICA"</formula>
    </cfRule>
  </conditionalFormatting>
  <conditionalFormatting sqref="V853">
    <cfRule type="cellIs" dxfId="2994" priority="17392" stopIfTrue="1" operator="equal">
      <formula>"NO APLICA"</formula>
    </cfRule>
  </conditionalFormatting>
  <conditionalFormatting sqref="K851:L853">
    <cfRule type="cellIs" dxfId="2993" priority="17391" operator="notBetween">
      <formula>$Q$17</formula>
      <formula>$R$17</formula>
    </cfRule>
  </conditionalFormatting>
  <conditionalFormatting sqref="P864">
    <cfRule type="cellIs" dxfId="2992" priority="17387" operator="equal">
      <formula>"NO VÁLIDO"</formula>
    </cfRule>
    <cfRule type="cellIs" dxfId="2991" priority="17388" operator="equal">
      <formula>"VÁLIDO"</formula>
    </cfRule>
  </conditionalFormatting>
  <conditionalFormatting sqref="M871">
    <cfRule type="cellIs" dxfId="2990" priority="17384" operator="notEqual">
      <formula>"NO CUMPLE"</formula>
    </cfRule>
    <cfRule type="containsText" dxfId="2989" priority="17385" stopIfTrue="1" operator="containsText" text="NO CUMPLE">
      <formula>NOT(ISERROR(SEARCH("NO CUMPLE",M871)))</formula>
    </cfRule>
    <cfRule type="containsText" dxfId="2988" priority="17386" stopIfTrue="1" operator="containsText" text="CUMPLE">
      <formula>NOT(ISERROR(SEARCH("CUMPLE",M871)))</formula>
    </cfRule>
  </conditionalFormatting>
  <conditionalFormatting sqref="M865:M870">
    <cfRule type="cellIs" dxfId="2987" priority="17382" stopIfTrue="1" operator="equal">
      <formula>"cumple"</formula>
    </cfRule>
    <cfRule type="containsText" dxfId="2986" priority="17383" stopIfTrue="1" operator="containsText" text="NO CUMPLE">
      <formula>NOT(ISERROR(SEARCH("NO CUMPLE",M865)))</formula>
    </cfRule>
  </conditionalFormatting>
  <conditionalFormatting sqref="L865:L870">
    <cfRule type="cellIs" dxfId="2985" priority="17380" stopIfTrue="1" operator="equal">
      <formula>"cumple"</formula>
    </cfRule>
    <cfRule type="containsText" dxfId="2984" priority="17381" stopIfTrue="1" operator="containsText" text="NO CUMPLE">
      <formula>NOT(ISERROR(SEARCH("NO CUMPLE",L865)))</formula>
    </cfRule>
  </conditionalFormatting>
  <conditionalFormatting sqref="K894:K899">
    <cfRule type="containsText" dxfId="2983" priority="8883" stopIfTrue="1" operator="containsText" text="NO CUMPLE">
      <formula>NOT(ISERROR(SEARCH("NO CUMPLE",K894)))</formula>
    </cfRule>
    <cfRule type="containsText" dxfId="2982" priority="8884" stopIfTrue="1" operator="containsText" text="CUMPLE">
      <formula>NOT(ISERROR(SEARCH("CUMPLE",K894)))</formula>
    </cfRule>
  </conditionalFormatting>
  <conditionalFormatting sqref="S893">
    <cfRule type="cellIs" dxfId="2981" priority="8881" operator="greaterThanOrEqual">
      <formula>NUMMINCONT</formula>
    </cfRule>
    <cfRule type="cellIs" dxfId="2980" priority="8882" operator="lessThan">
      <formula>NUMMINCONT</formula>
    </cfRule>
  </conditionalFormatting>
  <conditionalFormatting sqref="T881:V882">
    <cfRule type="cellIs" dxfId="2979" priority="8878" stopIfTrue="1" operator="equal">
      <formula>"NO APLICA"</formula>
    </cfRule>
  </conditionalFormatting>
  <conditionalFormatting sqref="T883:U883">
    <cfRule type="cellIs" dxfId="2978" priority="8876" stopIfTrue="1" operator="equal">
      <formula>"NO APLICA"</formula>
    </cfRule>
  </conditionalFormatting>
  <conditionalFormatting sqref="T886:V886">
    <cfRule type="cellIs" dxfId="2977" priority="8870" stopIfTrue="1" operator="equal">
      <formula>"NO"</formula>
    </cfRule>
    <cfRule type="cellIs" dxfId="2976" priority="8871" stopIfTrue="1" operator="equal">
      <formula>"SI"</formula>
    </cfRule>
  </conditionalFormatting>
  <conditionalFormatting sqref="T886:U886">
    <cfRule type="cellIs" dxfId="2975" priority="8869" stopIfTrue="1" operator="equal">
      <formula>"NO APLICA"</formula>
    </cfRule>
  </conditionalFormatting>
  <conditionalFormatting sqref="V886">
    <cfRule type="cellIs" dxfId="2974" priority="8868" stopIfTrue="1" operator="equal">
      <formula>"NO APLICA"</formula>
    </cfRule>
  </conditionalFormatting>
  <conditionalFormatting sqref="T896">
    <cfRule type="cellIs" dxfId="2973" priority="8866" operator="equal">
      <formula>"CUMPLE"</formula>
    </cfRule>
    <cfRule type="cellIs" dxfId="2972" priority="8867" operator="equal">
      <formula>"NO CUMPLE"</formula>
    </cfRule>
  </conditionalFormatting>
  <conditionalFormatting sqref="T896">
    <cfRule type="cellIs" dxfId="2971" priority="8865" operator="equal">
      <formula>"VERIFICAR"</formula>
    </cfRule>
  </conditionalFormatting>
  <conditionalFormatting sqref="H900">
    <cfRule type="containsText" dxfId="2970" priority="8846" stopIfTrue="1" operator="containsText" text="NO CUMPLE">
      <formula>NOT(ISERROR(SEARCH("NO CUMPLE",H900)))</formula>
    </cfRule>
    <cfRule type="containsText" dxfId="2969" priority="8847" stopIfTrue="1" operator="containsText" text="CUMPLE">
      <formula>NOT(ISERROR(SEARCH("CUMPLE",H900)))</formula>
    </cfRule>
  </conditionalFormatting>
  <conditionalFormatting sqref="J900">
    <cfRule type="containsText" dxfId="2968" priority="8844" stopIfTrue="1" operator="containsText" text="NO CUMPLE">
      <formula>NOT(ISERROR(SEARCH("NO CUMPLE",J900)))</formula>
    </cfRule>
    <cfRule type="containsText" dxfId="2967" priority="8845" stopIfTrue="1" operator="containsText" text="CUMPLE">
      <formula>NOT(ISERROR(SEARCH("CUMPLE",J900)))</formula>
    </cfRule>
  </conditionalFormatting>
  <conditionalFormatting sqref="K900">
    <cfRule type="containsText" dxfId="2966" priority="8842" stopIfTrue="1" operator="containsText" text="NO CUMPLE">
      <formula>NOT(ISERROR(SEARCH("NO CUMPLE",K900)))</formula>
    </cfRule>
    <cfRule type="containsText" dxfId="2965" priority="8843" stopIfTrue="1" operator="containsText" text="CUMPLE">
      <formula>NOT(ISERROR(SEARCH("CUMPLE",K900)))</formula>
    </cfRule>
  </conditionalFormatting>
  <conditionalFormatting sqref="O899">
    <cfRule type="containsText" dxfId="2964" priority="8840" stopIfTrue="1" operator="containsText" text="NO CUMPLE">
      <formula>NOT(ISERROR(SEARCH("NO CUMPLE",O899)))</formula>
    </cfRule>
    <cfRule type="containsText" dxfId="2963" priority="8841" stopIfTrue="1" operator="containsText" text="CUMPLE">
      <formula>NOT(ISERROR(SEARCH("CUMPLE",O899)))</formula>
    </cfRule>
  </conditionalFormatting>
  <conditionalFormatting sqref="O900:S900">
    <cfRule type="cellIs" dxfId="2962" priority="8839" operator="equal">
      <formula>"EL PROPONENTE SE DEBE REQUERIR POR EXPERIENCIA MINIMA EXIGIDA"</formula>
    </cfRule>
  </conditionalFormatting>
  <conditionalFormatting sqref="N894:N899">
    <cfRule type="cellIs" dxfId="2961" priority="8836" operator="equal">
      <formula>"NO"</formula>
    </cfRule>
    <cfRule type="cellIs" dxfId="2960" priority="8837" operator="equal">
      <formula>"SI"</formula>
    </cfRule>
  </conditionalFormatting>
  <conditionalFormatting sqref="I886">
    <cfRule type="cellIs" dxfId="2959" priority="8835" stopIfTrue="1" operator="greaterThan">
      <formula>0</formula>
    </cfRule>
  </conditionalFormatting>
  <conditionalFormatting sqref="T878:V880">
    <cfRule type="cellIs" dxfId="2958" priority="8830" stopIfTrue="1" operator="equal">
      <formula>"NO"</formula>
    </cfRule>
    <cfRule type="cellIs" dxfId="2957" priority="8831" stopIfTrue="1" operator="equal">
      <formula>"SI"</formula>
    </cfRule>
  </conditionalFormatting>
  <conditionalFormatting sqref="T878:V879">
    <cfRule type="cellIs" dxfId="2956" priority="8829" stopIfTrue="1" operator="equal">
      <formula>"NO APLICA"</formula>
    </cfRule>
  </conditionalFormatting>
  <conditionalFormatting sqref="T880:U880">
    <cfRule type="cellIs" dxfId="2955" priority="8828" stopIfTrue="1" operator="equal">
      <formula>"NO APLICA"</formula>
    </cfRule>
  </conditionalFormatting>
  <conditionalFormatting sqref="T880:U880">
    <cfRule type="cellIs" dxfId="2954" priority="8827" stopIfTrue="1" operator="equal">
      <formula>"NO APLICA"</formula>
    </cfRule>
  </conditionalFormatting>
  <conditionalFormatting sqref="V880">
    <cfRule type="cellIs" dxfId="2953" priority="8826" stopIfTrue="1" operator="equal">
      <formula>"NO APLICA"</formula>
    </cfRule>
  </conditionalFormatting>
  <conditionalFormatting sqref="K878:L880">
    <cfRule type="cellIs" dxfId="2952" priority="8825" operator="notBetween">
      <formula>$Q$17</formula>
      <formula>$R$17</formula>
    </cfRule>
  </conditionalFormatting>
  <conditionalFormatting sqref="P893">
    <cfRule type="cellIs" dxfId="2951" priority="8821" operator="equal">
      <formula>"NO VÁLIDO"</formula>
    </cfRule>
    <cfRule type="cellIs" dxfId="2950" priority="8822" operator="equal">
      <formula>"VÁLIDO"</formula>
    </cfRule>
  </conditionalFormatting>
  <conditionalFormatting sqref="M900">
    <cfRule type="cellIs" dxfId="2949" priority="8818" operator="notEqual">
      <formula>"NO CUMPLE"</formula>
    </cfRule>
    <cfRule type="containsText" dxfId="2948" priority="8819" stopIfTrue="1" operator="containsText" text="NO CUMPLE">
      <formula>NOT(ISERROR(SEARCH("NO CUMPLE",M900)))</formula>
    </cfRule>
    <cfRule type="containsText" dxfId="2947" priority="8820" stopIfTrue="1" operator="containsText" text="CUMPLE">
      <formula>NOT(ISERROR(SEARCH("CUMPLE",M900)))</formula>
    </cfRule>
  </conditionalFormatting>
  <conditionalFormatting sqref="M894:M899">
    <cfRule type="cellIs" dxfId="2946" priority="8816" stopIfTrue="1" operator="equal">
      <formula>"cumple"</formula>
    </cfRule>
    <cfRule type="containsText" dxfId="2945" priority="8817" stopIfTrue="1" operator="containsText" text="NO CUMPLE">
      <formula>NOT(ISERROR(SEARCH("NO CUMPLE",M894)))</formula>
    </cfRule>
  </conditionalFormatting>
  <conditionalFormatting sqref="L894:L899">
    <cfRule type="cellIs" dxfId="2944" priority="8814" stopIfTrue="1" operator="equal">
      <formula>"cumple"</formula>
    </cfRule>
    <cfRule type="containsText" dxfId="2943" priority="8815" stopIfTrue="1" operator="containsText" text="NO CUMPLE">
      <formula>NOT(ISERROR(SEARCH("NO CUMPLE",L894)))</formula>
    </cfRule>
  </conditionalFormatting>
  <conditionalFormatting sqref="K920:K925">
    <cfRule type="containsText" dxfId="2942" priority="8695" stopIfTrue="1" operator="containsText" text="NO CUMPLE">
      <formula>NOT(ISERROR(SEARCH("NO CUMPLE",K920)))</formula>
    </cfRule>
    <cfRule type="containsText" dxfId="2941" priority="8696" stopIfTrue="1" operator="containsText" text="CUMPLE">
      <formula>NOT(ISERROR(SEARCH("CUMPLE",K920)))</formula>
    </cfRule>
  </conditionalFormatting>
  <conditionalFormatting sqref="S919">
    <cfRule type="cellIs" dxfId="2940" priority="8693" operator="greaterThanOrEqual">
      <formula>NUMMINCONT</formula>
    </cfRule>
    <cfRule type="cellIs" dxfId="2939" priority="8694" operator="lessThan">
      <formula>NUMMINCONT</formula>
    </cfRule>
  </conditionalFormatting>
  <conditionalFormatting sqref="T912:V912">
    <cfRule type="cellIs" dxfId="2938" priority="8682" stopIfTrue="1" operator="equal">
      <formula>"NO"</formula>
    </cfRule>
    <cfRule type="cellIs" dxfId="2937" priority="8683" stopIfTrue="1" operator="equal">
      <formula>"SI"</formula>
    </cfRule>
  </conditionalFormatting>
  <conditionalFormatting sqref="T912:U912">
    <cfRule type="cellIs" dxfId="2936" priority="8681" stopIfTrue="1" operator="equal">
      <formula>"NO APLICA"</formula>
    </cfRule>
  </conditionalFormatting>
  <conditionalFormatting sqref="V912">
    <cfRule type="cellIs" dxfId="2935" priority="8680" stopIfTrue="1" operator="equal">
      <formula>"NO APLICA"</formula>
    </cfRule>
  </conditionalFormatting>
  <conditionalFormatting sqref="T922">
    <cfRule type="cellIs" dxfId="2934" priority="8678" operator="equal">
      <formula>"CUMPLE"</formula>
    </cfRule>
    <cfRule type="cellIs" dxfId="2933" priority="8679" operator="equal">
      <formula>"NO CUMPLE"</formula>
    </cfRule>
  </conditionalFormatting>
  <conditionalFormatting sqref="T922">
    <cfRule type="cellIs" dxfId="2932" priority="8677" operator="equal">
      <formula>"VERIFICAR"</formula>
    </cfRule>
  </conditionalFormatting>
  <conditionalFormatting sqref="H926">
    <cfRule type="containsText" dxfId="2931" priority="8658" stopIfTrue="1" operator="containsText" text="NO CUMPLE">
      <formula>NOT(ISERROR(SEARCH("NO CUMPLE",H926)))</formula>
    </cfRule>
    <cfRule type="containsText" dxfId="2930" priority="8659" stopIfTrue="1" operator="containsText" text="CUMPLE">
      <formula>NOT(ISERROR(SEARCH("CUMPLE",H926)))</formula>
    </cfRule>
  </conditionalFormatting>
  <conditionalFormatting sqref="J926">
    <cfRule type="containsText" dxfId="2929" priority="8656" stopIfTrue="1" operator="containsText" text="NO CUMPLE">
      <formula>NOT(ISERROR(SEARCH("NO CUMPLE",J926)))</formula>
    </cfRule>
    <cfRule type="containsText" dxfId="2928" priority="8657" stopIfTrue="1" operator="containsText" text="CUMPLE">
      <formula>NOT(ISERROR(SEARCH("CUMPLE",J926)))</formula>
    </cfRule>
  </conditionalFormatting>
  <conditionalFormatting sqref="K926">
    <cfRule type="containsText" dxfId="2927" priority="8654" stopIfTrue="1" operator="containsText" text="NO CUMPLE">
      <formula>NOT(ISERROR(SEARCH("NO CUMPLE",K926)))</formula>
    </cfRule>
    <cfRule type="containsText" dxfId="2926" priority="8655" stopIfTrue="1" operator="containsText" text="CUMPLE">
      <formula>NOT(ISERROR(SEARCH("CUMPLE",K926)))</formula>
    </cfRule>
  </conditionalFormatting>
  <conditionalFormatting sqref="O925">
    <cfRule type="containsText" dxfId="2925" priority="8652" stopIfTrue="1" operator="containsText" text="NO CUMPLE">
      <formula>NOT(ISERROR(SEARCH("NO CUMPLE",O925)))</formula>
    </cfRule>
    <cfRule type="containsText" dxfId="2924" priority="8653" stopIfTrue="1" operator="containsText" text="CUMPLE">
      <formula>NOT(ISERROR(SEARCH("CUMPLE",O925)))</formula>
    </cfRule>
  </conditionalFormatting>
  <conditionalFormatting sqref="O926:S926">
    <cfRule type="cellIs" dxfId="2923" priority="8651" operator="equal">
      <formula>"EL PROPONENTE SE DEBE REQUERIR POR EXPERIENCIA MINIMA EXIGIDA"</formula>
    </cfRule>
  </conditionalFormatting>
  <conditionalFormatting sqref="N920:N925">
    <cfRule type="cellIs" dxfId="2922" priority="8648" operator="equal">
      <formula>"NO"</formula>
    </cfRule>
    <cfRule type="cellIs" dxfId="2921" priority="8649" operator="equal">
      <formula>"SI"</formula>
    </cfRule>
  </conditionalFormatting>
  <conditionalFormatting sqref="I912">
    <cfRule type="cellIs" dxfId="2920" priority="8647" stopIfTrue="1" operator="greaterThan">
      <formula>0</formula>
    </cfRule>
  </conditionalFormatting>
  <conditionalFormatting sqref="T907:V908">
    <cfRule type="cellIs" dxfId="2919" priority="8642" stopIfTrue="1" operator="equal">
      <formula>"NO"</formula>
    </cfRule>
    <cfRule type="cellIs" dxfId="2918" priority="8643" stopIfTrue="1" operator="equal">
      <formula>"SI"</formula>
    </cfRule>
  </conditionalFormatting>
  <conditionalFormatting sqref="T907:V908">
    <cfRule type="cellIs" dxfId="2917" priority="8641" stopIfTrue="1" operator="equal">
      <formula>"NO APLICA"</formula>
    </cfRule>
  </conditionalFormatting>
  <conditionalFormatting sqref="K907:L908">
    <cfRule type="cellIs" dxfId="2916" priority="8637" operator="notBetween">
      <formula>$Q$17</formula>
      <formula>$R$17</formula>
    </cfRule>
  </conditionalFormatting>
  <conditionalFormatting sqref="P919">
    <cfRule type="cellIs" dxfId="2915" priority="8633" operator="equal">
      <formula>"NO VÁLIDO"</formula>
    </cfRule>
    <cfRule type="cellIs" dxfId="2914" priority="8634" operator="equal">
      <formula>"VÁLIDO"</formula>
    </cfRule>
  </conditionalFormatting>
  <conditionalFormatting sqref="M926">
    <cfRule type="cellIs" dxfId="2913" priority="8630" operator="notEqual">
      <formula>"NO CUMPLE"</formula>
    </cfRule>
    <cfRule type="containsText" dxfId="2912" priority="8631" stopIfTrue="1" operator="containsText" text="NO CUMPLE">
      <formula>NOT(ISERROR(SEARCH("NO CUMPLE",M926)))</formula>
    </cfRule>
    <cfRule type="containsText" dxfId="2911" priority="8632" stopIfTrue="1" operator="containsText" text="CUMPLE">
      <formula>NOT(ISERROR(SEARCH("CUMPLE",M926)))</formula>
    </cfRule>
  </conditionalFormatting>
  <conditionalFormatting sqref="M920:M925">
    <cfRule type="cellIs" dxfId="2910" priority="8628" stopIfTrue="1" operator="equal">
      <formula>"cumple"</formula>
    </cfRule>
    <cfRule type="containsText" dxfId="2909" priority="8629" stopIfTrue="1" operator="containsText" text="NO CUMPLE">
      <formula>NOT(ISERROR(SEARCH("NO CUMPLE",M920)))</formula>
    </cfRule>
  </conditionalFormatting>
  <conditionalFormatting sqref="L920:L925">
    <cfRule type="cellIs" dxfId="2908" priority="8626" stopIfTrue="1" operator="equal">
      <formula>"cumple"</formula>
    </cfRule>
    <cfRule type="containsText" dxfId="2907" priority="8627" stopIfTrue="1" operator="containsText" text="NO CUMPLE">
      <formula>NOT(ISERROR(SEARCH("NO CUMPLE",L920)))</formula>
    </cfRule>
  </conditionalFormatting>
  <conditionalFormatting sqref="K946:K951">
    <cfRule type="containsText" dxfId="2906" priority="8601" stopIfTrue="1" operator="containsText" text="NO CUMPLE">
      <formula>NOT(ISERROR(SEARCH("NO CUMPLE",K946)))</formula>
    </cfRule>
    <cfRule type="containsText" dxfId="2905" priority="8602" stopIfTrue="1" operator="containsText" text="CUMPLE">
      <formula>NOT(ISERROR(SEARCH("CUMPLE",K946)))</formula>
    </cfRule>
  </conditionalFormatting>
  <conditionalFormatting sqref="S945">
    <cfRule type="cellIs" dxfId="2904" priority="8599" operator="greaterThanOrEqual">
      <formula>NUMMINCONT</formula>
    </cfRule>
    <cfRule type="cellIs" dxfId="2903" priority="8600" operator="lessThan">
      <formula>NUMMINCONT</formula>
    </cfRule>
  </conditionalFormatting>
  <conditionalFormatting sqref="T935:U935">
    <cfRule type="cellIs" dxfId="2902" priority="8594" stopIfTrue="1" operator="equal">
      <formula>"NO APLICA"</formula>
    </cfRule>
  </conditionalFormatting>
  <conditionalFormatting sqref="T938:V938">
    <cfRule type="cellIs" dxfId="2901" priority="8588" stopIfTrue="1" operator="equal">
      <formula>"NO"</formula>
    </cfRule>
    <cfRule type="cellIs" dxfId="2900" priority="8589" stopIfTrue="1" operator="equal">
      <formula>"SI"</formula>
    </cfRule>
  </conditionalFormatting>
  <conditionalFormatting sqref="T938:U938">
    <cfRule type="cellIs" dxfId="2899" priority="8587" stopIfTrue="1" operator="equal">
      <formula>"NO APLICA"</formula>
    </cfRule>
  </conditionalFormatting>
  <conditionalFormatting sqref="V938">
    <cfRule type="cellIs" dxfId="2898" priority="8586" stopIfTrue="1" operator="equal">
      <formula>"NO APLICA"</formula>
    </cfRule>
  </conditionalFormatting>
  <conditionalFormatting sqref="T948">
    <cfRule type="cellIs" dxfId="2897" priority="8584" operator="equal">
      <formula>"CUMPLE"</formula>
    </cfRule>
    <cfRule type="cellIs" dxfId="2896" priority="8585" operator="equal">
      <formula>"NO CUMPLE"</formula>
    </cfRule>
  </conditionalFormatting>
  <conditionalFormatting sqref="T948">
    <cfRule type="cellIs" dxfId="2895" priority="8583" operator="equal">
      <formula>"VERIFICAR"</formula>
    </cfRule>
  </conditionalFormatting>
  <conditionalFormatting sqref="H952">
    <cfRule type="containsText" dxfId="2894" priority="8564" stopIfTrue="1" operator="containsText" text="NO CUMPLE">
      <formula>NOT(ISERROR(SEARCH("NO CUMPLE",H952)))</formula>
    </cfRule>
    <cfRule type="containsText" dxfId="2893" priority="8565" stopIfTrue="1" operator="containsText" text="CUMPLE">
      <formula>NOT(ISERROR(SEARCH("CUMPLE",H952)))</formula>
    </cfRule>
  </conditionalFormatting>
  <conditionalFormatting sqref="J952">
    <cfRule type="containsText" dxfId="2892" priority="8562" stopIfTrue="1" operator="containsText" text="NO CUMPLE">
      <formula>NOT(ISERROR(SEARCH("NO CUMPLE",J952)))</formula>
    </cfRule>
    <cfRule type="containsText" dxfId="2891" priority="8563" stopIfTrue="1" operator="containsText" text="CUMPLE">
      <formula>NOT(ISERROR(SEARCH("CUMPLE",J952)))</formula>
    </cfRule>
  </conditionalFormatting>
  <conditionalFormatting sqref="K952">
    <cfRule type="containsText" dxfId="2890" priority="8560" stopIfTrue="1" operator="containsText" text="NO CUMPLE">
      <formula>NOT(ISERROR(SEARCH("NO CUMPLE",K952)))</formula>
    </cfRule>
    <cfRule type="containsText" dxfId="2889" priority="8561" stopIfTrue="1" operator="containsText" text="CUMPLE">
      <formula>NOT(ISERROR(SEARCH("CUMPLE",K952)))</formula>
    </cfRule>
  </conditionalFormatting>
  <conditionalFormatting sqref="O951">
    <cfRule type="containsText" dxfId="2888" priority="8558" stopIfTrue="1" operator="containsText" text="NO CUMPLE">
      <formula>NOT(ISERROR(SEARCH("NO CUMPLE",O951)))</formula>
    </cfRule>
    <cfRule type="containsText" dxfId="2887" priority="8559" stopIfTrue="1" operator="containsText" text="CUMPLE">
      <formula>NOT(ISERROR(SEARCH("CUMPLE",O951)))</formula>
    </cfRule>
  </conditionalFormatting>
  <conditionalFormatting sqref="O952:S952">
    <cfRule type="cellIs" dxfId="2886" priority="8557" operator="equal">
      <formula>"EL PROPONENTE SE DEBE REQUERIR POR EXPERIENCIA MINIMA EXIGIDA"</formula>
    </cfRule>
  </conditionalFormatting>
  <conditionalFormatting sqref="N946:N951">
    <cfRule type="cellIs" dxfId="2885" priority="8554" operator="equal">
      <formula>"NO"</formula>
    </cfRule>
    <cfRule type="cellIs" dxfId="2884" priority="8555" operator="equal">
      <formula>"SI"</formula>
    </cfRule>
  </conditionalFormatting>
  <conditionalFormatting sqref="I938">
    <cfRule type="cellIs" dxfId="2883" priority="8553" stopIfTrue="1" operator="greaterThan">
      <formula>0</formula>
    </cfRule>
  </conditionalFormatting>
  <conditionalFormatting sqref="T933:V933">
    <cfRule type="cellIs" dxfId="2882" priority="8548" stopIfTrue="1" operator="equal">
      <formula>"NO"</formula>
    </cfRule>
    <cfRule type="cellIs" dxfId="2881" priority="8549" stopIfTrue="1" operator="equal">
      <formula>"SI"</formula>
    </cfRule>
  </conditionalFormatting>
  <conditionalFormatting sqref="T933:V933">
    <cfRule type="cellIs" dxfId="2880" priority="8547" stopIfTrue="1" operator="equal">
      <formula>"NO APLICA"</formula>
    </cfRule>
  </conditionalFormatting>
  <conditionalFormatting sqref="K933:L933">
    <cfRule type="cellIs" dxfId="2879" priority="8543" operator="notBetween">
      <formula>$Q$17</formula>
      <formula>$R$17</formula>
    </cfRule>
  </conditionalFormatting>
  <conditionalFormatting sqref="P945">
    <cfRule type="cellIs" dxfId="2878" priority="8539" operator="equal">
      <formula>"NO VÁLIDO"</formula>
    </cfRule>
    <cfRule type="cellIs" dxfId="2877" priority="8540" operator="equal">
      <formula>"VÁLIDO"</formula>
    </cfRule>
  </conditionalFormatting>
  <conditionalFormatting sqref="M952">
    <cfRule type="cellIs" dxfId="2876" priority="8536" operator="notEqual">
      <formula>"NO CUMPLE"</formula>
    </cfRule>
    <cfRule type="containsText" dxfId="2875" priority="8537" stopIfTrue="1" operator="containsText" text="NO CUMPLE">
      <formula>NOT(ISERROR(SEARCH("NO CUMPLE",M952)))</formula>
    </cfRule>
    <cfRule type="containsText" dxfId="2874" priority="8538" stopIfTrue="1" operator="containsText" text="CUMPLE">
      <formula>NOT(ISERROR(SEARCH("CUMPLE",M952)))</formula>
    </cfRule>
  </conditionalFormatting>
  <conditionalFormatting sqref="M946:M951">
    <cfRule type="cellIs" dxfId="2873" priority="8534" stopIfTrue="1" operator="equal">
      <formula>"cumple"</formula>
    </cfRule>
    <cfRule type="containsText" dxfId="2872" priority="8535" stopIfTrue="1" operator="containsText" text="NO CUMPLE">
      <formula>NOT(ISERROR(SEARCH("NO CUMPLE",M946)))</formula>
    </cfRule>
  </conditionalFormatting>
  <conditionalFormatting sqref="L946:L951">
    <cfRule type="cellIs" dxfId="2871" priority="8532" stopIfTrue="1" operator="equal">
      <formula>"cumple"</formula>
    </cfRule>
    <cfRule type="containsText" dxfId="2870" priority="8533" stopIfTrue="1" operator="containsText" text="NO CUMPLE">
      <formula>NOT(ISERROR(SEARCH("NO CUMPLE",L946)))</formula>
    </cfRule>
  </conditionalFormatting>
  <conditionalFormatting sqref="D961:D966">
    <cfRule type="cellIs" dxfId="2869" priority="8324" stopIfTrue="1" operator="greaterThan">
      <formula>0</formula>
    </cfRule>
  </conditionalFormatting>
  <conditionalFormatting sqref="D961:D966 F961:H966">
    <cfRule type="cellIs" dxfId="2868" priority="8323" stopIfTrue="1" operator="greaterThan">
      <formula>0</formula>
    </cfRule>
  </conditionalFormatting>
  <conditionalFormatting sqref="K975:K980">
    <cfRule type="containsText" dxfId="2867" priority="8319" stopIfTrue="1" operator="containsText" text="NO CUMPLE">
      <formula>NOT(ISERROR(SEARCH("NO CUMPLE",K975)))</formula>
    </cfRule>
    <cfRule type="containsText" dxfId="2866" priority="8320" stopIfTrue="1" operator="containsText" text="CUMPLE">
      <formula>NOT(ISERROR(SEARCH("CUMPLE",K975)))</formula>
    </cfRule>
  </conditionalFormatting>
  <conditionalFormatting sqref="S974">
    <cfRule type="cellIs" dxfId="2865" priority="8317" operator="greaterThanOrEqual">
      <formula>NUMMINCONT</formula>
    </cfRule>
    <cfRule type="cellIs" dxfId="2864" priority="8318" operator="lessThan">
      <formula>NUMMINCONT</formula>
    </cfRule>
  </conditionalFormatting>
  <conditionalFormatting sqref="T961:V966">
    <cfRule type="cellIs" dxfId="2863" priority="8315" stopIfTrue="1" operator="equal">
      <formula>"NO"</formula>
    </cfRule>
    <cfRule type="cellIs" dxfId="2862" priority="8316" stopIfTrue="1" operator="equal">
      <formula>"SI"</formula>
    </cfRule>
  </conditionalFormatting>
  <conditionalFormatting sqref="T961:V962">
    <cfRule type="cellIs" dxfId="2861" priority="8314" stopIfTrue="1" operator="equal">
      <formula>"NO APLICA"</formula>
    </cfRule>
  </conditionalFormatting>
  <conditionalFormatting sqref="T963:U966">
    <cfRule type="cellIs" dxfId="2860" priority="8313" stopIfTrue="1" operator="equal">
      <formula>"NO APLICA"</formula>
    </cfRule>
  </conditionalFormatting>
  <conditionalFormatting sqref="T963:U963">
    <cfRule type="cellIs" dxfId="2859" priority="8312" stopIfTrue="1" operator="equal">
      <formula>"NO APLICA"</formula>
    </cfRule>
  </conditionalFormatting>
  <conditionalFormatting sqref="V963:V966">
    <cfRule type="cellIs" dxfId="2858" priority="8311" stopIfTrue="1" operator="equal">
      <formula>"NO APLICA"</formula>
    </cfRule>
  </conditionalFormatting>
  <conditionalFormatting sqref="T967:V967">
    <cfRule type="cellIs" dxfId="2857" priority="8306" stopIfTrue="1" operator="equal">
      <formula>"NO"</formula>
    </cfRule>
    <cfRule type="cellIs" dxfId="2856" priority="8307" stopIfTrue="1" operator="equal">
      <formula>"SI"</formula>
    </cfRule>
  </conditionalFormatting>
  <conditionalFormatting sqref="T967:U967">
    <cfRule type="cellIs" dxfId="2855" priority="8305" stopIfTrue="1" operator="equal">
      <formula>"NO APLICA"</formula>
    </cfRule>
  </conditionalFormatting>
  <conditionalFormatting sqref="V967">
    <cfRule type="cellIs" dxfId="2854" priority="8304" stopIfTrue="1" operator="equal">
      <formula>"NO APLICA"</formula>
    </cfRule>
  </conditionalFormatting>
  <conditionalFormatting sqref="T977">
    <cfRule type="cellIs" dxfId="2853" priority="8302" operator="equal">
      <formula>"CUMPLE"</formula>
    </cfRule>
    <cfRule type="cellIs" dxfId="2852" priority="8303" operator="equal">
      <formula>"NO CUMPLE"</formula>
    </cfRule>
  </conditionalFormatting>
  <conditionalFormatting sqref="T977">
    <cfRule type="cellIs" dxfId="2851" priority="8301" operator="equal">
      <formula>"VERIFICAR"</formula>
    </cfRule>
  </conditionalFormatting>
  <conditionalFormatting sqref="H981">
    <cfRule type="containsText" dxfId="2850" priority="8282" stopIfTrue="1" operator="containsText" text="NO CUMPLE">
      <formula>NOT(ISERROR(SEARCH("NO CUMPLE",H981)))</formula>
    </cfRule>
    <cfRule type="containsText" dxfId="2849" priority="8283" stopIfTrue="1" operator="containsText" text="CUMPLE">
      <formula>NOT(ISERROR(SEARCH("CUMPLE",H981)))</formula>
    </cfRule>
  </conditionalFormatting>
  <conditionalFormatting sqref="J981">
    <cfRule type="containsText" dxfId="2848" priority="8280" stopIfTrue="1" operator="containsText" text="NO CUMPLE">
      <formula>NOT(ISERROR(SEARCH("NO CUMPLE",J981)))</formula>
    </cfRule>
    <cfRule type="containsText" dxfId="2847" priority="8281" stopIfTrue="1" operator="containsText" text="CUMPLE">
      <formula>NOT(ISERROR(SEARCH("CUMPLE",J981)))</formula>
    </cfRule>
  </conditionalFormatting>
  <conditionalFormatting sqref="K981">
    <cfRule type="containsText" dxfId="2846" priority="8278" stopIfTrue="1" operator="containsText" text="NO CUMPLE">
      <formula>NOT(ISERROR(SEARCH("NO CUMPLE",K981)))</formula>
    </cfRule>
    <cfRule type="containsText" dxfId="2845" priority="8279" stopIfTrue="1" operator="containsText" text="CUMPLE">
      <formula>NOT(ISERROR(SEARCH("CUMPLE",K981)))</formula>
    </cfRule>
  </conditionalFormatting>
  <conditionalFormatting sqref="O980">
    <cfRule type="containsText" dxfId="2844" priority="8276" stopIfTrue="1" operator="containsText" text="NO CUMPLE">
      <formula>NOT(ISERROR(SEARCH("NO CUMPLE",O980)))</formula>
    </cfRule>
    <cfRule type="containsText" dxfId="2843" priority="8277" stopIfTrue="1" operator="containsText" text="CUMPLE">
      <formula>NOT(ISERROR(SEARCH("CUMPLE",O980)))</formula>
    </cfRule>
  </conditionalFormatting>
  <conditionalFormatting sqref="O981:S981">
    <cfRule type="cellIs" dxfId="2842" priority="8275" operator="equal">
      <formula>"EL PROPONENTE SE DEBE REQUERIR POR EXPERIENCIA MINIMA EXIGIDA"</formula>
    </cfRule>
  </conditionalFormatting>
  <conditionalFormatting sqref="N975:N980">
    <cfRule type="cellIs" dxfId="2841" priority="8272" operator="equal">
      <formula>"NO"</formula>
    </cfRule>
    <cfRule type="cellIs" dxfId="2840" priority="8273" operator="equal">
      <formula>"SI"</formula>
    </cfRule>
  </conditionalFormatting>
  <conditionalFormatting sqref="I967">
    <cfRule type="cellIs" dxfId="2839" priority="8271" stopIfTrue="1" operator="greaterThan">
      <formula>0</formula>
    </cfRule>
  </conditionalFormatting>
  <conditionalFormatting sqref="K961:L967">
    <cfRule type="cellIs" dxfId="2838" priority="8269" operator="equal">
      <formula>0</formula>
    </cfRule>
    <cfRule type="cellIs" dxfId="2837" priority="8270" operator="notBetween">
      <formula>$Q$17</formula>
      <formula>$R$17</formula>
    </cfRule>
  </conditionalFormatting>
  <conditionalFormatting sqref="T959:V960">
    <cfRule type="cellIs" dxfId="2836" priority="8266" stopIfTrue="1" operator="equal">
      <formula>"NO"</formula>
    </cfRule>
    <cfRule type="cellIs" dxfId="2835" priority="8267" stopIfTrue="1" operator="equal">
      <formula>"SI"</formula>
    </cfRule>
  </conditionalFormatting>
  <conditionalFormatting sqref="T959:V960">
    <cfRule type="cellIs" dxfId="2834" priority="8265" stopIfTrue="1" operator="equal">
      <formula>"NO APLICA"</formula>
    </cfRule>
  </conditionalFormatting>
  <conditionalFormatting sqref="K959:L960">
    <cfRule type="cellIs" dxfId="2833" priority="8261" operator="notBetween">
      <formula>$Q$17</formula>
      <formula>$R$17</formula>
    </cfRule>
  </conditionalFormatting>
  <conditionalFormatting sqref="P974">
    <cfRule type="cellIs" dxfId="2832" priority="8257" operator="equal">
      <formula>"NO VÁLIDO"</formula>
    </cfRule>
    <cfRule type="cellIs" dxfId="2831" priority="8258" operator="equal">
      <formula>"VÁLIDO"</formula>
    </cfRule>
  </conditionalFormatting>
  <conditionalFormatting sqref="M981">
    <cfRule type="cellIs" dxfId="2830" priority="8254" operator="notEqual">
      <formula>"NO CUMPLE"</formula>
    </cfRule>
    <cfRule type="containsText" dxfId="2829" priority="8255" stopIfTrue="1" operator="containsText" text="NO CUMPLE">
      <formula>NOT(ISERROR(SEARCH("NO CUMPLE",M981)))</formula>
    </cfRule>
    <cfRule type="containsText" dxfId="2828" priority="8256" stopIfTrue="1" operator="containsText" text="CUMPLE">
      <formula>NOT(ISERROR(SEARCH("CUMPLE",M981)))</formula>
    </cfRule>
  </conditionalFormatting>
  <conditionalFormatting sqref="M975:M980">
    <cfRule type="cellIs" dxfId="2827" priority="8252" stopIfTrue="1" operator="equal">
      <formula>"cumple"</formula>
    </cfRule>
    <cfRule type="containsText" dxfId="2826" priority="8253" stopIfTrue="1" operator="containsText" text="NO CUMPLE">
      <formula>NOT(ISERROR(SEARCH("NO CUMPLE",M975)))</formula>
    </cfRule>
  </conditionalFormatting>
  <conditionalFormatting sqref="L975:L980">
    <cfRule type="cellIs" dxfId="2825" priority="8250" stopIfTrue="1" operator="equal">
      <formula>"cumple"</formula>
    </cfRule>
    <cfRule type="containsText" dxfId="2824" priority="8251" stopIfTrue="1" operator="containsText" text="NO CUMPLE">
      <formula>NOT(ISERROR(SEARCH("NO CUMPLE",L975)))</formula>
    </cfRule>
  </conditionalFormatting>
  <conditionalFormatting sqref="K1004:K1009">
    <cfRule type="containsText" dxfId="2823" priority="8225" stopIfTrue="1" operator="containsText" text="NO CUMPLE">
      <formula>NOT(ISERROR(SEARCH("NO CUMPLE",K1004)))</formula>
    </cfRule>
    <cfRule type="containsText" dxfId="2822" priority="8226" stopIfTrue="1" operator="containsText" text="CUMPLE">
      <formula>NOT(ISERROR(SEARCH("CUMPLE",K1004)))</formula>
    </cfRule>
  </conditionalFormatting>
  <conditionalFormatting sqref="S1003">
    <cfRule type="cellIs" dxfId="2821" priority="8223" operator="greaterThanOrEqual">
      <formula>NUMMINCONT</formula>
    </cfRule>
    <cfRule type="cellIs" dxfId="2820" priority="8224" operator="lessThan">
      <formula>NUMMINCONT</formula>
    </cfRule>
  </conditionalFormatting>
  <conditionalFormatting sqref="T992:U995">
    <cfRule type="cellIs" dxfId="2819" priority="8219" stopIfTrue="1" operator="equal">
      <formula>"NO APLICA"</formula>
    </cfRule>
  </conditionalFormatting>
  <conditionalFormatting sqref="T992:U992">
    <cfRule type="cellIs" dxfId="2818" priority="8218" stopIfTrue="1" operator="equal">
      <formula>"NO APLICA"</formula>
    </cfRule>
  </conditionalFormatting>
  <conditionalFormatting sqref="V992:V995">
    <cfRule type="cellIs" dxfId="2817" priority="8217" stopIfTrue="1" operator="equal">
      <formula>"NO APLICA"</formula>
    </cfRule>
  </conditionalFormatting>
  <conditionalFormatting sqref="T996:V996">
    <cfRule type="cellIs" dxfId="2816" priority="8212" stopIfTrue="1" operator="equal">
      <formula>"NO"</formula>
    </cfRule>
    <cfRule type="cellIs" dxfId="2815" priority="8213" stopIfTrue="1" operator="equal">
      <formula>"SI"</formula>
    </cfRule>
  </conditionalFormatting>
  <conditionalFormatting sqref="T996:U996">
    <cfRule type="cellIs" dxfId="2814" priority="8211" stopIfTrue="1" operator="equal">
      <formula>"NO APLICA"</formula>
    </cfRule>
  </conditionalFormatting>
  <conditionalFormatting sqref="V996">
    <cfRule type="cellIs" dxfId="2813" priority="8210" stopIfTrue="1" operator="equal">
      <formula>"NO APLICA"</formula>
    </cfRule>
  </conditionalFormatting>
  <conditionalFormatting sqref="T1006">
    <cfRule type="cellIs" dxfId="2812" priority="8208" operator="equal">
      <formula>"CUMPLE"</formula>
    </cfRule>
    <cfRule type="cellIs" dxfId="2811" priority="8209" operator="equal">
      <formula>"NO CUMPLE"</formula>
    </cfRule>
  </conditionalFormatting>
  <conditionalFormatting sqref="T1006">
    <cfRule type="cellIs" dxfId="2810" priority="8207" operator="equal">
      <formula>"VERIFICAR"</formula>
    </cfRule>
  </conditionalFormatting>
  <conditionalFormatting sqref="H1010">
    <cfRule type="containsText" dxfId="2809" priority="8188" stopIfTrue="1" operator="containsText" text="NO CUMPLE">
      <formula>NOT(ISERROR(SEARCH("NO CUMPLE",H1010)))</formula>
    </cfRule>
    <cfRule type="containsText" dxfId="2808" priority="8189" stopIfTrue="1" operator="containsText" text="CUMPLE">
      <formula>NOT(ISERROR(SEARCH("CUMPLE",H1010)))</formula>
    </cfRule>
  </conditionalFormatting>
  <conditionalFormatting sqref="J1010">
    <cfRule type="containsText" dxfId="2807" priority="8186" stopIfTrue="1" operator="containsText" text="NO CUMPLE">
      <formula>NOT(ISERROR(SEARCH("NO CUMPLE",J1010)))</formula>
    </cfRule>
    <cfRule type="containsText" dxfId="2806" priority="8187" stopIfTrue="1" operator="containsText" text="CUMPLE">
      <formula>NOT(ISERROR(SEARCH("CUMPLE",J1010)))</formula>
    </cfRule>
  </conditionalFormatting>
  <conditionalFormatting sqref="K1010">
    <cfRule type="containsText" dxfId="2805" priority="8184" stopIfTrue="1" operator="containsText" text="NO CUMPLE">
      <formula>NOT(ISERROR(SEARCH("NO CUMPLE",K1010)))</formula>
    </cfRule>
    <cfRule type="containsText" dxfId="2804" priority="8185" stopIfTrue="1" operator="containsText" text="CUMPLE">
      <formula>NOT(ISERROR(SEARCH("CUMPLE",K1010)))</formula>
    </cfRule>
  </conditionalFormatting>
  <conditionalFormatting sqref="O1009">
    <cfRule type="containsText" dxfId="2803" priority="8182" stopIfTrue="1" operator="containsText" text="NO CUMPLE">
      <formula>NOT(ISERROR(SEARCH("NO CUMPLE",O1009)))</formula>
    </cfRule>
    <cfRule type="containsText" dxfId="2802" priority="8183" stopIfTrue="1" operator="containsText" text="CUMPLE">
      <formula>NOT(ISERROR(SEARCH("CUMPLE",O1009)))</formula>
    </cfRule>
  </conditionalFormatting>
  <conditionalFormatting sqref="O1010:S1010">
    <cfRule type="cellIs" dxfId="2801" priority="8181" operator="equal">
      <formula>"EL PROPONENTE SE DEBE REQUERIR POR EXPERIENCIA MINIMA EXIGIDA"</formula>
    </cfRule>
  </conditionalFormatting>
  <conditionalFormatting sqref="N1004:N1009">
    <cfRule type="cellIs" dxfId="2800" priority="8178" operator="equal">
      <formula>"NO"</formula>
    </cfRule>
    <cfRule type="cellIs" dxfId="2799" priority="8179" operator="equal">
      <formula>"SI"</formula>
    </cfRule>
  </conditionalFormatting>
  <conditionalFormatting sqref="I996">
    <cfRule type="cellIs" dxfId="2798" priority="8177" stopIfTrue="1" operator="greaterThan">
      <formula>0</formula>
    </cfRule>
  </conditionalFormatting>
  <conditionalFormatting sqref="T988:V990">
    <cfRule type="cellIs" dxfId="2797" priority="8172" stopIfTrue="1" operator="equal">
      <formula>"NO"</formula>
    </cfRule>
    <cfRule type="cellIs" dxfId="2796" priority="8173" stopIfTrue="1" operator="equal">
      <formula>"SI"</formula>
    </cfRule>
  </conditionalFormatting>
  <conditionalFormatting sqref="T988:V989">
    <cfRule type="cellIs" dxfId="2795" priority="8171" stopIfTrue="1" operator="equal">
      <formula>"NO APLICA"</formula>
    </cfRule>
  </conditionalFormatting>
  <conditionalFormatting sqref="T990:U990">
    <cfRule type="cellIs" dxfId="2794" priority="8170" stopIfTrue="1" operator="equal">
      <formula>"NO APLICA"</formula>
    </cfRule>
  </conditionalFormatting>
  <conditionalFormatting sqref="T990:U990">
    <cfRule type="cellIs" dxfId="2793" priority="8169" stopIfTrue="1" operator="equal">
      <formula>"NO APLICA"</formula>
    </cfRule>
  </conditionalFormatting>
  <conditionalFormatting sqref="V990">
    <cfRule type="cellIs" dxfId="2792" priority="8168" stopIfTrue="1" operator="equal">
      <formula>"NO APLICA"</formula>
    </cfRule>
  </conditionalFormatting>
  <conditionalFormatting sqref="K988:L990">
    <cfRule type="cellIs" dxfId="2791" priority="8167" operator="notBetween">
      <formula>$Q$17</formula>
      <formula>$R$17</formula>
    </cfRule>
  </conditionalFormatting>
  <conditionalFormatting sqref="P1003">
    <cfRule type="cellIs" dxfId="2790" priority="8163" operator="equal">
      <formula>"NO VÁLIDO"</formula>
    </cfRule>
    <cfRule type="cellIs" dxfId="2789" priority="8164" operator="equal">
      <formula>"VÁLIDO"</formula>
    </cfRule>
  </conditionalFormatting>
  <conditionalFormatting sqref="M1010">
    <cfRule type="cellIs" dxfId="2788" priority="8160" operator="notEqual">
      <formula>"NO CUMPLE"</formula>
    </cfRule>
    <cfRule type="containsText" dxfId="2787" priority="8161" stopIfTrue="1" operator="containsText" text="NO CUMPLE">
      <formula>NOT(ISERROR(SEARCH("NO CUMPLE",M1010)))</formula>
    </cfRule>
    <cfRule type="containsText" dxfId="2786" priority="8162" stopIfTrue="1" operator="containsText" text="CUMPLE">
      <formula>NOT(ISERROR(SEARCH("CUMPLE",M1010)))</formula>
    </cfRule>
  </conditionalFormatting>
  <conditionalFormatting sqref="M1004:M1009">
    <cfRule type="cellIs" dxfId="2785" priority="8158" stopIfTrue="1" operator="equal">
      <formula>"cumple"</formula>
    </cfRule>
    <cfRule type="containsText" dxfId="2784" priority="8159" stopIfTrue="1" operator="containsText" text="NO CUMPLE">
      <formula>NOT(ISERROR(SEARCH("NO CUMPLE",M1004)))</formula>
    </cfRule>
  </conditionalFormatting>
  <conditionalFormatting sqref="L1004:L1009">
    <cfRule type="cellIs" dxfId="2783" priority="8156" stopIfTrue="1" operator="equal">
      <formula>"cumple"</formula>
    </cfRule>
    <cfRule type="containsText" dxfId="2782" priority="8157" stopIfTrue="1" operator="containsText" text="NO CUMPLE">
      <formula>NOT(ISERROR(SEARCH("NO CUMPLE",L1004)))</formula>
    </cfRule>
  </conditionalFormatting>
  <conditionalFormatting sqref="K1026:K1031">
    <cfRule type="containsText" dxfId="2781" priority="8037" stopIfTrue="1" operator="containsText" text="NO CUMPLE">
      <formula>NOT(ISERROR(SEARCH("NO CUMPLE",K1026)))</formula>
    </cfRule>
    <cfRule type="containsText" dxfId="2780" priority="8038" stopIfTrue="1" operator="containsText" text="CUMPLE">
      <formula>NOT(ISERROR(SEARCH("CUMPLE",K1026)))</formula>
    </cfRule>
  </conditionalFormatting>
  <conditionalFormatting sqref="S1025">
    <cfRule type="cellIs" dxfId="2779" priority="8035" operator="greaterThanOrEqual">
      <formula>NUMMINCONT</formula>
    </cfRule>
    <cfRule type="cellIs" dxfId="2778" priority="8036" operator="lessThan">
      <formula>NUMMINCONT</formula>
    </cfRule>
  </conditionalFormatting>
  <conditionalFormatting sqref="T1028">
    <cfRule type="cellIs" dxfId="2777" priority="8020" operator="equal">
      <formula>"CUMPLE"</formula>
    </cfRule>
    <cfRule type="cellIs" dxfId="2776" priority="8021" operator="equal">
      <formula>"NO CUMPLE"</formula>
    </cfRule>
  </conditionalFormatting>
  <conditionalFormatting sqref="T1028">
    <cfRule type="cellIs" dxfId="2775" priority="8019" operator="equal">
      <formula>"VERIFICAR"</formula>
    </cfRule>
  </conditionalFormatting>
  <conditionalFormatting sqref="H1032">
    <cfRule type="containsText" dxfId="2774" priority="8000" stopIfTrue="1" operator="containsText" text="NO CUMPLE">
      <formula>NOT(ISERROR(SEARCH("NO CUMPLE",H1032)))</formula>
    </cfRule>
    <cfRule type="containsText" dxfId="2773" priority="8001" stopIfTrue="1" operator="containsText" text="CUMPLE">
      <formula>NOT(ISERROR(SEARCH("CUMPLE",H1032)))</formula>
    </cfRule>
  </conditionalFormatting>
  <conditionalFormatting sqref="J1032">
    <cfRule type="containsText" dxfId="2772" priority="7998" stopIfTrue="1" operator="containsText" text="NO CUMPLE">
      <formula>NOT(ISERROR(SEARCH("NO CUMPLE",J1032)))</formula>
    </cfRule>
    <cfRule type="containsText" dxfId="2771" priority="7999" stopIfTrue="1" operator="containsText" text="CUMPLE">
      <formula>NOT(ISERROR(SEARCH("CUMPLE",J1032)))</formula>
    </cfRule>
  </conditionalFormatting>
  <conditionalFormatting sqref="K1032">
    <cfRule type="containsText" dxfId="2770" priority="7996" stopIfTrue="1" operator="containsText" text="NO CUMPLE">
      <formula>NOT(ISERROR(SEARCH("NO CUMPLE",K1032)))</formula>
    </cfRule>
    <cfRule type="containsText" dxfId="2769" priority="7997" stopIfTrue="1" operator="containsText" text="CUMPLE">
      <formula>NOT(ISERROR(SEARCH("CUMPLE",K1032)))</formula>
    </cfRule>
  </conditionalFormatting>
  <conditionalFormatting sqref="O1031">
    <cfRule type="containsText" dxfId="2768" priority="7994" stopIfTrue="1" operator="containsText" text="NO CUMPLE">
      <formula>NOT(ISERROR(SEARCH("NO CUMPLE",O1031)))</formula>
    </cfRule>
    <cfRule type="containsText" dxfId="2767" priority="7995" stopIfTrue="1" operator="containsText" text="CUMPLE">
      <formula>NOT(ISERROR(SEARCH("CUMPLE",O1031)))</formula>
    </cfRule>
  </conditionalFormatting>
  <conditionalFormatting sqref="O1032:S1032">
    <cfRule type="cellIs" dxfId="2766" priority="7993" operator="equal">
      <formula>"EL PROPONENTE SE DEBE REQUERIR POR EXPERIENCIA MINIMA EXIGIDA"</formula>
    </cfRule>
  </conditionalFormatting>
  <conditionalFormatting sqref="N1026:N1031">
    <cfRule type="cellIs" dxfId="2765" priority="7990" operator="equal">
      <formula>"NO"</formula>
    </cfRule>
    <cfRule type="cellIs" dxfId="2764" priority="7991" operator="equal">
      <formula>"SI"</formula>
    </cfRule>
  </conditionalFormatting>
  <conditionalFormatting sqref="P1025">
    <cfRule type="cellIs" dxfId="2763" priority="7975" operator="equal">
      <formula>"NO VÁLIDO"</formula>
    </cfRule>
    <cfRule type="cellIs" dxfId="2762" priority="7976" operator="equal">
      <formula>"VÁLIDO"</formula>
    </cfRule>
  </conditionalFormatting>
  <conditionalFormatting sqref="M1032">
    <cfRule type="cellIs" dxfId="2761" priority="7972" operator="notEqual">
      <formula>"NO CUMPLE"</formula>
    </cfRule>
    <cfRule type="containsText" dxfId="2760" priority="7973" stopIfTrue="1" operator="containsText" text="NO CUMPLE">
      <formula>NOT(ISERROR(SEARCH("NO CUMPLE",M1032)))</formula>
    </cfRule>
    <cfRule type="containsText" dxfId="2759" priority="7974" stopIfTrue="1" operator="containsText" text="CUMPLE">
      <formula>NOT(ISERROR(SEARCH("CUMPLE",M1032)))</formula>
    </cfRule>
  </conditionalFormatting>
  <conditionalFormatting sqref="M1026:M1031">
    <cfRule type="cellIs" dxfId="2758" priority="7970" stopIfTrue="1" operator="equal">
      <formula>"cumple"</formula>
    </cfRule>
    <cfRule type="containsText" dxfId="2757" priority="7971" stopIfTrue="1" operator="containsText" text="NO CUMPLE">
      <formula>NOT(ISERROR(SEARCH("NO CUMPLE",M1026)))</formula>
    </cfRule>
  </conditionalFormatting>
  <conditionalFormatting sqref="L1026:L1031">
    <cfRule type="cellIs" dxfId="2756" priority="7968" stopIfTrue="1" operator="equal">
      <formula>"cumple"</formula>
    </cfRule>
    <cfRule type="containsText" dxfId="2755" priority="7969" stopIfTrue="1" operator="containsText" text="NO CUMPLE">
      <formula>NOT(ISERROR(SEARCH("NO CUMPLE",L1026)))</formula>
    </cfRule>
  </conditionalFormatting>
  <conditionalFormatting sqref="K1054:K1059">
    <cfRule type="containsText" dxfId="2754" priority="7943" stopIfTrue="1" operator="containsText" text="NO CUMPLE">
      <formula>NOT(ISERROR(SEARCH("NO CUMPLE",K1054)))</formula>
    </cfRule>
    <cfRule type="containsText" dxfId="2753" priority="7944" stopIfTrue="1" operator="containsText" text="CUMPLE">
      <formula>NOT(ISERROR(SEARCH("CUMPLE",K1054)))</formula>
    </cfRule>
  </conditionalFormatting>
  <conditionalFormatting sqref="S1053">
    <cfRule type="cellIs" dxfId="2752" priority="7941" operator="greaterThanOrEqual">
      <formula>NUMMINCONT</formula>
    </cfRule>
    <cfRule type="cellIs" dxfId="2751" priority="7942" operator="lessThan">
      <formula>NUMMINCONT</formula>
    </cfRule>
  </conditionalFormatting>
  <conditionalFormatting sqref="T1042:U1045">
    <cfRule type="cellIs" dxfId="2750" priority="7937" stopIfTrue="1" operator="equal">
      <formula>"NO APLICA"</formula>
    </cfRule>
  </conditionalFormatting>
  <conditionalFormatting sqref="T1042:U1042">
    <cfRule type="cellIs" dxfId="2749" priority="7936" stopIfTrue="1" operator="equal">
      <formula>"NO APLICA"</formula>
    </cfRule>
  </conditionalFormatting>
  <conditionalFormatting sqref="V1042:V1045">
    <cfRule type="cellIs" dxfId="2748" priority="7935" stopIfTrue="1" operator="equal">
      <formula>"NO APLICA"</formula>
    </cfRule>
  </conditionalFormatting>
  <conditionalFormatting sqref="T1046:V1046">
    <cfRule type="cellIs" dxfId="2747" priority="7930" stopIfTrue="1" operator="equal">
      <formula>"NO"</formula>
    </cfRule>
    <cfRule type="cellIs" dxfId="2746" priority="7931" stopIfTrue="1" operator="equal">
      <formula>"SI"</formula>
    </cfRule>
  </conditionalFormatting>
  <conditionalFormatting sqref="T1046:U1046">
    <cfRule type="cellIs" dxfId="2745" priority="7929" stopIfTrue="1" operator="equal">
      <formula>"NO APLICA"</formula>
    </cfRule>
  </conditionalFormatting>
  <conditionalFormatting sqref="V1046">
    <cfRule type="cellIs" dxfId="2744" priority="7928" stopIfTrue="1" operator="equal">
      <formula>"NO APLICA"</formula>
    </cfRule>
  </conditionalFormatting>
  <conditionalFormatting sqref="T1056">
    <cfRule type="cellIs" dxfId="2743" priority="7926" operator="equal">
      <formula>"CUMPLE"</formula>
    </cfRule>
    <cfRule type="cellIs" dxfId="2742" priority="7927" operator="equal">
      <formula>"NO CUMPLE"</formula>
    </cfRule>
  </conditionalFormatting>
  <conditionalFormatting sqref="T1056">
    <cfRule type="cellIs" dxfId="2741" priority="7925" operator="equal">
      <formula>"VERIFICAR"</formula>
    </cfRule>
  </conditionalFormatting>
  <conditionalFormatting sqref="H1060">
    <cfRule type="containsText" dxfId="2740" priority="7906" stopIfTrue="1" operator="containsText" text="NO CUMPLE">
      <formula>NOT(ISERROR(SEARCH("NO CUMPLE",H1060)))</formula>
    </cfRule>
    <cfRule type="containsText" dxfId="2739" priority="7907" stopIfTrue="1" operator="containsText" text="CUMPLE">
      <formula>NOT(ISERROR(SEARCH("CUMPLE",H1060)))</formula>
    </cfRule>
  </conditionalFormatting>
  <conditionalFormatting sqref="J1060">
    <cfRule type="containsText" dxfId="2738" priority="7904" stopIfTrue="1" operator="containsText" text="NO CUMPLE">
      <formula>NOT(ISERROR(SEARCH("NO CUMPLE",J1060)))</formula>
    </cfRule>
    <cfRule type="containsText" dxfId="2737" priority="7905" stopIfTrue="1" operator="containsText" text="CUMPLE">
      <formula>NOT(ISERROR(SEARCH("CUMPLE",J1060)))</formula>
    </cfRule>
  </conditionalFormatting>
  <conditionalFormatting sqref="K1060">
    <cfRule type="containsText" dxfId="2736" priority="7902" stopIfTrue="1" operator="containsText" text="NO CUMPLE">
      <formula>NOT(ISERROR(SEARCH("NO CUMPLE",K1060)))</formula>
    </cfRule>
    <cfRule type="containsText" dxfId="2735" priority="7903" stopIfTrue="1" operator="containsText" text="CUMPLE">
      <formula>NOT(ISERROR(SEARCH("CUMPLE",K1060)))</formula>
    </cfRule>
  </conditionalFormatting>
  <conditionalFormatting sqref="O1059">
    <cfRule type="containsText" dxfId="2734" priority="7900" stopIfTrue="1" operator="containsText" text="NO CUMPLE">
      <formula>NOT(ISERROR(SEARCH("NO CUMPLE",O1059)))</formula>
    </cfRule>
    <cfRule type="containsText" dxfId="2733" priority="7901" stopIfTrue="1" operator="containsText" text="CUMPLE">
      <formula>NOT(ISERROR(SEARCH("CUMPLE",O1059)))</formula>
    </cfRule>
  </conditionalFormatting>
  <conditionalFormatting sqref="O1060:S1060">
    <cfRule type="cellIs" dxfId="2732" priority="7899" operator="equal">
      <formula>"EL PROPONENTE SE DEBE REQUERIR POR EXPERIENCIA MINIMA EXIGIDA"</formula>
    </cfRule>
  </conditionalFormatting>
  <conditionalFormatting sqref="N1054:N1059">
    <cfRule type="cellIs" dxfId="2731" priority="7896" operator="equal">
      <formula>"NO"</formula>
    </cfRule>
    <cfRule type="cellIs" dxfId="2730" priority="7897" operator="equal">
      <formula>"SI"</formula>
    </cfRule>
  </conditionalFormatting>
  <conditionalFormatting sqref="I1046">
    <cfRule type="cellIs" dxfId="2729" priority="7895" stopIfTrue="1" operator="greaterThan">
      <formula>0</formula>
    </cfRule>
  </conditionalFormatting>
  <conditionalFormatting sqref="T1039:V1040">
    <cfRule type="cellIs" dxfId="2728" priority="7890" stopIfTrue="1" operator="equal">
      <formula>"NO"</formula>
    </cfRule>
    <cfRule type="cellIs" dxfId="2727" priority="7891" stopIfTrue="1" operator="equal">
      <formula>"SI"</formula>
    </cfRule>
  </conditionalFormatting>
  <conditionalFormatting sqref="T1039:V1040">
    <cfRule type="cellIs" dxfId="2726" priority="7889" stopIfTrue="1" operator="equal">
      <formula>"NO APLICA"</formula>
    </cfRule>
  </conditionalFormatting>
  <conditionalFormatting sqref="K1039:L1040">
    <cfRule type="cellIs" dxfId="2725" priority="7885" operator="notBetween">
      <formula>$Q$17</formula>
      <formula>$R$17</formula>
    </cfRule>
  </conditionalFormatting>
  <conditionalFormatting sqref="P1053">
    <cfRule type="cellIs" dxfId="2724" priority="7881" operator="equal">
      <formula>"NO VÁLIDO"</formula>
    </cfRule>
    <cfRule type="cellIs" dxfId="2723" priority="7882" operator="equal">
      <formula>"VÁLIDO"</formula>
    </cfRule>
  </conditionalFormatting>
  <conditionalFormatting sqref="M1060">
    <cfRule type="cellIs" dxfId="2722" priority="7878" operator="notEqual">
      <formula>"NO CUMPLE"</formula>
    </cfRule>
    <cfRule type="containsText" dxfId="2721" priority="7879" stopIfTrue="1" operator="containsText" text="NO CUMPLE">
      <formula>NOT(ISERROR(SEARCH("NO CUMPLE",M1060)))</formula>
    </cfRule>
    <cfRule type="containsText" dxfId="2720" priority="7880" stopIfTrue="1" operator="containsText" text="CUMPLE">
      <formula>NOT(ISERROR(SEARCH("CUMPLE",M1060)))</formula>
    </cfRule>
  </conditionalFormatting>
  <conditionalFormatting sqref="M1054:M1059">
    <cfRule type="cellIs" dxfId="2719" priority="7876" stopIfTrue="1" operator="equal">
      <formula>"cumple"</formula>
    </cfRule>
    <cfRule type="containsText" dxfId="2718" priority="7877" stopIfTrue="1" operator="containsText" text="NO CUMPLE">
      <formula>NOT(ISERROR(SEARCH("NO CUMPLE",M1054)))</formula>
    </cfRule>
  </conditionalFormatting>
  <conditionalFormatting sqref="L1054:L1059">
    <cfRule type="cellIs" dxfId="2717" priority="7874" stopIfTrue="1" operator="equal">
      <formula>"cumple"</formula>
    </cfRule>
    <cfRule type="containsText" dxfId="2716" priority="7875" stopIfTrue="1" operator="containsText" text="NO CUMPLE">
      <formula>NOT(ISERROR(SEARCH("NO CUMPLE",L1054)))</formula>
    </cfRule>
  </conditionalFormatting>
  <conditionalFormatting sqref="K1080:K1085">
    <cfRule type="containsText" dxfId="2715" priority="7849" stopIfTrue="1" operator="containsText" text="NO CUMPLE">
      <formula>NOT(ISERROR(SEARCH("NO CUMPLE",K1080)))</formula>
    </cfRule>
    <cfRule type="containsText" dxfId="2714" priority="7850" stopIfTrue="1" operator="containsText" text="CUMPLE">
      <formula>NOT(ISERROR(SEARCH("CUMPLE",K1080)))</formula>
    </cfRule>
  </conditionalFormatting>
  <conditionalFormatting sqref="S1079">
    <cfRule type="cellIs" dxfId="2713" priority="7847" operator="greaterThanOrEqual">
      <formula>NUMMINCONT</formula>
    </cfRule>
    <cfRule type="cellIs" dxfId="2712" priority="7848" operator="lessThan">
      <formula>NUMMINCONT</formula>
    </cfRule>
  </conditionalFormatting>
  <conditionalFormatting sqref="T1069:U1069">
    <cfRule type="cellIs" dxfId="2711" priority="7842" stopIfTrue="1" operator="equal">
      <formula>"NO APLICA"</formula>
    </cfRule>
  </conditionalFormatting>
  <conditionalFormatting sqref="T1072:V1072">
    <cfRule type="cellIs" dxfId="2710" priority="7836" stopIfTrue="1" operator="equal">
      <formula>"NO"</formula>
    </cfRule>
    <cfRule type="cellIs" dxfId="2709" priority="7837" stopIfTrue="1" operator="equal">
      <formula>"SI"</formula>
    </cfRule>
  </conditionalFormatting>
  <conditionalFormatting sqref="T1072:U1072">
    <cfRule type="cellIs" dxfId="2708" priority="7835" stopIfTrue="1" operator="equal">
      <formula>"NO APLICA"</formula>
    </cfRule>
  </conditionalFormatting>
  <conditionalFormatting sqref="V1072">
    <cfRule type="cellIs" dxfId="2707" priority="7834" stopIfTrue="1" operator="equal">
      <formula>"NO APLICA"</formula>
    </cfRule>
  </conditionalFormatting>
  <conditionalFormatting sqref="T1082">
    <cfRule type="cellIs" dxfId="2706" priority="7832" operator="equal">
      <formula>"CUMPLE"</formula>
    </cfRule>
    <cfRule type="cellIs" dxfId="2705" priority="7833" operator="equal">
      <formula>"NO CUMPLE"</formula>
    </cfRule>
  </conditionalFormatting>
  <conditionalFormatting sqref="T1082">
    <cfRule type="cellIs" dxfId="2704" priority="7831" operator="equal">
      <formula>"VERIFICAR"</formula>
    </cfRule>
  </conditionalFormatting>
  <conditionalFormatting sqref="H1086">
    <cfRule type="containsText" dxfId="2703" priority="7812" stopIfTrue="1" operator="containsText" text="NO CUMPLE">
      <formula>NOT(ISERROR(SEARCH("NO CUMPLE",H1086)))</formula>
    </cfRule>
    <cfRule type="containsText" dxfId="2702" priority="7813" stopIfTrue="1" operator="containsText" text="CUMPLE">
      <formula>NOT(ISERROR(SEARCH("CUMPLE",H1086)))</formula>
    </cfRule>
  </conditionalFormatting>
  <conditionalFormatting sqref="J1086">
    <cfRule type="containsText" dxfId="2701" priority="7810" stopIfTrue="1" operator="containsText" text="NO CUMPLE">
      <formula>NOT(ISERROR(SEARCH("NO CUMPLE",J1086)))</formula>
    </cfRule>
    <cfRule type="containsText" dxfId="2700" priority="7811" stopIfTrue="1" operator="containsText" text="CUMPLE">
      <formula>NOT(ISERROR(SEARCH("CUMPLE",J1086)))</formula>
    </cfRule>
  </conditionalFormatting>
  <conditionalFormatting sqref="K1086">
    <cfRule type="containsText" dxfId="2699" priority="7808" stopIfTrue="1" operator="containsText" text="NO CUMPLE">
      <formula>NOT(ISERROR(SEARCH("NO CUMPLE",K1086)))</formula>
    </cfRule>
    <cfRule type="containsText" dxfId="2698" priority="7809" stopIfTrue="1" operator="containsText" text="CUMPLE">
      <formula>NOT(ISERROR(SEARCH("CUMPLE",K1086)))</formula>
    </cfRule>
  </conditionalFormatting>
  <conditionalFormatting sqref="O1085">
    <cfRule type="containsText" dxfId="2697" priority="7806" stopIfTrue="1" operator="containsText" text="NO CUMPLE">
      <formula>NOT(ISERROR(SEARCH("NO CUMPLE",O1085)))</formula>
    </cfRule>
    <cfRule type="containsText" dxfId="2696" priority="7807" stopIfTrue="1" operator="containsText" text="CUMPLE">
      <formula>NOT(ISERROR(SEARCH("CUMPLE",O1085)))</formula>
    </cfRule>
  </conditionalFormatting>
  <conditionalFormatting sqref="O1086:S1086">
    <cfRule type="cellIs" dxfId="2695" priority="7805" operator="equal">
      <formula>"EL PROPONENTE SE DEBE REQUERIR POR EXPERIENCIA MINIMA EXIGIDA"</formula>
    </cfRule>
  </conditionalFormatting>
  <conditionalFormatting sqref="N1080:N1085">
    <cfRule type="cellIs" dxfId="2694" priority="7802" operator="equal">
      <formula>"NO"</formula>
    </cfRule>
    <cfRule type="cellIs" dxfId="2693" priority="7803" operator="equal">
      <formula>"SI"</formula>
    </cfRule>
  </conditionalFormatting>
  <conditionalFormatting sqref="I1072">
    <cfRule type="cellIs" dxfId="2692" priority="7801" stopIfTrue="1" operator="greaterThan">
      <formula>0</formula>
    </cfRule>
  </conditionalFormatting>
  <conditionalFormatting sqref="T1067:U1067">
    <cfRule type="cellIs" dxfId="2691" priority="7794" stopIfTrue="1" operator="equal">
      <formula>"NO APLICA"</formula>
    </cfRule>
  </conditionalFormatting>
  <conditionalFormatting sqref="T1067:U1067">
    <cfRule type="cellIs" dxfId="2690" priority="7793" stopIfTrue="1" operator="equal">
      <formula>"NO APLICA"</formula>
    </cfRule>
  </conditionalFormatting>
  <conditionalFormatting sqref="V1067">
    <cfRule type="cellIs" dxfId="2689" priority="7792" stopIfTrue="1" operator="equal">
      <formula>"NO APLICA"</formula>
    </cfRule>
  </conditionalFormatting>
  <conditionalFormatting sqref="P1079">
    <cfRule type="cellIs" dxfId="2688" priority="7787" operator="equal">
      <formula>"NO VÁLIDO"</formula>
    </cfRule>
    <cfRule type="cellIs" dxfId="2687" priority="7788" operator="equal">
      <formula>"VÁLIDO"</formula>
    </cfRule>
  </conditionalFormatting>
  <conditionalFormatting sqref="M1086">
    <cfRule type="cellIs" dxfId="2686" priority="7784" operator="notEqual">
      <formula>"NO CUMPLE"</formula>
    </cfRule>
    <cfRule type="containsText" dxfId="2685" priority="7785" stopIfTrue="1" operator="containsText" text="NO CUMPLE">
      <formula>NOT(ISERROR(SEARCH("NO CUMPLE",M1086)))</formula>
    </cfRule>
    <cfRule type="containsText" dxfId="2684" priority="7786" stopIfTrue="1" operator="containsText" text="CUMPLE">
      <formula>NOT(ISERROR(SEARCH("CUMPLE",M1086)))</formula>
    </cfRule>
  </conditionalFormatting>
  <conditionalFormatting sqref="M1080:M1085">
    <cfRule type="cellIs" dxfId="2683" priority="7782" stopIfTrue="1" operator="equal">
      <formula>"cumple"</formula>
    </cfRule>
    <cfRule type="containsText" dxfId="2682" priority="7783" stopIfTrue="1" operator="containsText" text="NO CUMPLE">
      <formula>NOT(ISERROR(SEARCH("NO CUMPLE",M1080)))</formula>
    </cfRule>
  </conditionalFormatting>
  <conditionalFormatting sqref="L1080:L1085">
    <cfRule type="cellIs" dxfId="2681" priority="7780" stopIfTrue="1" operator="equal">
      <formula>"cumple"</formula>
    </cfRule>
    <cfRule type="containsText" dxfId="2680" priority="7781" stopIfTrue="1" operator="containsText" text="NO CUMPLE">
      <formula>NOT(ISERROR(SEARCH("NO CUMPLE",L1080)))</formula>
    </cfRule>
  </conditionalFormatting>
  <conditionalFormatting sqref="K1107:K1112">
    <cfRule type="containsText" dxfId="2679" priority="7755" stopIfTrue="1" operator="containsText" text="NO CUMPLE">
      <formula>NOT(ISERROR(SEARCH("NO CUMPLE",K1107)))</formula>
    </cfRule>
    <cfRule type="containsText" dxfId="2678" priority="7756" stopIfTrue="1" operator="containsText" text="CUMPLE">
      <formula>NOT(ISERROR(SEARCH("CUMPLE",K1107)))</formula>
    </cfRule>
  </conditionalFormatting>
  <conditionalFormatting sqref="S1106">
    <cfRule type="cellIs" dxfId="2677" priority="7753" operator="greaterThanOrEqual">
      <formula>NUMMINCONT</formula>
    </cfRule>
    <cfRule type="cellIs" dxfId="2676" priority="7754" operator="lessThan">
      <formula>NUMMINCONT</formula>
    </cfRule>
  </conditionalFormatting>
  <conditionalFormatting sqref="T1095:U1098">
    <cfRule type="cellIs" dxfId="2675" priority="7749" stopIfTrue="1" operator="equal">
      <formula>"NO APLICA"</formula>
    </cfRule>
  </conditionalFormatting>
  <conditionalFormatting sqref="T1095:U1095">
    <cfRule type="cellIs" dxfId="2674" priority="7748" stopIfTrue="1" operator="equal">
      <formula>"NO APLICA"</formula>
    </cfRule>
  </conditionalFormatting>
  <conditionalFormatting sqref="V1095:V1098">
    <cfRule type="cellIs" dxfId="2673" priority="7747" stopIfTrue="1" operator="equal">
      <formula>"NO APLICA"</formula>
    </cfRule>
  </conditionalFormatting>
  <conditionalFormatting sqref="T1099:V1099">
    <cfRule type="cellIs" dxfId="2672" priority="7742" stopIfTrue="1" operator="equal">
      <formula>"NO"</formula>
    </cfRule>
    <cfRule type="cellIs" dxfId="2671" priority="7743" stopIfTrue="1" operator="equal">
      <formula>"SI"</formula>
    </cfRule>
  </conditionalFormatting>
  <conditionalFormatting sqref="T1099:U1099">
    <cfRule type="cellIs" dxfId="2670" priority="7741" stopIfTrue="1" operator="equal">
      <formula>"NO APLICA"</formula>
    </cfRule>
  </conditionalFormatting>
  <conditionalFormatting sqref="V1099">
    <cfRule type="cellIs" dxfId="2669" priority="7740" stopIfTrue="1" operator="equal">
      <formula>"NO APLICA"</formula>
    </cfRule>
  </conditionalFormatting>
  <conditionalFormatting sqref="T1109">
    <cfRule type="cellIs" dxfId="2668" priority="7738" operator="equal">
      <formula>"CUMPLE"</formula>
    </cfRule>
    <cfRule type="cellIs" dxfId="2667" priority="7739" operator="equal">
      <formula>"NO CUMPLE"</formula>
    </cfRule>
  </conditionalFormatting>
  <conditionalFormatting sqref="T1109">
    <cfRule type="cellIs" dxfId="2666" priority="7737" operator="equal">
      <formula>"VERIFICAR"</formula>
    </cfRule>
  </conditionalFormatting>
  <conditionalFormatting sqref="H1113">
    <cfRule type="containsText" dxfId="2665" priority="7718" stopIfTrue="1" operator="containsText" text="NO CUMPLE">
      <formula>NOT(ISERROR(SEARCH("NO CUMPLE",H1113)))</formula>
    </cfRule>
    <cfRule type="containsText" dxfId="2664" priority="7719" stopIfTrue="1" operator="containsText" text="CUMPLE">
      <formula>NOT(ISERROR(SEARCH("CUMPLE",H1113)))</formula>
    </cfRule>
  </conditionalFormatting>
  <conditionalFormatting sqref="J1113">
    <cfRule type="containsText" dxfId="2663" priority="7716" stopIfTrue="1" operator="containsText" text="NO CUMPLE">
      <formula>NOT(ISERROR(SEARCH("NO CUMPLE",J1113)))</formula>
    </cfRule>
    <cfRule type="containsText" dxfId="2662" priority="7717" stopIfTrue="1" operator="containsText" text="CUMPLE">
      <formula>NOT(ISERROR(SEARCH("CUMPLE",J1113)))</formula>
    </cfRule>
  </conditionalFormatting>
  <conditionalFormatting sqref="K1113">
    <cfRule type="containsText" dxfId="2661" priority="7714" stopIfTrue="1" operator="containsText" text="NO CUMPLE">
      <formula>NOT(ISERROR(SEARCH("NO CUMPLE",K1113)))</formula>
    </cfRule>
    <cfRule type="containsText" dxfId="2660" priority="7715" stopIfTrue="1" operator="containsText" text="CUMPLE">
      <formula>NOT(ISERROR(SEARCH("CUMPLE",K1113)))</formula>
    </cfRule>
  </conditionalFormatting>
  <conditionalFormatting sqref="O1112">
    <cfRule type="containsText" dxfId="2659" priority="7712" stopIfTrue="1" operator="containsText" text="NO CUMPLE">
      <formula>NOT(ISERROR(SEARCH("NO CUMPLE",O1112)))</formula>
    </cfRule>
    <cfRule type="containsText" dxfId="2658" priority="7713" stopIfTrue="1" operator="containsText" text="CUMPLE">
      <formula>NOT(ISERROR(SEARCH("CUMPLE",O1112)))</formula>
    </cfRule>
  </conditionalFormatting>
  <conditionalFormatting sqref="O1113:S1113">
    <cfRule type="cellIs" dxfId="2657" priority="7711" operator="equal">
      <formula>"EL PROPONENTE SE DEBE REQUERIR POR EXPERIENCIA MINIMA EXIGIDA"</formula>
    </cfRule>
  </conditionalFormatting>
  <conditionalFormatting sqref="N1107:N1112">
    <cfRule type="cellIs" dxfId="2656" priority="7708" operator="equal">
      <formula>"NO"</formula>
    </cfRule>
    <cfRule type="cellIs" dxfId="2655" priority="7709" operator="equal">
      <formula>"SI"</formula>
    </cfRule>
  </conditionalFormatting>
  <conditionalFormatting sqref="I1099">
    <cfRule type="cellIs" dxfId="2654" priority="7707" stopIfTrue="1" operator="greaterThan">
      <formula>0</formula>
    </cfRule>
  </conditionalFormatting>
  <conditionalFormatting sqref="T1093:V1093">
    <cfRule type="cellIs" dxfId="2653" priority="7701" stopIfTrue="1" operator="equal">
      <formula>"NO APLICA"</formula>
    </cfRule>
  </conditionalFormatting>
  <conditionalFormatting sqref="T1094:U1094">
    <cfRule type="cellIs" dxfId="2652" priority="7700" stopIfTrue="1" operator="equal">
      <formula>"NO APLICA"</formula>
    </cfRule>
  </conditionalFormatting>
  <conditionalFormatting sqref="T1094:U1094">
    <cfRule type="cellIs" dxfId="2651" priority="7699" stopIfTrue="1" operator="equal">
      <formula>"NO APLICA"</formula>
    </cfRule>
  </conditionalFormatting>
  <conditionalFormatting sqref="V1094">
    <cfRule type="cellIs" dxfId="2650" priority="7698" stopIfTrue="1" operator="equal">
      <formula>"NO APLICA"</formula>
    </cfRule>
  </conditionalFormatting>
  <conditionalFormatting sqref="P1106">
    <cfRule type="cellIs" dxfId="2649" priority="7693" operator="equal">
      <formula>"NO VÁLIDO"</formula>
    </cfRule>
    <cfRule type="cellIs" dxfId="2648" priority="7694" operator="equal">
      <formula>"VÁLIDO"</formula>
    </cfRule>
  </conditionalFormatting>
  <conditionalFormatting sqref="M1113">
    <cfRule type="cellIs" dxfId="2647" priority="7690" operator="notEqual">
      <formula>"NO CUMPLE"</formula>
    </cfRule>
    <cfRule type="containsText" dxfId="2646" priority="7691" stopIfTrue="1" operator="containsText" text="NO CUMPLE">
      <formula>NOT(ISERROR(SEARCH("NO CUMPLE",M1113)))</formula>
    </cfRule>
    <cfRule type="containsText" dxfId="2645" priority="7692" stopIfTrue="1" operator="containsText" text="CUMPLE">
      <formula>NOT(ISERROR(SEARCH("CUMPLE",M1113)))</formula>
    </cfRule>
  </conditionalFormatting>
  <conditionalFormatting sqref="M1107:M1112">
    <cfRule type="cellIs" dxfId="2644" priority="7688" stopIfTrue="1" operator="equal">
      <formula>"cumple"</formula>
    </cfRule>
    <cfRule type="containsText" dxfId="2643" priority="7689" stopIfTrue="1" operator="containsText" text="NO CUMPLE">
      <formula>NOT(ISERROR(SEARCH("NO CUMPLE",M1107)))</formula>
    </cfRule>
  </conditionalFormatting>
  <conditionalFormatting sqref="L1107:L1112">
    <cfRule type="cellIs" dxfId="2642" priority="7686" stopIfTrue="1" operator="equal">
      <formula>"cumple"</formula>
    </cfRule>
    <cfRule type="containsText" dxfId="2641" priority="7687" stopIfTrue="1" operator="containsText" text="NO CUMPLE">
      <formula>NOT(ISERROR(SEARCH("NO CUMPLE",L1107)))</formula>
    </cfRule>
  </conditionalFormatting>
  <conditionalFormatting sqref="D1122:D1127">
    <cfRule type="cellIs" dxfId="2640" priority="7478" stopIfTrue="1" operator="greaterThan">
      <formula>0</formula>
    </cfRule>
  </conditionalFormatting>
  <conditionalFormatting sqref="D1122:D1127 F1122:H1127">
    <cfRule type="cellIs" dxfId="2639" priority="7477" stopIfTrue="1" operator="greaterThan">
      <formula>0</formula>
    </cfRule>
  </conditionalFormatting>
  <conditionalFormatting sqref="K1136:K1141">
    <cfRule type="containsText" dxfId="2638" priority="7473" stopIfTrue="1" operator="containsText" text="NO CUMPLE">
      <formula>NOT(ISERROR(SEARCH("NO CUMPLE",K1136)))</formula>
    </cfRule>
    <cfRule type="containsText" dxfId="2637" priority="7474" stopIfTrue="1" operator="containsText" text="CUMPLE">
      <formula>NOT(ISERROR(SEARCH("CUMPLE",K1136)))</formula>
    </cfRule>
  </conditionalFormatting>
  <conditionalFormatting sqref="S1135">
    <cfRule type="cellIs" dxfId="2636" priority="7471" operator="greaterThanOrEqual">
      <formula>NUMMINCONT</formula>
    </cfRule>
    <cfRule type="cellIs" dxfId="2635" priority="7472" operator="lessThan">
      <formula>NUMMINCONT</formula>
    </cfRule>
  </conditionalFormatting>
  <conditionalFormatting sqref="T1122:V1127">
    <cfRule type="cellIs" dxfId="2634" priority="7469" stopIfTrue="1" operator="equal">
      <formula>"NO"</formula>
    </cfRule>
    <cfRule type="cellIs" dxfId="2633" priority="7470" stopIfTrue="1" operator="equal">
      <formula>"SI"</formula>
    </cfRule>
  </conditionalFormatting>
  <conditionalFormatting sqref="T1122:V1123">
    <cfRule type="cellIs" dxfId="2632" priority="7468" stopIfTrue="1" operator="equal">
      <formula>"NO APLICA"</formula>
    </cfRule>
  </conditionalFormatting>
  <conditionalFormatting sqref="T1124:U1127">
    <cfRule type="cellIs" dxfId="2631" priority="7467" stopIfTrue="1" operator="equal">
      <formula>"NO APLICA"</formula>
    </cfRule>
  </conditionalFormatting>
  <conditionalFormatting sqref="T1124:U1124">
    <cfRule type="cellIs" dxfId="2630" priority="7466" stopIfTrue="1" operator="equal">
      <formula>"NO APLICA"</formula>
    </cfRule>
  </conditionalFormatting>
  <conditionalFormatting sqref="V1124:V1127">
    <cfRule type="cellIs" dxfId="2629" priority="7465" stopIfTrue="1" operator="equal">
      <formula>"NO APLICA"</formula>
    </cfRule>
  </conditionalFormatting>
  <conditionalFormatting sqref="T1128:V1128">
    <cfRule type="cellIs" dxfId="2628" priority="7460" stopIfTrue="1" operator="equal">
      <formula>"NO"</formula>
    </cfRule>
    <cfRule type="cellIs" dxfId="2627" priority="7461" stopIfTrue="1" operator="equal">
      <formula>"SI"</formula>
    </cfRule>
  </conditionalFormatting>
  <conditionalFormatting sqref="T1128:U1128">
    <cfRule type="cellIs" dxfId="2626" priority="7459" stopIfTrue="1" operator="equal">
      <formula>"NO APLICA"</formula>
    </cfRule>
  </conditionalFormatting>
  <conditionalFormatting sqref="V1128">
    <cfRule type="cellIs" dxfId="2625" priority="7458" stopIfTrue="1" operator="equal">
      <formula>"NO APLICA"</formula>
    </cfRule>
  </conditionalFormatting>
  <conditionalFormatting sqref="T1138">
    <cfRule type="cellIs" dxfId="2624" priority="7456" operator="equal">
      <formula>"CUMPLE"</formula>
    </cfRule>
    <cfRule type="cellIs" dxfId="2623" priority="7457" operator="equal">
      <formula>"NO CUMPLE"</formula>
    </cfRule>
  </conditionalFormatting>
  <conditionalFormatting sqref="T1138">
    <cfRule type="cellIs" dxfId="2622" priority="7455" operator="equal">
      <formula>"VERIFICAR"</formula>
    </cfRule>
  </conditionalFormatting>
  <conditionalFormatting sqref="H1142">
    <cfRule type="containsText" dxfId="2621" priority="7436" stopIfTrue="1" operator="containsText" text="NO CUMPLE">
      <formula>NOT(ISERROR(SEARCH("NO CUMPLE",H1142)))</formula>
    </cfRule>
    <cfRule type="containsText" dxfId="2620" priority="7437" stopIfTrue="1" operator="containsText" text="CUMPLE">
      <formula>NOT(ISERROR(SEARCH("CUMPLE",H1142)))</formula>
    </cfRule>
  </conditionalFormatting>
  <conditionalFormatting sqref="J1142">
    <cfRule type="containsText" dxfId="2619" priority="7434" stopIfTrue="1" operator="containsText" text="NO CUMPLE">
      <formula>NOT(ISERROR(SEARCH("NO CUMPLE",J1142)))</formula>
    </cfRule>
    <cfRule type="containsText" dxfId="2618" priority="7435" stopIfTrue="1" operator="containsText" text="CUMPLE">
      <formula>NOT(ISERROR(SEARCH("CUMPLE",J1142)))</formula>
    </cfRule>
  </conditionalFormatting>
  <conditionalFormatting sqref="K1142">
    <cfRule type="containsText" dxfId="2617" priority="7432" stopIfTrue="1" operator="containsText" text="NO CUMPLE">
      <formula>NOT(ISERROR(SEARCH("NO CUMPLE",K1142)))</formula>
    </cfRule>
    <cfRule type="containsText" dxfId="2616" priority="7433" stopIfTrue="1" operator="containsText" text="CUMPLE">
      <formula>NOT(ISERROR(SEARCH("CUMPLE",K1142)))</formula>
    </cfRule>
  </conditionalFormatting>
  <conditionalFormatting sqref="O1141">
    <cfRule type="containsText" dxfId="2615" priority="7430" stopIfTrue="1" operator="containsText" text="NO CUMPLE">
      <formula>NOT(ISERROR(SEARCH("NO CUMPLE",O1141)))</formula>
    </cfRule>
    <cfRule type="containsText" dxfId="2614" priority="7431" stopIfTrue="1" operator="containsText" text="CUMPLE">
      <formula>NOT(ISERROR(SEARCH("CUMPLE",O1141)))</formula>
    </cfRule>
  </conditionalFormatting>
  <conditionalFormatting sqref="O1142:S1142">
    <cfRule type="cellIs" dxfId="2613" priority="7429" operator="equal">
      <formula>"EL PROPONENTE SE DEBE REQUERIR POR EXPERIENCIA MINIMA EXIGIDA"</formula>
    </cfRule>
  </conditionalFormatting>
  <conditionalFormatting sqref="N1136:N1141">
    <cfRule type="cellIs" dxfId="2612" priority="7426" operator="equal">
      <formula>"NO"</formula>
    </cfRule>
    <cfRule type="cellIs" dxfId="2611" priority="7427" operator="equal">
      <formula>"SI"</formula>
    </cfRule>
  </conditionalFormatting>
  <conditionalFormatting sqref="I1128">
    <cfRule type="cellIs" dxfId="2610" priority="7425" stopIfTrue="1" operator="greaterThan">
      <formula>0</formula>
    </cfRule>
  </conditionalFormatting>
  <conditionalFormatting sqref="K1122:L1128">
    <cfRule type="cellIs" dxfId="2609" priority="7423" operator="equal">
      <formula>0</formula>
    </cfRule>
    <cfRule type="cellIs" dxfId="2608" priority="7424" operator="notBetween">
      <formula>$Q$17</formula>
      <formula>$R$17</formula>
    </cfRule>
  </conditionalFormatting>
  <conditionalFormatting sqref="T1120:V1120">
    <cfRule type="cellIs" dxfId="2607" priority="7419" stopIfTrue="1" operator="equal">
      <formula>"NO APLICA"</formula>
    </cfRule>
  </conditionalFormatting>
  <conditionalFormatting sqref="T1121:U1121">
    <cfRule type="cellIs" dxfId="2606" priority="7418" stopIfTrue="1" operator="equal">
      <formula>"NO APLICA"</formula>
    </cfRule>
  </conditionalFormatting>
  <conditionalFormatting sqref="T1121:U1121">
    <cfRule type="cellIs" dxfId="2605" priority="7417" stopIfTrue="1" operator="equal">
      <formula>"NO APLICA"</formula>
    </cfRule>
  </conditionalFormatting>
  <conditionalFormatting sqref="V1121">
    <cfRule type="cellIs" dxfId="2604" priority="7416" stopIfTrue="1" operator="equal">
      <formula>"NO APLICA"</formula>
    </cfRule>
  </conditionalFormatting>
  <conditionalFormatting sqref="P1135">
    <cfRule type="cellIs" dxfId="2603" priority="7411" operator="equal">
      <formula>"NO VÁLIDO"</formula>
    </cfRule>
    <cfRule type="cellIs" dxfId="2602" priority="7412" operator="equal">
      <formula>"VÁLIDO"</formula>
    </cfRule>
  </conditionalFormatting>
  <conditionalFormatting sqref="M1142">
    <cfRule type="cellIs" dxfId="2601" priority="7408" operator="notEqual">
      <formula>"NO CUMPLE"</formula>
    </cfRule>
    <cfRule type="containsText" dxfId="2600" priority="7409" stopIfTrue="1" operator="containsText" text="NO CUMPLE">
      <formula>NOT(ISERROR(SEARCH("NO CUMPLE",M1142)))</formula>
    </cfRule>
    <cfRule type="containsText" dxfId="2599" priority="7410" stopIfTrue="1" operator="containsText" text="CUMPLE">
      <formula>NOT(ISERROR(SEARCH("CUMPLE",M1142)))</formula>
    </cfRule>
  </conditionalFormatting>
  <conditionalFormatting sqref="M1136:M1141">
    <cfRule type="cellIs" dxfId="2598" priority="7406" stopIfTrue="1" operator="equal">
      <formula>"cumple"</formula>
    </cfRule>
    <cfRule type="containsText" dxfId="2597" priority="7407" stopIfTrue="1" operator="containsText" text="NO CUMPLE">
      <formula>NOT(ISERROR(SEARCH("NO CUMPLE",M1136)))</formula>
    </cfRule>
  </conditionalFormatting>
  <conditionalFormatting sqref="L1136:L1141">
    <cfRule type="cellIs" dxfId="2596" priority="7404" stopIfTrue="1" operator="equal">
      <formula>"cumple"</formula>
    </cfRule>
    <cfRule type="containsText" dxfId="2595" priority="7405" stopIfTrue="1" operator="containsText" text="NO CUMPLE">
      <formula>NOT(ISERROR(SEARCH("NO CUMPLE",L1136)))</formula>
    </cfRule>
  </conditionalFormatting>
  <conditionalFormatting sqref="K1163:K1168">
    <cfRule type="containsText" dxfId="2594" priority="7285" stopIfTrue="1" operator="containsText" text="NO CUMPLE">
      <formula>NOT(ISERROR(SEARCH("NO CUMPLE",K1163)))</formula>
    </cfRule>
    <cfRule type="containsText" dxfId="2593" priority="7286" stopIfTrue="1" operator="containsText" text="CUMPLE">
      <formula>NOT(ISERROR(SEARCH("CUMPLE",K1163)))</formula>
    </cfRule>
  </conditionalFormatting>
  <conditionalFormatting sqref="S1162">
    <cfRule type="cellIs" dxfId="2592" priority="7283" operator="greaterThanOrEqual">
      <formula>NUMMINCONT</formula>
    </cfRule>
    <cfRule type="cellIs" dxfId="2591" priority="7284" operator="lessThan">
      <formula>NUMMINCONT</formula>
    </cfRule>
  </conditionalFormatting>
  <conditionalFormatting sqref="T1155:V1155">
    <cfRule type="cellIs" dxfId="2590" priority="7272" stopIfTrue="1" operator="equal">
      <formula>"NO"</formula>
    </cfRule>
    <cfRule type="cellIs" dxfId="2589" priority="7273" stopIfTrue="1" operator="equal">
      <formula>"SI"</formula>
    </cfRule>
  </conditionalFormatting>
  <conditionalFormatting sqref="T1155:U1155">
    <cfRule type="cellIs" dxfId="2588" priority="7271" stopIfTrue="1" operator="equal">
      <formula>"NO APLICA"</formula>
    </cfRule>
  </conditionalFormatting>
  <conditionalFormatting sqref="V1155">
    <cfRule type="cellIs" dxfId="2587" priority="7270" stopIfTrue="1" operator="equal">
      <formula>"NO APLICA"</formula>
    </cfRule>
  </conditionalFormatting>
  <conditionalFormatting sqref="T1165">
    <cfRule type="cellIs" dxfId="2586" priority="7268" operator="equal">
      <formula>"CUMPLE"</formula>
    </cfRule>
    <cfRule type="cellIs" dxfId="2585" priority="7269" operator="equal">
      <formula>"NO CUMPLE"</formula>
    </cfRule>
  </conditionalFormatting>
  <conditionalFormatting sqref="T1165">
    <cfRule type="cellIs" dxfId="2584" priority="7267" operator="equal">
      <formula>"VERIFICAR"</formula>
    </cfRule>
  </conditionalFormatting>
  <conditionalFormatting sqref="H1169">
    <cfRule type="containsText" dxfId="2583" priority="7248" stopIfTrue="1" operator="containsText" text="NO CUMPLE">
      <formula>NOT(ISERROR(SEARCH("NO CUMPLE",H1169)))</formula>
    </cfRule>
    <cfRule type="containsText" dxfId="2582" priority="7249" stopIfTrue="1" operator="containsText" text="CUMPLE">
      <formula>NOT(ISERROR(SEARCH("CUMPLE",H1169)))</formula>
    </cfRule>
  </conditionalFormatting>
  <conditionalFormatting sqref="J1169">
    <cfRule type="containsText" dxfId="2581" priority="7246" stopIfTrue="1" operator="containsText" text="NO CUMPLE">
      <formula>NOT(ISERROR(SEARCH("NO CUMPLE",J1169)))</formula>
    </cfRule>
    <cfRule type="containsText" dxfId="2580" priority="7247" stopIfTrue="1" operator="containsText" text="CUMPLE">
      <formula>NOT(ISERROR(SEARCH("CUMPLE",J1169)))</formula>
    </cfRule>
  </conditionalFormatting>
  <conditionalFormatting sqref="K1169">
    <cfRule type="containsText" dxfId="2579" priority="7244" stopIfTrue="1" operator="containsText" text="NO CUMPLE">
      <formula>NOT(ISERROR(SEARCH("NO CUMPLE",K1169)))</formula>
    </cfRule>
    <cfRule type="containsText" dxfId="2578" priority="7245" stopIfTrue="1" operator="containsText" text="CUMPLE">
      <formula>NOT(ISERROR(SEARCH("CUMPLE",K1169)))</formula>
    </cfRule>
  </conditionalFormatting>
  <conditionalFormatting sqref="O1168">
    <cfRule type="containsText" dxfId="2577" priority="7242" stopIfTrue="1" operator="containsText" text="NO CUMPLE">
      <formula>NOT(ISERROR(SEARCH("NO CUMPLE",O1168)))</formula>
    </cfRule>
    <cfRule type="containsText" dxfId="2576" priority="7243" stopIfTrue="1" operator="containsText" text="CUMPLE">
      <formula>NOT(ISERROR(SEARCH("CUMPLE",O1168)))</formula>
    </cfRule>
  </conditionalFormatting>
  <conditionalFormatting sqref="O1169:S1169">
    <cfRule type="cellIs" dxfId="2575" priority="7241" operator="equal">
      <formula>"EL PROPONENTE SE DEBE REQUERIR POR EXPERIENCIA MINIMA EXIGIDA"</formula>
    </cfRule>
  </conditionalFormatting>
  <conditionalFormatting sqref="N1163:N1168">
    <cfRule type="cellIs" dxfId="2574" priority="7238" operator="equal">
      <formula>"NO"</formula>
    </cfRule>
    <cfRule type="cellIs" dxfId="2573" priority="7239" operator="equal">
      <formula>"SI"</formula>
    </cfRule>
  </conditionalFormatting>
  <conditionalFormatting sqref="I1155">
    <cfRule type="cellIs" dxfId="2572" priority="7237" stopIfTrue="1" operator="greaterThan">
      <formula>0</formula>
    </cfRule>
  </conditionalFormatting>
  <conditionalFormatting sqref="T1149:V1150">
    <cfRule type="cellIs" dxfId="2571" priority="7232" stopIfTrue="1" operator="equal">
      <formula>"NO"</formula>
    </cfRule>
    <cfRule type="cellIs" dxfId="2570" priority="7233" stopIfTrue="1" operator="equal">
      <formula>"SI"</formula>
    </cfRule>
  </conditionalFormatting>
  <conditionalFormatting sqref="T1149:V1150">
    <cfRule type="cellIs" dxfId="2569" priority="7231" stopIfTrue="1" operator="equal">
      <formula>"NO APLICA"</formula>
    </cfRule>
  </conditionalFormatting>
  <conditionalFormatting sqref="K1149:L1150">
    <cfRule type="cellIs" dxfId="2568" priority="7227" operator="notBetween">
      <formula>$Q$17</formula>
      <formula>$R$17</formula>
    </cfRule>
  </conditionalFormatting>
  <conditionalFormatting sqref="P1162">
    <cfRule type="cellIs" dxfId="2567" priority="7223" operator="equal">
      <formula>"NO VÁLIDO"</formula>
    </cfRule>
    <cfRule type="cellIs" dxfId="2566" priority="7224" operator="equal">
      <formula>"VÁLIDO"</formula>
    </cfRule>
  </conditionalFormatting>
  <conditionalFormatting sqref="M1169">
    <cfRule type="cellIs" dxfId="2565" priority="7220" operator="notEqual">
      <formula>"NO CUMPLE"</formula>
    </cfRule>
    <cfRule type="containsText" dxfId="2564" priority="7221" stopIfTrue="1" operator="containsText" text="NO CUMPLE">
      <formula>NOT(ISERROR(SEARCH("NO CUMPLE",M1169)))</formula>
    </cfRule>
    <cfRule type="containsText" dxfId="2563" priority="7222" stopIfTrue="1" operator="containsText" text="CUMPLE">
      <formula>NOT(ISERROR(SEARCH("CUMPLE",M1169)))</formula>
    </cfRule>
  </conditionalFormatting>
  <conditionalFormatting sqref="M1163:M1168">
    <cfRule type="cellIs" dxfId="2562" priority="7218" stopIfTrue="1" operator="equal">
      <formula>"cumple"</formula>
    </cfRule>
    <cfRule type="containsText" dxfId="2561" priority="7219" stopIfTrue="1" operator="containsText" text="NO CUMPLE">
      <formula>NOT(ISERROR(SEARCH("NO CUMPLE",M1163)))</formula>
    </cfRule>
  </conditionalFormatting>
  <conditionalFormatting sqref="L1163:L1168">
    <cfRule type="cellIs" dxfId="2560" priority="7216" stopIfTrue="1" operator="equal">
      <formula>"cumple"</formula>
    </cfRule>
    <cfRule type="containsText" dxfId="2559" priority="7217" stopIfTrue="1" operator="containsText" text="NO CUMPLE">
      <formula>NOT(ISERROR(SEARCH("NO CUMPLE",L1163)))</formula>
    </cfRule>
  </conditionalFormatting>
  <conditionalFormatting sqref="K1190:K1195">
    <cfRule type="containsText" dxfId="2558" priority="7191" stopIfTrue="1" operator="containsText" text="NO CUMPLE">
      <formula>NOT(ISERROR(SEARCH("NO CUMPLE",K1190)))</formula>
    </cfRule>
    <cfRule type="containsText" dxfId="2557" priority="7192" stopIfTrue="1" operator="containsText" text="CUMPLE">
      <formula>NOT(ISERROR(SEARCH("CUMPLE",K1190)))</formula>
    </cfRule>
  </conditionalFormatting>
  <conditionalFormatting sqref="S1189">
    <cfRule type="cellIs" dxfId="2556" priority="7189" operator="greaterThanOrEqual">
      <formula>NUMMINCONT</formula>
    </cfRule>
    <cfRule type="cellIs" dxfId="2555" priority="7190" operator="lessThan">
      <formula>NUMMINCONT</formula>
    </cfRule>
  </conditionalFormatting>
  <conditionalFormatting sqref="T1178:V1178">
    <cfRule type="cellIs" dxfId="2554" priority="7186" stopIfTrue="1" operator="equal">
      <formula>"NO APLICA"</formula>
    </cfRule>
  </conditionalFormatting>
  <conditionalFormatting sqref="T1182:V1182">
    <cfRule type="cellIs" dxfId="2553" priority="7178" stopIfTrue="1" operator="equal">
      <formula>"NO"</formula>
    </cfRule>
    <cfRule type="cellIs" dxfId="2552" priority="7179" stopIfTrue="1" operator="equal">
      <formula>"SI"</formula>
    </cfRule>
  </conditionalFormatting>
  <conditionalFormatting sqref="T1182:U1182">
    <cfRule type="cellIs" dxfId="2551" priority="7177" stopIfTrue="1" operator="equal">
      <formula>"NO APLICA"</formula>
    </cfRule>
  </conditionalFormatting>
  <conditionalFormatting sqref="V1182">
    <cfRule type="cellIs" dxfId="2550" priority="7176" stopIfTrue="1" operator="equal">
      <formula>"NO APLICA"</formula>
    </cfRule>
  </conditionalFormatting>
  <conditionalFormatting sqref="T1192">
    <cfRule type="cellIs" dxfId="2549" priority="7174" operator="equal">
      <formula>"CUMPLE"</formula>
    </cfRule>
    <cfRule type="cellIs" dxfId="2548" priority="7175" operator="equal">
      <formula>"NO CUMPLE"</formula>
    </cfRule>
  </conditionalFormatting>
  <conditionalFormatting sqref="T1192">
    <cfRule type="cellIs" dxfId="2547" priority="7173" operator="equal">
      <formula>"VERIFICAR"</formula>
    </cfRule>
  </conditionalFormatting>
  <conditionalFormatting sqref="H1196">
    <cfRule type="containsText" dxfId="2546" priority="7154" stopIfTrue="1" operator="containsText" text="NO CUMPLE">
      <formula>NOT(ISERROR(SEARCH("NO CUMPLE",H1196)))</formula>
    </cfRule>
    <cfRule type="containsText" dxfId="2545" priority="7155" stopIfTrue="1" operator="containsText" text="CUMPLE">
      <formula>NOT(ISERROR(SEARCH("CUMPLE",H1196)))</formula>
    </cfRule>
  </conditionalFormatting>
  <conditionalFormatting sqref="J1196">
    <cfRule type="containsText" dxfId="2544" priority="7152" stopIfTrue="1" operator="containsText" text="NO CUMPLE">
      <formula>NOT(ISERROR(SEARCH("NO CUMPLE",J1196)))</formula>
    </cfRule>
    <cfRule type="containsText" dxfId="2543" priority="7153" stopIfTrue="1" operator="containsText" text="CUMPLE">
      <formula>NOT(ISERROR(SEARCH("CUMPLE",J1196)))</formula>
    </cfRule>
  </conditionalFormatting>
  <conditionalFormatting sqref="K1196">
    <cfRule type="containsText" dxfId="2542" priority="7150" stopIfTrue="1" operator="containsText" text="NO CUMPLE">
      <formula>NOT(ISERROR(SEARCH("NO CUMPLE",K1196)))</formula>
    </cfRule>
    <cfRule type="containsText" dxfId="2541" priority="7151" stopIfTrue="1" operator="containsText" text="CUMPLE">
      <formula>NOT(ISERROR(SEARCH("CUMPLE",K1196)))</formula>
    </cfRule>
  </conditionalFormatting>
  <conditionalFormatting sqref="O1195">
    <cfRule type="containsText" dxfId="2540" priority="7148" stopIfTrue="1" operator="containsText" text="NO CUMPLE">
      <formula>NOT(ISERROR(SEARCH("NO CUMPLE",O1195)))</formula>
    </cfRule>
    <cfRule type="containsText" dxfId="2539" priority="7149" stopIfTrue="1" operator="containsText" text="CUMPLE">
      <formula>NOT(ISERROR(SEARCH("CUMPLE",O1195)))</formula>
    </cfRule>
  </conditionalFormatting>
  <conditionalFormatting sqref="O1196:S1196">
    <cfRule type="cellIs" dxfId="2538" priority="7147" operator="equal">
      <formula>"EL PROPONENTE SE DEBE REQUERIR POR EXPERIENCIA MINIMA EXIGIDA"</formula>
    </cfRule>
  </conditionalFormatting>
  <conditionalFormatting sqref="N1190:N1195">
    <cfRule type="cellIs" dxfId="2537" priority="7144" operator="equal">
      <formula>"NO"</formula>
    </cfRule>
    <cfRule type="cellIs" dxfId="2536" priority="7145" operator="equal">
      <formula>"SI"</formula>
    </cfRule>
  </conditionalFormatting>
  <conditionalFormatting sqref="I1182">
    <cfRule type="cellIs" dxfId="2535" priority="7143" stopIfTrue="1" operator="greaterThan">
      <formula>0</formula>
    </cfRule>
  </conditionalFormatting>
  <conditionalFormatting sqref="T1177:U1177">
    <cfRule type="cellIs" dxfId="2534" priority="7136" stopIfTrue="1" operator="equal">
      <formula>"NO APLICA"</formula>
    </cfRule>
  </conditionalFormatting>
  <conditionalFormatting sqref="T1177:U1177">
    <cfRule type="cellIs" dxfId="2533" priority="7135" stopIfTrue="1" operator="equal">
      <formula>"NO APLICA"</formula>
    </cfRule>
  </conditionalFormatting>
  <conditionalFormatting sqref="V1177">
    <cfRule type="cellIs" dxfId="2532" priority="7134" stopIfTrue="1" operator="equal">
      <formula>"NO APLICA"</formula>
    </cfRule>
  </conditionalFormatting>
  <conditionalFormatting sqref="P1189">
    <cfRule type="cellIs" dxfId="2531" priority="7129" operator="equal">
      <formula>"NO VÁLIDO"</formula>
    </cfRule>
    <cfRule type="cellIs" dxfId="2530" priority="7130" operator="equal">
      <formula>"VÁLIDO"</formula>
    </cfRule>
  </conditionalFormatting>
  <conditionalFormatting sqref="M1196">
    <cfRule type="cellIs" dxfId="2529" priority="7126" operator="notEqual">
      <formula>"NO CUMPLE"</formula>
    </cfRule>
    <cfRule type="containsText" dxfId="2528" priority="7127" stopIfTrue="1" operator="containsText" text="NO CUMPLE">
      <formula>NOT(ISERROR(SEARCH("NO CUMPLE",M1196)))</formula>
    </cfRule>
    <cfRule type="containsText" dxfId="2527" priority="7128" stopIfTrue="1" operator="containsText" text="CUMPLE">
      <formula>NOT(ISERROR(SEARCH("CUMPLE",M1196)))</formula>
    </cfRule>
  </conditionalFormatting>
  <conditionalFormatting sqref="M1190:M1195">
    <cfRule type="cellIs" dxfId="2526" priority="7124" stopIfTrue="1" operator="equal">
      <formula>"cumple"</formula>
    </cfRule>
    <cfRule type="containsText" dxfId="2525" priority="7125" stopIfTrue="1" operator="containsText" text="NO CUMPLE">
      <formula>NOT(ISERROR(SEARCH("NO CUMPLE",M1190)))</formula>
    </cfRule>
  </conditionalFormatting>
  <conditionalFormatting sqref="L1190:L1195">
    <cfRule type="cellIs" dxfId="2524" priority="7122" stopIfTrue="1" operator="equal">
      <formula>"cumple"</formula>
    </cfRule>
    <cfRule type="containsText" dxfId="2523" priority="7123" stopIfTrue="1" operator="containsText" text="NO CUMPLE">
      <formula>NOT(ISERROR(SEARCH("NO CUMPLE",L1190)))</formula>
    </cfRule>
  </conditionalFormatting>
  <conditionalFormatting sqref="D1205:D1210">
    <cfRule type="cellIs" dxfId="2522" priority="7102" stopIfTrue="1" operator="greaterThan">
      <formula>0</formula>
    </cfRule>
  </conditionalFormatting>
  <conditionalFormatting sqref="D1205:D1210 F1205:H1210">
    <cfRule type="cellIs" dxfId="2521" priority="7101" stopIfTrue="1" operator="greaterThan">
      <formula>0</formula>
    </cfRule>
  </conditionalFormatting>
  <conditionalFormatting sqref="K1219:K1224">
    <cfRule type="containsText" dxfId="2520" priority="7097" stopIfTrue="1" operator="containsText" text="NO CUMPLE">
      <formula>NOT(ISERROR(SEARCH("NO CUMPLE",K1219)))</formula>
    </cfRule>
    <cfRule type="containsText" dxfId="2519" priority="7098" stopIfTrue="1" operator="containsText" text="CUMPLE">
      <formula>NOT(ISERROR(SEARCH("CUMPLE",K1219)))</formula>
    </cfRule>
  </conditionalFormatting>
  <conditionalFormatting sqref="S1218">
    <cfRule type="cellIs" dxfId="2518" priority="7095" operator="greaterThanOrEqual">
      <formula>NUMMINCONT</formula>
    </cfRule>
    <cfRule type="cellIs" dxfId="2517" priority="7096" operator="lessThan">
      <formula>NUMMINCONT</formula>
    </cfRule>
  </conditionalFormatting>
  <conditionalFormatting sqref="T1205:V1210">
    <cfRule type="cellIs" dxfId="2516" priority="7093" stopIfTrue="1" operator="equal">
      <formula>"NO"</formula>
    </cfRule>
    <cfRule type="cellIs" dxfId="2515" priority="7094" stopIfTrue="1" operator="equal">
      <formula>"SI"</formula>
    </cfRule>
  </conditionalFormatting>
  <conditionalFormatting sqref="T1205:V1206">
    <cfRule type="cellIs" dxfId="2514" priority="7092" stopIfTrue="1" operator="equal">
      <formula>"NO APLICA"</formula>
    </cfRule>
  </conditionalFormatting>
  <conditionalFormatting sqref="T1207:U1210">
    <cfRule type="cellIs" dxfId="2513" priority="7091" stopIfTrue="1" operator="equal">
      <formula>"NO APLICA"</formula>
    </cfRule>
  </conditionalFormatting>
  <conditionalFormatting sqref="T1207:U1207">
    <cfRule type="cellIs" dxfId="2512" priority="7090" stopIfTrue="1" operator="equal">
      <formula>"NO APLICA"</formula>
    </cfRule>
  </conditionalFormatting>
  <conditionalFormatting sqref="V1207:V1210">
    <cfRule type="cellIs" dxfId="2511" priority="7089" stopIfTrue="1" operator="equal">
      <formula>"NO APLICA"</formula>
    </cfRule>
  </conditionalFormatting>
  <conditionalFormatting sqref="T1211:V1211">
    <cfRule type="cellIs" dxfId="2510" priority="7084" stopIfTrue="1" operator="equal">
      <formula>"NO"</formula>
    </cfRule>
    <cfRule type="cellIs" dxfId="2509" priority="7085" stopIfTrue="1" operator="equal">
      <formula>"SI"</formula>
    </cfRule>
  </conditionalFormatting>
  <conditionalFormatting sqref="T1211:U1211">
    <cfRule type="cellIs" dxfId="2508" priority="7083" stopIfTrue="1" operator="equal">
      <formula>"NO APLICA"</formula>
    </cfRule>
  </conditionalFormatting>
  <conditionalFormatting sqref="V1211">
    <cfRule type="cellIs" dxfId="2507" priority="7082" stopIfTrue="1" operator="equal">
      <formula>"NO APLICA"</formula>
    </cfRule>
  </conditionalFormatting>
  <conditionalFormatting sqref="T1221">
    <cfRule type="cellIs" dxfId="2506" priority="7080" operator="equal">
      <formula>"CUMPLE"</formula>
    </cfRule>
    <cfRule type="cellIs" dxfId="2505" priority="7081" operator="equal">
      <formula>"NO CUMPLE"</formula>
    </cfRule>
  </conditionalFormatting>
  <conditionalFormatting sqref="T1221">
    <cfRule type="cellIs" dxfId="2504" priority="7079" operator="equal">
      <formula>"VERIFICAR"</formula>
    </cfRule>
  </conditionalFormatting>
  <conditionalFormatting sqref="H1225">
    <cfRule type="containsText" dxfId="2503" priority="7060" stopIfTrue="1" operator="containsText" text="NO CUMPLE">
      <formula>NOT(ISERROR(SEARCH("NO CUMPLE",H1225)))</formula>
    </cfRule>
    <cfRule type="containsText" dxfId="2502" priority="7061" stopIfTrue="1" operator="containsText" text="CUMPLE">
      <formula>NOT(ISERROR(SEARCH("CUMPLE",H1225)))</formula>
    </cfRule>
  </conditionalFormatting>
  <conditionalFormatting sqref="J1225">
    <cfRule type="containsText" dxfId="2501" priority="7058" stopIfTrue="1" operator="containsText" text="NO CUMPLE">
      <formula>NOT(ISERROR(SEARCH("NO CUMPLE",J1225)))</formula>
    </cfRule>
    <cfRule type="containsText" dxfId="2500" priority="7059" stopIfTrue="1" operator="containsText" text="CUMPLE">
      <formula>NOT(ISERROR(SEARCH("CUMPLE",J1225)))</formula>
    </cfRule>
  </conditionalFormatting>
  <conditionalFormatting sqref="K1225">
    <cfRule type="containsText" dxfId="2499" priority="7056" stopIfTrue="1" operator="containsText" text="NO CUMPLE">
      <formula>NOT(ISERROR(SEARCH("NO CUMPLE",K1225)))</formula>
    </cfRule>
    <cfRule type="containsText" dxfId="2498" priority="7057" stopIfTrue="1" operator="containsText" text="CUMPLE">
      <formula>NOT(ISERROR(SEARCH("CUMPLE",K1225)))</formula>
    </cfRule>
  </conditionalFormatting>
  <conditionalFormatting sqref="O1224">
    <cfRule type="containsText" dxfId="2497" priority="7054" stopIfTrue="1" operator="containsText" text="NO CUMPLE">
      <formula>NOT(ISERROR(SEARCH("NO CUMPLE",O1224)))</formula>
    </cfRule>
    <cfRule type="containsText" dxfId="2496" priority="7055" stopIfTrue="1" operator="containsText" text="CUMPLE">
      <formula>NOT(ISERROR(SEARCH("CUMPLE",O1224)))</formula>
    </cfRule>
  </conditionalFormatting>
  <conditionalFormatting sqref="O1225:S1225">
    <cfRule type="cellIs" dxfId="2495" priority="7053" operator="equal">
      <formula>"EL PROPONENTE SE DEBE REQUERIR POR EXPERIENCIA MINIMA EXIGIDA"</formula>
    </cfRule>
  </conditionalFormatting>
  <conditionalFormatting sqref="N1219:N1224">
    <cfRule type="cellIs" dxfId="2494" priority="7050" operator="equal">
      <formula>"NO"</formula>
    </cfRule>
    <cfRule type="cellIs" dxfId="2493" priority="7051" operator="equal">
      <formula>"SI"</formula>
    </cfRule>
  </conditionalFormatting>
  <conditionalFormatting sqref="I1211">
    <cfRule type="cellIs" dxfId="2492" priority="7049" stopIfTrue="1" operator="greaterThan">
      <formula>0</formula>
    </cfRule>
  </conditionalFormatting>
  <conditionalFormatting sqref="K1205:L1211">
    <cfRule type="cellIs" dxfId="2491" priority="7047" operator="equal">
      <formula>0</formula>
    </cfRule>
    <cfRule type="cellIs" dxfId="2490" priority="7048" operator="notBetween">
      <formula>$Q$17</formula>
      <formula>$R$17</formula>
    </cfRule>
  </conditionalFormatting>
  <conditionalFormatting sqref="T1203:V1203">
    <cfRule type="cellIs" dxfId="2489" priority="7043" stopIfTrue="1" operator="equal">
      <formula>"NO APLICA"</formula>
    </cfRule>
  </conditionalFormatting>
  <conditionalFormatting sqref="T1204:U1204">
    <cfRule type="cellIs" dxfId="2488" priority="7042" stopIfTrue="1" operator="equal">
      <formula>"NO APLICA"</formula>
    </cfRule>
  </conditionalFormatting>
  <conditionalFormatting sqref="T1204:U1204">
    <cfRule type="cellIs" dxfId="2487" priority="7041" stopIfTrue="1" operator="equal">
      <formula>"NO APLICA"</formula>
    </cfRule>
  </conditionalFormatting>
  <conditionalFormatting sqref="V1204">
    <cfRule type="cellIs" dxfId="2486" priority="7040" stopIfTrue="1" operator="equal">
      <formula>"NO APLICA"</formula>
    </cfRule>
  </conditionalFormatting>
  <conditionalFormatting sqref="P1218">
    <cfRule type="cellIs" dxfId="2485" priority="7035" operator="equal">
      <formula>"NO VÁLIDO"</formula>
    </cfRule>
    <cfRule type="cellIs" dxfId="2484" priority="7036" operator="equal">
      <formula>"VÁLIDO"</formula>
    </cfRule>
  </conditionalFormatting>
  <conditionalFormatting sqref="M1225">
    <cfRule type="cellIs" dxfId="2483" priority="7032" operator="notEqual">
      <formula>"NO CUMPLE"</formula>
    </cfRule>
    <cfRule type="containsText" dxfId="2482" priority="7033" stopIfTrue="1" operator="containsText" text="NO CUMPLE">
      <formula>NOT(ISERROR(SEARCH("NO CUMPLE",M1225)))</formula>
    </cfRule>
    <cfRule type="containsText" dxfId="2481" priority="7034" stopIfTrue="1" operator="containsText" text="CUMPLE">
      <formula>NOT(ISERROR(SEARCH("CUMPLE",M1225)))</formula>
    </cfRule>
  </conditionalFormatting>
  <conditionalFormatting sqref="M1219:M1224">
    <cfRule type="cellIs" dxfId="2480" priority="7030" stopIfTrue="1" operator="equal">
      <formula>"cumple"</formula>
    </cfRule>
    <cfRule type="containsText" dxfId="2479" priority="7031" stopIfTrue="1" operator="containsText" text="NO CUMPLE">
      <formula>NOT(ISERROR(SEARCH("NO CUMPLE",M1219)))</formula>
    </cfRule>
  </conditionalFormatting>
  <conditionalFormatting sqref="L1219:L1224">
    <cfRule type="cellIs" dxfId="2478" priority="7028" stopIfTrue="1" operator="equal">
      <formula>"cumple"</formula>
    </cfRule>
    <cfRule type="containsText" dxfId="2477" priority="7029" stopIfTrue="1" operator="containsText" text="NO CUMPLE">
      <formula>NOT(ISERROR(SEARCH("NO CUMPLE",L1219)))</formula>
    </cfRule>
  </conditionalFormatting>
  <conditionalFormatting sqref="K1244:K1249">
    <cfRule type="containsText" dxfId="2476" priority="7003" stopIfTrue="1" operator="containsText" text="NO CUMPLE">
      <formula>NOT(ISERROR(SEARCH("NO CUMPLE",K1244)))</formula>
    </cfRule>
    <cfRule type="containsText" dxfId="2475" priority="7004" stopIfTrue="1" operator="containsText" text="CUMPLE">
      <formula>NOT(ISERROR(SEARCH("CUMPLE",K1244)))</formula>
    </cfRule>
  </conditionalFormatting>
  <conditionalFormatting sqref="S1243">
    <cfRule type="cellIs" dxfId="2474" priority="7001" operator="greaterThanOrEqual">
      <formula>NUMMINCONT</formula>
    </cfRule>
    <cfRule type="cellIs" dxfId="2473" priority="7002" operator="lessThan">
      <formula>NUMMINCONT</formula>
    </cfRule>
  </conditionalFormatting>
  <conditionalFormatting sqref="T1236:V1236">
    <cfRule type="cellIs" dxfId="2472" priority="6990" stopIfTrue="1" operator="equal">
      <formula>"NO"</formula>
    </cfRule>
    <cfRule type="cellIs" dxfId="2471" priority="6991" stopIfTrue="1" operator="equal">
      <formula>"SI"</formula>
    </cfRule>
  </conditionalFormatting>
  <conditionalFormatting sqref="T1236:U1236">
    <cfRule type="cellIs" dxfId="2470" priority="6989" stopIfTrue="1" operator="equal">
      <formula>"NO APLICA"</formula>
    </cfRule>
  </conditionalFormatting>
  <conditionalFormatting sqref="V1236">
    <cfRule type="cellIs" dxfId="2469" priority="6988" stopIfTrue="1" operator="equal">
      <formula>"NO APLICA"</formula>
    </cfRule>
  </conditionalFormatting>
  <conditionalFormatting sqref="T1246">
    <cfRule type="cellIs" dxfId="2468" priority="6986" operator="equal">
      <formula>"CUMPLE"</formula>
    </cfRule>
    <cfRule type="cellIs" dxfId="2467" priority="6987" operator="equal">
      <formula>"NO CUMPLE"</formula>
    </cfRule>
  </conditionalFormatting>
  <conditionalFormatting sqref="T1246">
    <cfRule type="cellIs" dxfId="2466" priority="6985" operator="equal">
      <formula>"VERIFICAR"</formula>
    </cfRule>
  </conditionalFormatting>
  <conditionalFormatting sqref="H1250">
    <cfRule type="containsText" dxfId="2465" priority="6966" stopIfTrue="1" operator="containsText" text="NO CUMPLE">
      <formula>NOT(ISERROR(SEARCH("NO CUMPLE",H1250)))</formula>
    </cfRule>
    <cfRule type="containsText" dxfId="2464" priority="6967" stopIfTrue="1" operator="containsText" text="CUMPLE">
      <formula>NOT(ISERROR(SEARCH("CUMPLE",H1250)))</formula>
    </cfRule>
  </conditionalFormatting>
  <conditionalFormatting sqref="J1250">
    <cfRule type="containsText" dxfId="2463" priority="6964" stopIfTrue="1" operator="containsText" text="NO CUMPLE">
      <formula>NOT(ISERROR(SEARCH("NO CUMPLE",J1250)))</formula>
    </cfRule>
    <cfRule type="containsText" dxfId="2462" priority="6965" stopIfTrue="1" operator="containsText" text="CUMPLE">
      <formula>NOT(ISERROR(SEARCH("CUMPLE",J1250)))</formula>
    </cfRule>
  </conditionalFormatting>
  <conditionalFormatting sqref="K1250">
    <cfRule type="containsText" dxfId="2461" priority="6962" stopIfTrue="1" operator="containsText" text="NO CUMPLE">
      <formula>NOT(ISERROR(SEARCH("NO CUMPLE",K1250)))</formula>
    </cfRule>
    <cfRule type="containsText" dxfId="2460" priority="6963" stopIfTrue="1" operator="containsText" text="CUMPLE">
      <formula>NOT(ISERROR(SEARCH("CUMPLE",K1250)))</formula>
    </cfRule>
  </conditionalFormatting>
  <conditionalFormatting sqref="O1249">
    <cfRule type="containsText" dxfId="2459" priority="6960" stopIfTrue="1" operator="containsText" text="NO CUMPLE">
      <formula>NOT(ISERROR(SEARCH("NO CUMPLE",O1249)))</formula>
    </cfRule>
    <cfRule type="containsText" dxfId="2458" priority="6961" stopIfTrue="1" operator="containsText" text="CUMPLE">
      <formula>NOT(ISERROR(SEARCH("CUMPLE",O1249)))</formula>
    </cfRule>
  </conditionalFormatting>
  <conditionalFormatting sqref="O1250:S1250">
    <cfRule type="cellIs" dxfId="2457" priority="6959" operator="equal">
      <formula>"EL PROPONENTE SE DEBE REQUERIR POR EXPERIENCIA MINIMA EXIGIDA"</formula>
    </cfRule>
  </conditionalFormatting>
  <conditionalFormatting sqref="N1244:N1249">
    <cfRule type="cellIs" dxfId="2456" priority="6956" operator="equal">
      <formula>"NO"</formula>
    </cfRule>
    <cfRule type="cellIs" dxfId="2455" priority="6957" operator="equal">
      <formula>"SI"</formula>
    </cfRule>
  </conditionalFormatting>
  <conditionalFormatting sqref="I1236">
    <cfRule type="cellIs" dxfId="2454" priority="6955" stopIfTrue="1" operator="greaterThan">
      <formula>0</formula>
    </cfRule>
  </conditionalFormatting>
  <conditionalFormatting sqref="P1243">
    <cfRule type="cellIs" dxfId="2453" priority="6941" operator="equal">
      <formula>"NO VÁLIDO"</formula>
    </cfRule>
    <cfRule type="cellIs" dxfId="2452" priority="6942" operator="equal">
      <formula>"VÁLIDO"</formula>
    </cfRule>
  </conditionalFormatting>
  <conditionalFormatting sqref="M1250">
    <cfRule type="cellIs" dxfId="2451" priority="6938" operator="notEqual">
      <formula>"NO CUMPLE"</formula>
    </cfRule>
    <cfRule type="containsText" dxfId="2450" priority="6939" stopIfTrue="1" operator="containsText" text="NO CUMPLE">
      <formula>NOT(ISERROR(SEARCH("NO CUMPLE",M1250)))</formula>
    </cfRule>
    <cfRule type="containsText" dxfId="2449" priority="6940" stopIfTrue="1" operator="containsText" text="CUMPLE">
      <formula>NOT(ISERROR(SEARCH("CUMPLE",M1250)))</formula>
    </cfRule>
  </conditionalFormatting>
  <conditionalFormatting sqref="M1244:M1249">
    <cfRule type="cellIs" dxfId="2448" priority="6936" stopIfTrue="1" operator="equal">
      <formula>"cumple"</formula>
    </cfRule>
    <cfRule type="containsText" dxfId="2447" priority="6937" stopIfTrue="1" operator="containsText" text="NO CUMPLE">
      <formula>NOT(ISERROR(SEARCH("NO CUMPLE",M1244)))</formula>
    </cfRule>
  </conditionalFormatting>
  <conditionalFormatting sqref="L1244:L1249">
    <cfRule type="cellIs" dxfId="2446" priority="6934" stopIfTrue="1" operator="equal">
      <formula>"cumple"</formula>
    </cfRule>
    <cfRule type="containsText" dxfId="2445" priority="6935" stopIfTrue="1" operator="containsText" text="NO CUMPLE">
      <formula>NOT(ISERROR(SEARCH("NO CUMPLE",L1244)))</formula>
    </cfRule>
  </conditionalFormatting>
  <conditionalFormatting sqref="D1259:D1264">
    <cfRule type="cellIs" dxfId="2444" priority="6914" stopIfTrue="1" operator="greaterThan">
      <formula>0</formula>
    </cfRule>
  </conditionalFormatting>
  <conditionalFormatting sqref="D1259:D1264 F1259:H1264">
    <cfRule type="cellIs" dxfId="2443" priority="6913" stopIfTrue="1" operator="greaterThan">
      <formula>0</formula>
    </cfRule>
  </conditionalFormatting>
  <conditionalFormatting sqref="K1273:K1278">
    <cfRule type="containsText" dxfId="2442" priority="6909" stopIfTrue="1" operator="containsText" text="NO CUMPLE">
      <formula>NOT(ISERROR(SEARCH("NO CUMPLE",K1273)))</formula>
    </cfRule>
    <cfRule type="containsText" dxfId="2441" priority="6910" stopIfTrue="1" operator="containsText" text="CUMPLE">
      <formula>NOT(ISERROR(SEARCH("CUMPLE",K1273)))</formula>
    </cfRule>
  </conditionalFormatting>
  <conditionalFormatting sqref="S1272">
    <cfRule type="cellIs" dxfId="2440" priority="6907" operator="greaterThanOrEqual">
      <formula>NUMMINCONT</formula>
    </cfRule>
    <cfRule type="cellIs" dxfId="2439" priority="6908" operator="lessThan">
      <formula>NUMMINCONT</formula>
    </cfRule>
  </conditionalFormatting>
  <conditionalFormatting sqref="T1259:V1264">
    <cfRule type="cellIs" dxfId="2438" priority="6905" stopIfTrue="1" operator="equal">
      <formula>"NO"</formula>
    </cfRule>
    <cfRule type="cellIs" dxfId="2437" priority="6906" stopIfTrue="1" operator="equal">
      <formula>"SI"</formula>
    </cfRule>
  </conditionalFormatting>
  <conditionalFormatting sqref="T1259:V1260">
    <cfRule type="cellIs" dxfId="2436" priority="6904" stopIfTrue="1" operator="equal">
      <formula>"NO APLICA"</formula>
    </cfRule>
  </conditionalFormatting>
  <conditionalFormatting sqref="T1261:U1264">
    <cfRule type="cellIs" dxfId="2435" priority="6903" stopIfTrue="1" operator="equal">
      <formula>"NO APLICA"</formula>
    </cfRule>
  </conditionalFormatting>
  <conditionalFormatting sqref="T1261:U1261">
    <cfRule type="cellIs" dxfId="2434" priority="6902" stopIfTrue="1" operator="equal">
      <formula>"NO APLICA"</formula>
    </cfRule>
  </conditionalFormatting>
  <conditionalFormatting sqref="V1261:V1264">
    <cfRule type="cellIs" dxfId="2433" priority="6901" stopIfTrue="1" operator="equal">
      <formula>"NO APLICA"</formula>
    </cfRule>
  </conditionalFormatting>
  <conditionalFormatting sqref="T1265:V1265">
    <cfRule type="cellIs" dxfId="2432" priority="6896" stopIfTrue="1" operator="equal">
      <formula>"NO"</formula>
    </cfRule>
    <cfRule type="cellIs" dxfId="2431" priority="6897" stopIfTrue="1" operator="equal">
      <formula>"SI"</formula>
    </cfRule>
  </conditionalFormatting>
  <conditionalFormatting sqref="T1265:U1265">
    <cfRule type="cellIs" dxfId="2430" priority="6895" stopIfTrue="1" operator="equal">
      <formula>"NO APLICA"</formula>
    </cfRule>
  </conditionalFormatting>
  <conditionalFormatting sqref="V1265">
    <cfRule type="cellIs" dxfId="2429" priority="6894" stopIfTrue="1" operator="equal">
      <formula>"NO APLICA"</formula>
    </cfRule>
  </conditionalFormatting>
  <conditionalFormatting sqref="T1275">
    <cfRule type="cellIs" dxfId="2428" priority="6892" operator="equal">
      <formula>"CUMPLE"</formula>
    </cfRule>
    <cfRule type="cellIs" dxfId="2427" priority="6893" operator="equal">
      <formula>"NO CUMPLE"</formula>
    </cfRule>
  </conditionalFormatting>
  <conditionalFormatting sqref="T1275">
    <cfRule type="cellIs" dxfId="2426" priority="6891" operator="equal">
      <formula>"VERIFICAR"</formula>
    </cfRule>
  </conditionalFormatting>
  <conditionalFormatting sqref="H1279">
    <cfRule type="containsText" dxfId="2425" priority="6872" stopIfTrue="1" operator="containsText" text="NO CUMPLE">
      <formula>NOT(ISERROR(SEARCH("NO CUMPLE",H1279)))</formula>
    </cfRule>
    <cfRule type="containsText" dxfId="2424" priority="6873" stopIfTrue="1" operator="containsText" text="CUMPLE">
      <formula>NOT(ISERROR(SEARCH("CUMPLE",H1279)))</formula>
    </cfRule>
  </conditionalFormatting>
  <conditionalFormatting sqref="J1279">
    <cfRule type="containsText" dxfId="2423" priority="6870" stopIfTrue="1" operator="containsText" text="NO CUMPLE">
      <formula>NOT(ISERROR(SEARCH("NO CUMPLE",J1279)))</formula>
    </cfRule>
    <cfRule type="containsText" dxfId="2422" priority="6871" stopIfTrue="1" operator="containsText" text="CUMPLE">
      <formula>NOT(ISERROR(SEARCH("CUMPLE",J1279)))</formula>
    </cfRule>
  </conditionalFormatting>
  <conditionalFormatting sqref="K1279">
    <cfRule type="containsText" dxfId="2421" priority="6868" stopIfTrue="1" operator="containsText" text="NO CUMPLE">
      <formula>NOT(ISERROR(SEARCH("NO CUMPLE",K1279)))</formula>
    </cfRule>
    <cfRule type="containsText" dxfId="2420" priority="6869" stopIfTrue="1" operator="containsText" text="CUMPLE">
      <formula>NOT(ISERROR(SEARCH("CUMPLE",K1279)))</formula>
    </cfRule>
  </conditionalFormatting>
  <conditionalFormatting sqref="O1278">
    <cfRule type="containsText" dxfId="2419" priority="6866" stopIfTrue="1" operator="containsText" text="NO CUMPLE">
      <formula>NOT(ISERROR(SEARCH("NO CUMPLE",O1278)))</formula>
    </cfRule>
    <cfRule type="containsText" dxfId="2418" priority="6867" stopIfTrue="1" operator="containsText" text="CUMPLE">
      <formula>NOT(ISERROR(SEARCH("CUMPLE",O1278)))</formula>
    </cfRule>
  </conditionalFormatting>
  <conditionalFormatting sqref="O1279:S1279">
    <cfRule type="cellIs" dxfId="2417" priority="6865" operator="equal">
      <formula>"EL PROPONENTE SE DEBE REQUERIR POR EXPERIENCIA MINIMA EXIGIDA"</formula>
    </cfRule>
  </conditionalFormatting>
  <conditionalFormatting sqref="N1273:N1278">
    <cfRule type="cellIs" dxfId="2416" priority="6862" operator="equal">
      <formula>"NO"</formula>
    </cfRule>
    <cfRule type="cellIs" dxfId="2415" priority="6863" operator="equal">
      <formula>"SI"</formula>
    </cfRule>
  </conditionalFormatting>
  <conditionalFormatting sqref="I1265">
    <cfRule type="cellIs" dxfId="2414" priority="6861" stopIfTrue="1" operator="greaterThan">
      <formula>0</formula>
    </cfRule>
  </conditionalFormatting>
  <conditionalFormatting sqref="K1259:L1265">
    <cfRule type="cellIs" dxfId="2413" priority="6859" operator="equal">
      <formula>0</formula>
    </cfRule>
    <cfRule type="cellIs" dxfId="2412" priority="6860" operator="notBetween">
      <formula>$Q$17</formula>
      <formula>$R$17</formula>
    </cfRule>
  </conditionalFormatting>
  <conditionalFormatting sqref="T1257:V1258">
    <cfRule type="cellIs" dxfId="2411" priority="6856" stopIfTrue="1" operator="equal">
      <formula>"NO"</formula>
    </cfRule>
    <cfRule type="cellIs" dxfId="2410" priority="6857" stopIfTrue="1" operator="equal">
      <formula>"SI"</formula>
    </cfRule>
  </conditionalFormatting>
  <conditionalFormatting sqref="T1257:V1258">
    <cfRule type="cellIs" dxfId="2409" priority="6855" stopIfTrue="1" operator="equal">
      <formula>"NO APLICA"</formula>
    </cfRule>
  </conditionalFormatting>
  <conditionalFormatting sqref="K1257:L1258">
    <cfRule type="cellIs" dxfId="2408" priority="6851" operator="notBetween">
      <formula>$Q$17</formula>
      <formula>$R$17</formula>
    </cfRule>
  </conditionalFormatting>
  <conditionalFormatting sqref="P1272">
    <cfRule type="cellIs" dxfId="2407" priority="6847" operator="equal">
      <formula>"NO VÁLIDO"</formula>
    </cfRule>
    <cfRule type="cellIs" dxfId="2406" priority="6848" operator="equal">
      <formula>"VÁLIDO"</formula>
    </cfRule>
  </conditionalFormatting>
  <conditionalFormatting sqref="M1279">
    <cfRule type="cellIs" dxfId="2405" priority="6844" operator="notEqual">
      <formula>"NO CUMPLE"</formula>
    </cfRule>
    <cfRule type="containsText" dxfId="2404" priority="6845" stopIfTrue="1" operator="containsText" text="NO CUMPLE">
      <formula>NOT(ISERROR(SEARCH("NO CUMPLE",M1279)))</formula>
    </cfRule>
    <cfRule type="containsText" dxfId="2403" priority="6846" stopIfTrue="1" operator="containsText" text="CUMPLE">
      <formula>NOT(ISERROR(SEARCH("CUMPLE",M1279)))</formula>
    </cfRule>
  </conditionalFormatting>
  <conditionalFormatting sqref="M1273:M1278">
    <cfRule type="cellIs" dxfId="2402" priority="6842" stopIfTrue="1" operator="equal">
      <formula>"cumple"</formula>
    </cfRule>
    <cfRule type="containsText" dxfId="2401" priority="6843" stopIfTrue="1" operator="containsText" text="NO CUMPLE">
      <formula>NOT(ISERROR(SEARCH("NO CUMPLE",M1273)))</formula>
    </cfRule>
  </conditionalFormatting>
  <conditionalFormatting sqref="L1273:L1278">
    <cfRule type="cellIs" dxfId="2400" priority="6840" stopIfTrue="1" operator="equal">
      <formula>"cumple"</formula>
    </cfRule>
    <cfRule type="containsText" dxfId="2399" priority="6841" stopIfTrue="1" operator="containsText" text="NO CUMPLE">
      <formula>NOT(ISERROR(SEARCH("NO CUMPLE",L1273)))</formula>
    </cfRule>
  </conditionalFormatting>
  <conditionalFormatting sqref="D1287:D1292">
    <cfRule type="cellIs" dxfId="2398" priority="6820" stopIfTrue="1" operator="greaterThan">
      <formula>0</formula>
    </cfRule>
  </conditionalFormatting>
  <conditionalFormatting sqref="D1287:D1292 F1287:H1292">
    <cfRule type="cellIs" dxfId="2397" priority="6819" stopIfTrue="1" operator="greaterThan">
      <formula>0</formula>
    </cfRule>
  </conditionalFormatting>
  <conditionalFormatting sqref="K1301:K1306">
    <cfRule type="containsText" dxfId="2396" priority="6815" stopIfTrue="1" operator="containsText" text="NO CUMPLE">
      <formula>NOT(ISERROR(SEARCH("NO CUMPLE",K1301)))</formula>
    </cfRule>
    <cfRule type="containsText" dxfId="2395" priority="6816" stopIfTrue="1" operator="containsText" text="CUMPLE">
      <formula>NOT(ISERROR(SEARCH("CUMPLE",K1301)))</formula>
    </cfRule>
  </conditionalFormatting>
  <conditionalFormatting sqref="S1300">
    <cfRule type="cellIs" dxfId="2394" priority="6813" operator="greaterThanOrEqual">
      <formula>NUMMINCONT</formula>
    </cfRule>
    <cfRule type="cellIs" dxfId="2393" priority="6814" operator="lessThan">
      <formula>NUMMINCONT</formula>
    </cfRule>
  </conditionalFormatting>
  <conditionalFormatting sqref="T1287:V1292">
    <cfRule type="cellIs" dxfId="2392" priority="6811" stopIfTrue="1" operator="equal">
      <formula>"NO"</formula>
    </cfRule>
    <cfRule type="cellIs" dxfId="2391" priority="6812" stopIfTrue="1" operator="equal">
      <formula>"SI"</formula>
    </cfRule>
  </conditionalFormatting>
  <conditionalFormatting sqref="T1287:V1288">
    <cfRule type="cellIs" dxfId="2390" priority="6810" stopIfTrue="1" operator="equal">
      <formula>"NO APLICA"</formula>
    </cfRule>
  </conditionalFormatting>
  <conditionalFormatting sqref="T1289:U1292">
    <cfRule type="cellIs" dxfId="2389" priority="6809" stopIfTrue="1" operator="equal">
      <formula>"NO APLICA"</formula>
    </cfRule>
  </conditionalFormatting>
  <conditionalFormatting sqref="T1289:U1289">
    <cfRule type="cellIs" dxfId="2388" priority="6808" stopIfTrue="1" operator="equal">
      <formula>"NO APLICA"</formula>
    </cfRule>
  </conditionalFormatting>
  <conditionalFormatting sqref="V1289:V1292">
    <cfRule type="cellIs" dxfId="2387" priority="6807" stopIfTrue="1" operator="equal">
      <formula>"NO APLICA"</formula>
    </cfRule>
  </conditionalFormatting>
  <conditionalFormatting sqref="T1293:V1293">
    <cfRule type="cellIs" dxfId="2386" priority="6802" stopIfTrue="1" operator="equal">
      <formula>"NO"</formula>
    </cfRule>
    <cfRule type="cellIs" dxfId="2385" priority="6803" stopIfTrue="1" operator="equal">
      <formula>"SI"</formula>
    </cfRule>
  </conditionalFormatting>
  <conditionalFormatting sqref="T1293:U1293">
    <cfRule type="cellIs" dxfId="2384" priority="6801" stopIfTrue="1" operator="equal">
      <formula>"NO APLICA"</formula>
    </cfRule>
  </conditionalFormatting>
  <conditionalFormatting sqref="V1293">
    <cfRule type="cellIs" dxfId="2383" priority="6800" stopIfTrue="1" operator="equal">
      <formula>"NO APLICA"</formula>
    </cfRule>
  </conditionalFormatting>
  <conditionalFormatting sqref="T1303">
    <cfRule type="cellIs" dxfId="2382" priority="6798" operator="equal">
      <formula>"CUMPLE"</formula>
    </cfRule>
    <cfRule type="cellIs" dxfId="2381" priority="6799" operator="equal">
      <formula>"NO CUMPLE"</formula>
    </cfRule>
  </conditionalFormatting>
  <conditionalFormatting sqref="T1303">
    <cfRule type="cellIs" dxfId="2380" priority="6797" operator="equal">
      <formula>"VERIFICAR"</formula>
    </cfRule>
  </conditionalFormatting>
  <conditionalFormatting sqref="H1307">
    <cfRule type="containsText" dxfId="2379" priority="6778" stopIfTrue="1" operator="containsText" text="NO CUMPLE">
      <formula>NOT(ISERROR(SEARCH("NO CUMPLE",H1307)))</formula>
    </cfRule>
    <cfRule type="containsText" dxfId="2378" priority="6779" stopIfTrue="1" operator="containsText" text="CUMPLE">
      <formula>NOT(ISERROR(SEARCH("CUMPLE",H1307)))</formula>
    </cfRule>
  </conditionalFormatting>
  <conditionalFormatting sqref="J1307">
    <cfRule type="containsText" dxfId="2377" priority="6776" stopIfTrue="1" operator="containsText" text="NO CUMPLE">
      <formula>NOT(ISERROR(SEARCH("NO CUMPLE",J1307)))</formula>
    </cfRule>
    <cfRule type="containsText" dxfId="2376" priority="6777" stopIfTrue="1" operator="containsText" text="CUMPLE">
      <formula>NOT(ISERROR(SEARCH("CUMPLE",J1307)))</formula>
    </cfRule>
  </conditionalFormatting>
  <conditionalFormatting sqref="K1307">
    <cfRule type="containsText" dxfId="2375" priority="6774" stopIfTrue="1" operator="containsText" text="NO CUMPLE">
      <formula>NOT(ISERROR(SEARCH("NO CUMPLE",K1307)))</formula>
    </cfRule>
    <cfRule type="containsText" dxfId="2374" priority="6775" stopIfTrue="1" operator="containsText" text="CUMPLE">
      <formula>NOT(ISERROR(SEARCH("CUMPLE",K1307)))</formula>
    </cfRule>
  </conditionalFormatting>
  <conditionalFormatting sqref="O1306">
    <cfRule type="containsText" dxfId="2373" priority="6772" stopIfTrue="1" operator="containsText" text="NO CUMPLE">
      <formula>NOT(ISERROR(SEARCH("NO CUMPLE",O1306)))</formula>
    </cfRule>
    <cfRule type="containsText" dxfId="2372" priority="6773" stopIfTrue="1" operator="containsText" text="CUMPLE">
      <formula>NOT(ISERROR(SEARCH("CUMPLE",O1306)))</formula>
    </cfRule>
  </conditionalFormatting>
  <conditionalFormatting sqref="O1307:S1307">
    <cfRule type="cellIs" dxfId="2371" priority="6771" operator="equal">
      <formula>"EL PROPONENTE SE DEBE REQUERIR POR EXPERIENCIA MINIMA EXIGIDA"</formula>
    </cfRule>
  </conditionalFormatting>
  <conditionalFormatting sqref="N1301:N1306">
    <cfRule type="cellIs" dxfId="2370" priority="6768" operator="equal">
      <formula>"NO"</formula>
    </cfRule>
    <cfRule type="cellIs" dxfId="2369" priority="6769" operator="equal">
      <formula>"SI"</formula>
    </cfRule>
  </conditionalFormatting>
  <conditionalFormatting sqref="I1293">
    <cfRule type="cellIs" dxfId="2368" priority="6767" stopIfTrue="1" operator="greaterThan">
      <formula>0</formula>
    </cfRule>
  </conditionalFormatting>
  <conditionalFormatting sqref="K1287:L1293">
    <cfRule type="cellIs" dxfId="2367" priority="6765" operator="equal">
      <formula>0</formula>
    </cfRule>
    <cfRule type="cellIs" dxfId="2366" priority="6766" operator="notBetween">
      <formula>$Q$17</formula>
      <formula>$R$17</formula>
    </cfRule>
  </conditionalFormatting>
  <conditionalFormatting sqref="P1300">
    <cfRule type="cellIs" dxfId="2365" priority="6753" operator="equal">
      <formula>"NO VÁLIDO"</formula>
    </cfRule>
    <cfRule type="cellIs" dxfId="2364" priority="6754" operator="equal">
      <formula>"VÁLIDO"</formula>
    </cfRule>
  </conditionalFormatting>
  <conditionalFormatting sqref="M1307">
    <cfRule type="cellIs" dxfId="2363" priority="6750" operator="notEqual">
      <formula>"NO CUMPLE"</formula>
    </cfRule>
    <cfRule type="containsText" dxfId="2362" priority="6751" stopIfTrue="1" operator="containsText" text="NO CUMPLE">
      <formula>NOT(ISERROR(SEARCH("NO CUMPLE",M1307)))</formula>
    </cfRule>
    <cfRule type="containsText" dxfId="2361" priority="6752" stopIfTrue="1" operator="containsText" text="CUMPLE">
      <formula>NOT(ISERROR(SEARCH("CUMPLE",M1307)))</formula>
    </cfRule>
  </conditionalFormatting>
  <conditionalFormatting sqref="M1301:M1306">
    <cfRule type="cellIs" dxfId="2360" priority="6748" stopIfTrue="1" operator="equal">
      <formula>"cumple"</formula>
    </cfRule>
    <cfRule type="containsText" dxfId="2359" priority="6749" stopIfTrue="1" operator="containsText" text="NO CUMPLE">
      <formula>NOT(ISERROR(SEARCH("NO CUMPLE",M1301)))</formula>
    </cfRule>
  </conditionalFormatting>
  <conditionalFormatting sqref="L1301:L1306">
    <cfRule type="cellIs" dxfId="2358" priority="6746" stopIfTrue="1" operator="equal">
      <formula>"cumple"</formula>
    </cfRule>
    <cfRule type="containsText" dxfId="2357" priority="6747" stopIfTrue="1" operator="containsText" text="NO CUMPLE">
      <formula>NOT(ISERROR(SEARCH("NO CUMPLE",L1301)))</formula>
    </cfRule>
  </conditionalFormatting>
  <conditionalFormatting sqref="K1326:K1331">
    <cfRule type="containsText" dxfId="2356" priority="6721" stopIfTrue="1" operator="containsText" text="NO CUMPLE">
      <formula>NOT(ISERROR(SEARCH("NO CUMPLE",K1326)))</formula>
    </cfRule>
    <cfRule type="containsText" dxfId="2355" priority="6722" stopIfTrue="1" operator="containsText" text="CUMPLE">
      <formula>NOT(ISERROR(SEARCH("CUMPLE",K1326)))</formula>
    </cfRule>
  </conditionalFormatting>
  <conditionalFormatting sqref="S1325">
    <cfRule type="cellIs" dxfId="2354" priority="6719" operator="greaterThanOrEqual">
      <formula>NUMMINCONT</formula>
    </cfRule>
    <cfRule type="cellIs" dxfId="2353" priority="6720" operator="lessThan">
      <formula>NUMMINCONT</formula>
    </cfRule>
  </conditionalFormatting>
  <conditionalFormatting sqref="T1316:U1316">
    <cfRule type="cellIs" dxfId="2352" priority="6714" stopIfTrue="1" operator="equal">
      <formula>"NO APLICA"</formula>
    </cfRule>
  </conditionalFormatting>
  <conditionalFormatting sqref="T1318:V1318">
    <cfRule type="cellIs" dxfId="2351" priority="6708" stopIfTrue="1" operator="equal">
      <formula>"NO"</formula>
    </cfRule>
    <cfRule type="cellIs" dxfId="2350" priority="6709" stopIfTrue="1" operator="equal">
      <formula>"SI"</formula>
    </cfRule>
  </conditionalFormatting>
  <conditionalFormatting sqref="T1318:U1318">
    <cfRule type="cellIs" dxfId="2349" priority="6707" stopIfTrue="1" operator="equal">
      <formula>"NO APLICA"</formula>
    </cfRule>
  </conditionalFormatting>
  <conditionalFormatting sqref="V1318">
    <cfRule type="cellIs" dxfId="2348" priority="6706" stopIfTrue="1" operator="equal">
      <formula>"NO APLICA"</formula>
    </cfRule>
  </conditionalFormatting>
  <conditionalFormatting sqref="T1328">
    <cfRule type="cellIs" dxfId="2347" priority="6704" operator="equal">
      <formula>"CUMPLE"</formula>
    </cfRule>
    <cfRule type="cellIs" dxfId="2346" priority="6705" operator="equal">
      <formula>"NO CUMPLE"</formula>
    </cfRule>
  </conditionalFormatting>
  <conditionalFormatting sqref="T1328">
    <cfRule type="cellIs" dxfId="2345" priority="6703" operator="equal">
      <formula>"VERIFICAR"</formula>
    </cfRule>
  </conditionalFormatting>
  <conditionalFormatting sqref="H1332">
    <cfRule type="containsText" dxfId="2344" priority="6684" stopIfTrue="1" operator="containsText" text="NO CUMPLE">
      <formula>NOT(ISERROR(SEARCH("NO CUMPLE",H1332)))</formula>
    </cfRule>
    <cfRule type="containsText" dxfId="2343" priority="6685" stopIfTrue="1" operator="containsText" text="CUMPLE">
      <formula>NOT(ISERROR(SEARCH("CUMPLE",H1332)))</formula>
    </cfRule>
  </conditionalFormatting>
  <conditionalFormatting sqref="J1332">
    <cfRule type="containsText" dxfId="2342" priority="6682" stopIfTrue="1" operator="containsText" text="NO CUMPLE">
      <formula>NOT(ISERROR(SEARCH("NO CUMPLE",J1332)))</formula>
    </cfRule>
    <cfRule type="containsText" dxfId="2341" priority="6683" stopIfTrue="1" operator="containsText" text="CUMPLE">
      <formula>NOT(ISERROR(SEARCH("CUMPLE",J1332)))</formula>
    </cfRule>
  </conditionalFormatting>
  <conditionalFormatting sqref="K1332">
    <cfRule type="containsText" dxfId="2340" priority="6680" stopIfTrue="1" operator="containsText" text="NO CUMPLE">
      <formula>NOT(ISERROR(SEARCH("NO CUMPLE",K1332)))</formula>
    </cfRule>
    <cfRule type="containsText" dxfId="2339" priority="6681" stopIfTrue="1" operator="containsText" text="CUMPLE">
      <formula>NOT(ISERROR(SEARCH("CUMPLE",K1332)))</formula>
    </cfRule>
  </conditionalFormatting>
  <conditionalFormatting sqref="O1331">
    <cfRule type="containsText" dxfId="2338" priority="6678" stopIfTrue="1" operator="containsText" text="NO CUMPLE">
      <formula>NOT(ISERROR(SEARCH("NO CUMPLE",O1331)))</formula>
    </cfRule>
    <cfRule type="containsText" dxfId="2337" priority="6679" stopIfTrue="1" operator="containsText" text="CUMPLE">
      <formula>NOT(ISERROR(SEARCH("CUMPLE",O1331)))</formula>
    </cfRule>
  </conditionalFormatting>
  <conditionalFormatting sqref="O1332:S1332">
    <cfRule type="cellIs" dxfId="2336" priority="6677" operator="equal">
      <formula>"EL PROPONENTE SE DEBE REQUERIR POR EXPERIENCIA MINIMA EXIGIDA"</formula>
    </cfRule>
  </conditionalFormatting>
  <conditionalFormatting sqref="N1326:N1331">
    <cfRule type="cellIs" dxfId="2335" priority="6674" operator="equal">
      <formula>"NO"</formula>
    </cfRule>
    <cfRule type="cellIs" dxfId="2334" priority="6675" operator="equal">
      <formula>"SI"</formula>
    </cfRule>
  </conditionalFormatting>
  <conditionalFormatting sqref="I1318">
    <cfRule type="cellIs" dxfId="2333" priority="6673" stopIfTrue="1" operator="greaterThan">
      <formula>0</formula>
    </cfRule>
  </conditionalFormatting>
  <conditionalFormatting sqref="P1325">
    <cfRule type="cellIs" dxfId="2332" priority="6659" operator="equal">
      <formula>"NO VÁLIDO"</formula>
    </cfRule>
    <cfRule type="cellIs" dxfId="2331" priority="6660" operator="equal">
      <formula>"VÁLIDO"</formula>
    </cfRule>
  </conditionalFormatting>
  <conditionalFormatting sqref="M1332">
    <cfRule type="cellIs" dxfId="2330" priority="6656" operator="notEqual">
      <formula>"NO CUMPLE"</formula>
    </cfRule>
    <cfRule type="containsText" dxfId="2329" priority="6657" stopIfTrue="1" operator="containsText" text="NO CUMPLE">
      <formula>NOT(ISERROR(SEARCH("NO CUMPLE",M1332)))</formula>
    </cfRule>
    <cfRule type="containsText" dxfId="2328" priority="6658" stopIfTrue="1" operator="containsText" text="CUMPLE">
      <formula>NOT(ISERROR(SEARCH("CUMPLE",M1332)))</formula>
    </cfRule>
  </conditionalFormatting>
  <conditionalFormatting sqref="M1326:M1331">
    <cfRule type="cellIs" dxfId="2327" priority="6654" stopIfTrue="1" operator="equal">
      <formula>"cumple"</formula>
    </cfRule>
    <cfRule type="containsText" dxfId="2326" priority="6655" stopIfTrue="1" operator="containsText" text="NO CUMPLE">
      <formula>NOT(ISERROR(SEARCH("NO CUMPLE",M1326)))</formula>
    </cfRule>
  </conditionalFormatting>
  <conditionalFormatting sqref="L1326:L1331">
    <cfRule type="cellIs" dxfId="2325" priority="6652" stopIfTrue="1" operator="equal">
      <formula>"cumple"</formula>
    </cfRule>
    <cfRule type="containsText" dxfId="2324" priority="6653" stopIfTrue="1" operator="containsText" text="NO CUMPLE">
      <formula>NOT(ISERROR(SEARCH("NO CUMPLE",L1326)))</formula>
    </cfRule>
  </conditionalFormatting>
  <conditionalFormatting sqref="K1352:K1357">
    <cfRule type="containsText" dxfId="2323" priority="6627" stopIfTrue="1" operator="containsText" text="NO CUMPLE">
      <formula>NOT(ISERROR(SEARCH("NO CUMPLE",K1352)))</formula>
    </cfRule>
    <cfRule type="containsText" dxfId="2322" priority="6628" stopIfTrue="1" operator="containsText" text="CUMPLE">
      <formula>NOT(ISERROR(SEARCH("CUMPLE",K1352)))</formula>
    </cfRule>
  </conditionalFormatting>
  <conditionalFormatting sqref="S1351">
    <cfRule type="cellIs" dxfId="2321" priority="6625" operator="greaterThanOrEqual">
      <formula>NUMMINCONT</formula>
    </cfRule>
    <cfRule type="cellIs" dxfId="2320" priority="6626" operator="lessThan">
      <formula>NUMMINCONT</formula>
    </cfRule>
  </conditionalFormatting>
  <conditionalFormatting sqref="T1340:V1340">
    <cfRule type="cellIs" dxfId="2319" priority="6622" stopIfTrue="1" operator="equal">
      <formula>"NO APLICA"</formula>
    </cfRule>
  </conditionalFormatting>
  <conditionalFormatting sqref="T1341:U1341">
    <cfRule type="cellIs" dxfId="2318" priority="6620" stopIfTrue="1" operator="equal">
      <formula>"NO APLICA"</formula>
    </cfRule>
  </conditionalFormatting>
  <conditionalFormatting sqref="T1344:V1344">
    <cfRule type="cellIs" dxfId="2317" priority="6614" stopIfTrue="1" operator="equal">
      <formula>"NO"</formula>
    </cfRule>
    <cfRule type="cellIs" dxfId="2316" priority="6615" stopIfTrue="1" operator="equal">
      <formula>"SI"</formula>
    </cfRule>
  </conditionalFormatting>
  <conditionalFormatting sqref="T1344:U1344">
    <cfRule type="cellIs" dxfId="2315" priority="6613" stopIfTrue="1" operator="equal">
      <formula>"NO APLICA"</formula>
    </cfRule>
  </conditionalFormatting>
  <conditionalFormatting sqref="V1344">
    <cfRule type="cellIs" dxfId="2314" priority="6612" stopIfTrue="1" operator="equal">
      <formula>"NO APLICA"</formula>
    </cfRule>
  </conditionalFormatting>
  <conditionalFormatting sqref="T1354">
    <cfRule type="cellIs" dxfId="2313" priority="6610" operator="equal">
      <formula>"CUMPLE"</formula>
    </cfRule>
    <cfRule type="cellIs" dxfId="2312" priority="6611" operator="equal">
      <formula>"NO CUMPLE"</formula>
    </cfRule>
  </conditionalFormatting>
  <conditionalFormatting sqref="T1354">
    <cfRule type="cellIs" dxfId="2311" priority="6609" operator="equal">
      <formula>"VERIFICAR"</formula>
    </cfRule>
  </conditionalFormatting>
  <conditionalFormatting sqref="H1358">
    <cfRule type="containsText" dxfId="2310" priority="6590" stopIfTrue="1" operator="containsText" text="NO CUMPLE">
      <formula>NOT(ISERROR(SEARCH("NO CUMPLE",H1358)))</formula>
    </cfRule>
    <cfRule type="containsText" dxfId="2309" priority="6591" stopIfTrue="1" operator="containsText" text="CUMPLE">
      <formula>NOT(ISERROR(SEARCH("CUMPLE",H1358)))</formula>
    </cfRule>
  </conditionalFormatting>
  <conditionalFormatting sqref="J1358">
    <cfRule type="containsText" dxfId="2308" priority="6588" stopIfTrue="1" operator="containsText" text="NO CUMPLE">
      <formula>NOT(ISERROR(SEARCH("NO CUMPLE",J1358)))</formula>
    </cfRule>
    <cfRule type="containsText" dxfId="2307" priority="6589" stopIfTrue="1" operator="containsText" text="CUMPLE">
      <formula>NOT(ISERROR(SEARCH("CUMPLE",J1358)))</formula>
    </cfRule>
  </conditionalFormatting>
  <conditionalFormatting sqref="K1358">
    <cfRule type="containsText" dxfId="2306" priority="6586" stopIfTrue="1" operator="containsText" text="NO CUMPLE">
      <formula>NOT(ISERROR(SEARCH("NO CUMPLE",K1358)))</formula>
    </cfRule>
    <cfRule type="containsText" dxfId="2305" priority="6587" stopIfTrue="1" operator="containsText" text="CUMPLE">
      <formula>NOT(ISERROR(SEARCH("CUMPLE",K1358)))</formula>
    </cfRule>
  </conditionalFormatting>
  <conditionalFormatting sqref="O1357">
    <cfRule type="containsText" dxfId="2304" priority="6584" stopIfTrue="1" operator="containsText" text="NO CUMPLE">
      <formula>NOT(ISERROR(SEARCH("NO CUMPLE",O1357)))</formula>
    </cfRule>
    <cfRule type="containsText" dxfId="2303" priority="6585" stopIfTrue="1" operator="containsText" text="CUMPLE">
      <formula>NOT(ISERROR(SEARCH("CUMPLE",O1357)))</formula>
    </cfRule>
  </conditionalFormatting>
  <conditionalFormatting sqref="O1358:S1358">
    <cfRule type="cellIs" dxfId="2302" priority="6583" operator="equal">
      <formula>"EL PROPONENTE SE DEBE REQUERIR POR EXPERIENCIA MINIMA EXIGIDA"</formula>
    </cfRule>
  </conditionalFormatting>
  <conditionalFormatting sqref="N1352:N1357">
    <cfRule type="cellIs" dxfId="2301" priority="6580" operator="equal">
      <formula>"NO"</formula>
    </cfRule>
    <cfRule type="cellIs" dxfId="2300" priority="6581" operator="equal">
      <formula>"SI"</formula>
    </cfRule>
  </conditionalFormatting>
  <conditionalFormatting sqref="I1344">
    <cfRule type="cellIs" dxfId="2299" priority="6579" stopIfTrue="1" operator="greaterThan">
      <formula>0</formula>
    </cfRule>
  </conditionalFormatting>
  <conditionalFormatting sqref="T1339:V1339">
    <cfRule type="cellIs" dxfId="2298" priority="6574" stopIfTrue="1" operator="equal">
      <formula>"NO"</formula>
    </cfRule>
    <cfRule type="cellIs" dxfId="2297" priority="6575" stopIfTrue="1" operator="equal">
      <formula>"SI"</formula>
    </cfRule>
  </conditionalFormatting>
  <conditionalFormatting sqref="T1339:V1339">
    <cfRule type="cellIs" dxfId="2296" priority="6573" stopIfTrue="1" operator="equal">
      <formula>"NO APLICA"</formula>
    </cfRule>
  </conditionalFormatting>
  <conditionalFormatting sqref="K1339:L1339">
    <cfRule type="cellIs" dxfId="2295" priority="6569" operator="notBetween">
      <formula>$Q$17</formula>
      <formula>$R$17</formula>
    </cfRule>
  </conditionalFormatting>
  <conditionalFormatting sqref="P1351">
    <cfRule type="cellIs" dxfId="2294" priority="6565" operator="equal">
      <formula>"NO VÁLIDO"</formula>
    </cfRule>
    <cfRule type="cellIs" dxfId="2293" priority="6566" operator="equal">
      <formula>"VÁLIDO"</formula>
    </cfRule>
  </conditionalFormatting>
  <conditionalFormatting sqref="M1358">
    <cfRule type="cellIs" dxfId="2292" priority="6562" operator="notEqual">
      <formula>"NO CUMPLE"</formula>
    </cfRule>
    <cfRule type="containsText" dxfId="2291" priority="6563" stopIfTrue="1" operator="containsText" text="NO CUMPLE">
      <formula>NOT(ISERROR(SEARCH("NO CUMPLE",M1358)))</formula>
    </cfRule>
    <cfRule type="containsText" dxfId="2290" priority="6564" stopIfTrue="1" operator="containsText" text="CUMPLE">
      <formula>NOT(ISERROR(SEARCH("CUMPLE",M1358)))</formula>
    </cfRule>
  </conditionalFormatting>
  <conditionalFormatting sqref="M1352:M1357">
    <cfRule type="cellIs" dxfId="2289" priority="6560" stopIfTrue="1" operator="equal">
      <formula>"cumple"</formula>
    </cfRule>
    <cfRule type="containsText" dxfId="2288" priority="6561" stopIfTrue="1" operator="containsText" text="NO CUMPLE">
      <formula>NOT(ISERROR(SEARCH("NO CUMPLE",M1352)))</formula>
    </cfRule>
  </conditionalFormatting>
  <conditionalFormatting sqref="L1352:L1357">
    <cfRule type="cellIs" dxfId="2287" priority="6558" stopIfTrue="1" operator="equal">
      <formula>"cumple"</formula>
    </cfRule>
    <cfRule type="containsText" dxfId="2286" priority="6559" stopIfTrue="1" operator="containsText" text="NO CUMPLE">
      <formula>NOT(ISERROR(SEARCH("NO CUMPLE",L1352)))</formula>
    </cfRule>
  </conditionalFormatting>
  <conditionalFormatting sqref="C1365:I1374 K1365:M1374 P1365:V1374">
    <cfRule type="cellIs" dxfId="2285" priority="6445" stopIfTrue="1" operator="greaterThan">
      <formula>0</formula>
    </cfRule>
  </conditionalFormatting>
  <conditionalFormatting sqref="D1368:D1373">
    <cfRule type="cellIs" dxfId="2284" priority="6444" stopIfTrue="1" operator="greaterThan">
      <formula>0</formula>
    </cfRule>
  </conditionalFormatting>
  <conditionalFormatting sqref="D1368:D1373 F1368:H1373">
    <cfRule type="cellIs" dxfId="2283" priority="6443" stopIfTrue="1" operator="greaterThan">
      <formula>0</formula>
    </cfRule>
  </conditionalFormatting>
  <conditionalFormatting sqref="H1365:H1373">
    <cfRule type="cellIs" dxfId="2282" priority="6442" stopIfTrue="1" operator="greaterThan">
      <formula>0</formula>
    </cfRule>
  </conditionalFormatting>
  <conditionalFormatting sqref="E1365:E1373">
    <cfRule type="cellIs" dxfId="2281" priority="6441" stopIfTrue="1" operator="greaterThan">
      <formula>0</formula>
    </cfRule>
  </conditionalFormatting>
  <conditionalFormatting sqref="K1382:K1387">
    <cfRule type="containsText" dxfId="2280" priority="6439" stopIfTrue="1" operator="containsText" text="NO CUMPLE">
      <formula>NOT(ISERROR(SEARCH("NO CUMPLE",K1382)))</formula>
    </cfRule>
    <cfRule type="containsText" dxfId="2279" priority="6440" stopIfTrue="1" operator="containsText" text="CUMPLE">
      <formula>NOT(ISERROR(SEARCH("CUMPLE",K1382)))</formula>
    </cfRule>
  </conditionalFormatting>
  <conditionalFormatting sqref="S1381">
    <cfRule type="cellIs" dxfId="2278" priority="6437" operator="greaterThanOrEqual">
      <formula>NUMMINCONT</formula>
    </cfRule>
    <cfRule type="cellIs" dxfId="2277" priority="6438" operator="lessThan">
      <formula>NUMMINCONT</formula>
    </cfRule>
  </conditionalFormatting>
  <conditionalFormatting sqref="T1368:V1373">
    <cfRule type="cellIs" dxfId="2276" priority="6435" stopIfTrue="1" operator="equal">
      <formula>"NO"</formula>
    </cfRule>
    <cfRule type="cellIs" dxfId="2275" priority="6436" stopIfTrue="1" operator="equal">
      <formula>"SI"</formula>
    </cfRule>
  </conditionalFormatting>
  <conditionalFormatting sqref="T1368:V1369">
    <cfRule type="cellIs" dxfId="2274" priority="6434" stopIfTrue="1" operator="equal">
      <formula>"NO APLICA"</formula>
    </cfRule>
  </conditionalFormatting>
  <conditionalFormatting sqref="T1370:U1373">
    <cfRule type="cellIs" dxfId="2273" priority="6433" stopIfTrue="1" operator="equal">
      <formula>"NO APLICA"</formula>
    </cfRule>
  </conditionalFormatting>
  <conditionalFormatting sqref="T1370:U1370">
    <cfRule type="cellIs" dxfId="2272" priority="6432" stopIfTrue="1" operator="equal">
      <formula>"NO APLICA"</formula>
    </cfRule>
  </conditionalFormatting>
  <conditionalFormatting sqref="V1370:V1373">
    <cfRule type="cellIs" dxfId="2271" priority="6431" stopIfTrue="1" operator="equal">
      <formula>"NO APLICA"</formula>
    </cfRule>
  </conditionalFormatting>
  <conditionalFormatting sqref="T1374:V1374">
    <cfRule type="cellIs" dxfId="2270" priority="6426" stopIfTrue="1" operator="equal">
      <formula>"NO"</formula>
    </cfRule>
    <cfRule type="cellIs" dxfId="2269" priority="6427" stopIfTrue="1" operator="equal">
      <formula>"SI"</formula>
    </cfRule>
  </conditionalFormatting>
  <conditionalFormatting sqref="T1374:U1374">
    <cfRule type="cellIs" dxfId="2268" priority="6425" stopIfTrue="1" operator="equal">
      <formula>"NO APLICA"</formula>
    </cfRule>
  </conditionalFormatting>
  <conditionalFormatting sqref="V1374">
    <cfRule type="cellIs" dxfId="2267" priority="6424" stopIfTrue="1" operator="equal">
      <formula>"NO APLICA"</formula>
    </cfRule>
  </conditionalFormatting>
  <conditionalFormatting sqref="T1384">
    <cfRule type="cellIs" dxfId="2266" priority="6422" operator="equal">
      <formula>"CUMPLE"</formula>
    </cfRule>
    <cfRule type="cellIs" dxfId="2265" priority="6423" operator="equal">
      <formula>"NO CUMPLE"</formula>
    </cfRule>
  </conditionalFormatting>
  <conditionalFormatting sqref="T1384">
    <cfRule type="cellIs" dxfId="2264" priority="6421" operator="equal">
      <formula>"VERIFICAR"</formula>
    </cfRule>
  </conditionalFormatting>
  <conditionalFormatting sqref="H1388">
    <cfRule type="containsText" dxfId="2263" priority="6402" stopIfTrue="1" operator="containsText" text="NO CUMPLE">
      <formula>NOT(ISERROR(SEARCH("NO CUMPLE",H1388)))</formula>
    </cfRule>
    <cfRule type="containsText" dxfId="2262" priority="6403" stopIfTrue="1" operator="containsText" text="CUMPLE">
      <formula>NOT(ISERROR(SEARCH("CUMPLE",H1388)))</formula>
    </cfRule>
  </conditionalFormatting>
  <conditionalFormatting sqref="J1388">
    <cfRule type="containsText" dxfId="2261" priority="6400" stopIfTrue="1" operator="containsText" text="NO CUMPLE">
      <formula>NOT(ISERROR(SEARCH("NO CUMPLE",J1388)))</formula>
    </cfRule>
    <cfRule type="containsText" dxfId="2260" priority="6401" stopIfTrue="1" operator="containsText" text="CUMPLE">
      <formula>NOT(ISERROR(SEARCH("CUMPLE",J1388)))</formula>
    </cfRule>
  </conditionalFormatting>
  <conditionalFormatting sqref="K1388">
    <cfRule type="containsText" dxfId="2259" priority="6398" stopIfTrue="1" operator="containsText" text="NO CUMPLE">
      <formula>NOT(ISERROR(SEARCH("NO CUMPLE",K1388)))</formula>
    </cfRule>
    <cfRule type="containsText" dxfId="2258" priority="6399" stopIfTrue="1" operator="containsText" text="CUMPLE">
      <formula>NOT(ISERROR(SEARCH("CUMPLE",K1388)))</formula>
    </cfRule>
  </conditionalFormatting>
  <conditionalFormatting sqref="O1387">
    <cfRule type="containsText" dxfId="2257" priority="6396" stopIfTrue="1" operator="containsText" text="NO CUMPLE">
      <formula>NOT(ISERROR(SEARCH("NO CUMPLE",O1387)))</formula>
    </cfRule>
    <cfRule type="containsText" dxfId="2256" priority="6397" stopIfTrue="1" operator="containsText" text="CUMPLE">
      <formula>NOT(ISERROR(SEARCH("CUMPLE",O1387)))</formula>
    </cfRule>
  </conditionalFormatting>
  <conditionalFormatting sqref="O1388:S1388">
    <cfRule type="cellIs" dxfId="2255" priority="6395" operator="equal">
      <formula>"EL PROPONENTE SE DEBE REQUERIR POR EXPERIENCIA MINIMA EXIGIDA"</formula>
    </cfRule>
  </conditionalFormatting>
  <conditionalFormatting sqref="J1365:J1374">
    <cfRule type="cellIs" dxfId="2254" priority="6394" stopIfTrue="1" operator="greaterThan">
      <formula>0</formula>
    </cfRule>
  </conditionalFormatting>
  <conditionalFormatting sqref="N1382:N1387">
    <cfRule type="cellIs" dxfId="2253" priority="6392" operator="equal">
      <formula>"NO"</formula>
    </cfRule>
    <cfRule type="cellIs" dxfId="2252" priority="6393" operator="equal">
      <formula>"SI"</formula>
    </cfRule>
  </conditionalFormatting>
  <conditionalFormatting sqref="I1374">
    <cfRule type="cellIs" dxfId="2251" priority="6391" stopIfTrue="1" operator="greaterThan">
      <formula>0</formula>
    </cfRule>
  </conditionalFormatting>
  <conditionalFormatting sqref="K1368:L1374">
    <cfRule type="cellIs" dxfId="2250" priority="6389" operator="equal">
      <formula>0</formula>
    </cfRule>
    <cfRule type="cellIs" dxfId="2249" priority="6390" operator="notBetween">
      <formula>$Q$17</formula>
      <formula>$R$17</formula>
    </cfRule>
  </conditionalFormatting>
  <conditionalFormatting sqref="B1365:B1374">
    <cfRule type="cellIs" dxfId="2248" priority="6388" stopIfTrue="1" operator="greaterThan">
      <formula>0</formula>
    </cfRule>
  </conditionalFormatting>
  <conditionalFormatting sqref="T1365:V1367">
    <cfRule type="cellIs" dxfId="2247" priority="6386" stopIfTrue="1" operator="equal">
      <formula>"NO"</formula>
    </cfRule>
    <cfRule type="cellIs" dxfId="2246" priority="6387" stopIfTrue="1" operator="equal">
      <formula>"SI"</formula>
    </cfRule>
  </conditionalFormatting>
  <conditionalFormatting sqref="T1365:V1366">
    <cfRule type="cellIs" dxfId="2245" priority="6385" stopIfTrue="1" operator="equal">
      <formula>"NO APLICA"</formula>
    </cfRule>
  </conditionalFormatting>
  <conditionalFormatting sqref="T1367:U1367">
    <cfRule type="cellIs" dxfId="2244" priority="6384" stopIfTrue="1" operator="equal">
      <formula>"NO APLICA"</formula>
    </cfRule>
  </conditionalFormatting>
  <conditionalFormatting sqref="T1367:U1367">
    <cfRule type="cellIs" dxfId="2243" priority="6383" stopIfTrue="1" operator="equal">
      <formula>"NO APLICA"</formula>
    </cfRule>
  </conditionalFormatting>
  <conditionalFormatting sqref="V1367">
    <cfRule type="cellIs" dxfId="2242" priority="6382" stopIfTrue="1" operator="equal">
      <formula>"NO APLICA"</formula>
    </cfRule>
  </conditionalFormatting>
  <conditionalFormatting sqref="K1365:L1367">
    <cfRule type="cellIs" dxfId="2241" priority="6381" operator="notBetween">
      <formula>$Q$17</formula>
      <formula>$R$17</formula>
    </cfRule>
  </conditionalFormatting>
  <conditionalFormatting sqref="C1365:I1374 K1365:M1374 P1365:V1374">
    <cfRule type="cellIs" dxfId="2240" priority="6380" operator="equal">
      <formula>0</formula>
    </cfRule>
  </conditionalFormatting>
  <conditionalFormatting sqref="P1381">
    <cfRule type="cellIs" dxfId="2239" priority="6377" operator="equal">
      <formula>"NO VÁLIDO"</formula>
    </cfRule>
    <cfRule type="cellIs" dxfId="2238" priority="6378" operator="equal">
      <formula>"VÁLIDO"</formula>
    </cfRule>
  </conditionalFormatting>
  <conditionalFormatting sqref="M1388">
    <cfRule type="cellIs" dxfId="2237" priority="6374" operator="notEqual">
      <formula>"NO CUMPLE"</formula>
    </cfRule>
    <cfRule type="containsText" dxfId="2236" priority="6375" stopIfTrue="1" operator="containsText" text="NO CUMPLE">
      <formula>NOT(ISERROR(SEARCH("NO CUMPLE",M1388)))</formula>
    </cfRule>
    <cfRule type="containsText" dxfId="2235" priority="6376" stopIfTrue="1" operator="containsText" text="CUMPLE">
      <formula>NOT(ISERROR(SEARCH("CUMPLE",M1388)))</formula>
    </cfRule>
  </conditionalFormatting>
  <conditionalFormatting sqref="M1382:M1387">
    <cfRule type="cellIs" dxfId="2234" priority="6372" stopIfTrue="1" operator="equal">
      <formula>"cumple"</formula>
    </cfRule>
    <cfRule type="containsText" dxfId="2233" priority="6373" stopIfTrue="1" operator="containsText" text="NO CUMPLE">
      <formula>NOT(ISERROR(SEARCH("NO CUMPLE",M1382)))</formula>
    </cfRule>
  </conditionalFormatting>
  <conditionalFormatting sqref="L1382:L1387">
    <cfRule type="cellIs" dxfId="2232" priority="6370" stopIfTrue="1" operator="equal">
      <formula>"cumple"</formula>
    </cfRule>
    <cfRule type="containsText" dxfId="2231" priority="6371" stopIfTrue="1" operator="containsText" text="NO CUMPLE">
      <formula>NOT(ISERROR(SEARCH("NO CUMPLE",L1382)))</formula>
    </cfRule>
  </conditionalFormatting>
  <conditionalFormatting sqref="K1411:K1416">
    <cfRule type="containsText" dxfId="2230" priority="6157" stopIfTrue="1" operator="containsText" text="NO CUMPLE">
      <formula>NOT(ISERROR(SEARCH("NO CUMPLE",K1411)))</formula>
    </cfRule>
    <cfRule type="containsText" dxfId="2229" priority="6158" stopIfTrue="1" operator="containsText" text="CUMPLE">
      <formula>NOT(ISERROR(SEARCH("CUMPLE",K1411)))</formula>
    </cfRule>
  </conditionalFormatting>
  <conditionalFormatting sqref="S1410">
    <cfRule type="cellIs" dxfId="2228" priority="6155" operator="greaterThanOrEqual">
      <formula>NUMMINCONT</formula>
    </cfRule>
    <cfRule type="cellIs" dxfId="2227" priority="6156" operator="lessThan">
      <formula>NUMMINCONT</formula>
    </cfRule>
  </conditionalFormatting>
  <conditionalFormatting sqref="T1399:U1402">
    <cfRule type="cellIs" dxfId="2226" priority="6151" stopIfTrue="1" operator="equal">
      <formula>"NO APLICA"</formula>
    </cfRule>
  </conditionalFormatting>
  <conditionalFormatting sqref="T1399:U1399">
    <cfRule type="cellIs" dxfId="2225" priority="6150" stopIfTrue="1" operator="equal">
      <formula>"NO APLICA"</formula>
    </cfRule>
  </conditionalFormatting>
  <conditionalFormatting sqref="V1399:V1402">
    <cfRule type="cellIs" dxfId="2224" priority="6149" stopIfTrue="1" operator="equal">
      <formula>"NO APLICA"</formula>
    </cfRule>
  </conditionalFormatting>
  <conditionalFormatting sqref="T1403:V1403">
    <cfRule type="cellIs" dxfId="2223" priority="6144" stopIfTrue="1" operator="equal">
      <formula>"NO"</formula>
    </cfRule>
    <cfRule type="cellIs" dxfId="2222" priority="6145" stopIfTrue="1" operator="equal">
      <formula>"SI"</formula>
    </cfRule>
  </conditionalFormatting>
  <conditionalFormatting sqref="T1403:U1403">
    <cfRule type="cellIs" dxfId="2221" priority="6143" stopIfTrue="1" operator="equal">
      <formula>"NO APLICA"</formula>
    </cfRule>
  </conditionalFormatting>
  <conditionalFormatting sqref="V1403">
    <cfRule type="cellIs" dxfId="2220" priority="6142" stopIfTrue="1" operator="equal">
      <formula>"NO APLICA"</formula>
    </cfRule>
  </conditionalFormatting>
  <conditionalFormatting sqref="T1413">
    <cfRule type="cellIs" dxfId="2219" priority="6140" operator="equal">
      <formula>"CUMPLE"</formula>
    </cfRule>
    <cfRule type="cellIs" dxfId="2218" priority="6141" operator="equal">
      <formula>"NO CUMPLE"</formula>
    </cfRule>
  </conditionalFormatting>
  <conditionalFormatting sqref="T1413">
    <cfRule type="cellIs" dxfId="2217" priority="6139" operator="equal">
      <formula>"VERIFICAR"</formula>
    </cfRule>
  </conditionalFormatting>
  <conditionalFormatting sqref="H1417">
    <cfRule type="containsText" dxfId="2216" priority="6120" stopIfTrue="1" operator="containsText" text="NO CUMPLE">
      <formula>NOT(ISERROR(SEARCH("NO CUMPLE",H1417)))</formula>
    </cfRule>
    <cfRule type="containsText" dxfId="2215" priority="6121" stopIfTrue="1" operator="containsText" text="CUMPLE">
      <formula>NOT(ISERROR(SEARCH("CUMPLE",H1417)))</formula>
    </cfRule>
  </conditionalFormatting>
  <conditionalFormatting sqref="J1417">
    <cfRule type="containsText" dxfId="2214" priority="6118" stopIfTrue="1" operator="containsText" text="NO CUMPLE">
      <formula>NOT(ISERROR(SEARCH("NO CUMPLE",J1417)))</formula>
    </cfRule>
    <cfRule type="containsText" dxfId="2213" priority="6119" stopIfTrue="1" operator="containsText" text="CUMPLE">
      <formula>NOT(ISERROR(SEARCH("CUMPLE",J1417)))</formula>
    </cfRule>
  </conditionalFormatting>
  <conditionalFormatting sqref="K1417">
    <cfRule type="containsText" dxfId="2212" priority="6116" stopIfTrue="1" operator="containsText" text="NO CUMPLE">
      <formula>NOT(ISERROR(SEARCH("NO CUMPLE",K1417)))</formula>
    </cfRule>
    <cfRule type="containsText" dxfId="2211" priority="6117" stopIfTrue="1" operator="containsText" text="CUMPLE">
      <formula>NOT(ISERROR(SEARCH("CUMPLE",K1417)))</formula>
    </cfRule>
  </conditionalFormatting>
  <conditionalFormatting sqref="O1416">
    <cfRule type="containsText" dxfId="2210" priority="6114" stopIfTrue="1" operator="containsText" text="NO CUMPLE">
      <formula>NOT(ISERROR(SEARCH("NO CUMPLE",O1416)))</formula>
    </cfRule>
    <cfRule type="containsText" dxfId="2209" priority="6115" stopIfTrue="1" operator="containsText" text="CUMPLE">
      <formula>NOT(ISERROR(SEARCH("CUMPLE",O1416)))</formula>
    </cfRule>
  </conditionalFormatting>
  <conditionalFormatting sqref="O1417:S1417">
    <cfRule type="cellIs" dxfId="2208" priority="6113" operator="equal">
      <formula>"EL PROPONENTE SE DEBE REQUERIR POR EXPERIENCIA MINIMA EXIGIDA"</formula>
    </cfRule>
  </conditionalFormatting>
  <conditionalFormatting sqref="N1411:N1416">
    <cfRule type="cellIs" dxfId="2207" priority="6110" operator="equal">
      <formula>"NO"</formula>
    </cfRule>
    <cfRule type="cellIs" dxfId="2206" priority="6111" operator="equal">
      <formula>"SI"</formula>
    </cfRule>
  </conditionalFormatting>
  <conditionalFormatting sqref="I1403">
    <cfRule type="cellIs" dxfId="2205" priority="6109" stopIfTrue="1" operator="greaterThan">
      <formula>0</formula>
    </cfRule>
  </conditionalFormatting>
  <conditionalFormatting sqref="T1395:V1397">
    <cfRule type="cellIs" dxfId="2204" priority="6104" stopIfTrue="1" operator="equal">
      <formula>"NO"</formula>
    </cfRule>
    <cfRule type="cellIs" dxfId="2203" priority="6105" stopIfTrue="1" operator="equal">
      <formula>"SI"</formula>
    </cfRule>
  </conditionalFormatting>
  <conditionalFormatting sqref="T1395:V1396">
    <cfRule type="cellIs" dxfId="2202" priority="6103" stopIfTrue="1" operator="equal">
      <formula>"NO APLICA"</formula>
    </cfRule>
  </conditionalFormatting>
  <conditionalFormatting sqref="T1397:U1397">
    <cfRule type="cellIs" dxfId="2201" priority="6102" stopIfTrue="1" operator="equal">
      <formula>"NO APLICA"</formula>
    </cfRule>
  </conditionalFormatting>
  <conditionalFormatting sqref="T1397:U1397">
    <cfRule type="cellIs" dxfId="2200" priority="6101" stopIfTrue="1" operator="equal">
      <formula>"NO APLICA"</formula>
    </cfRule>
  </conditionalFormatting>
  <conditionalFormatting sqref="V1397">
    <cfRule type="cellIs" dxfId="2199" priority="6100" stopIfTrue="1" operator="equal">
      <formula>"NO APLICA"</formula>
    </cfRule>
  </conditionalFormatting>
  <conditionalFormatting sqref="K1395:L1397">
    <cfRule type="cellIs" dxfId="2198" priority="6099" operator="notBetween">
      <formula>$Q$17</formula>
      <formula>$R$17</formula>
    </cfRule>
  </conditionalFormatting>
  <conditionalFormatting sqref="P1410">
    <cfRule type="cellIs" dxfId="2197" priority="6095" operator="equal">
      <formula>"NO VÁLIDO"</formula>
    </cfRule>
    <cfRule type="cellIs" dxfId="2196" priority="6096" operator="equal">
      <formula>"VÁLIDO"</formula>
    </cfRule>
  </conditionalFormatting>
  <conditionalFormatting sqref="M1417">
    <cfRule type="cellIs" dxfId="2195" priority="6092" operator="notEqual">
      <formula>"NO CUMPLE"</formula>
    </cfRule>
    <cfRule type="containsText" dxfId="2194" priority="6093" stopIfTrue="1" operator="containsText" text="NO CUMPLE">
      <formula>NOT(ISERROR(SEARCH("NO CUMPLE",M1417)))</formula>
    </cfRule>
    <cfRule type="containsText" dxfId="2193" priority="6094" stopIfTrue="1" operator="containsText" text="CUMPLE">
      <formula>NOT(ISERROR(SEARCH("CUMPLE",M1417)))</formula>
    </cfRule>
  </conditionalFormatting>
  <conditionalFormatting sqref="M1411:M1416">
    <cfRule type="cellIs" dxfId="2192" priority="6090" stopIfTrue="1" operator="equal">
      <formula>"cumple"</formula>
    </cfRule>
    <cfRule type="containsText" dxfId="2191" priority="6091" stopIfTrue="1" operator="containsText" text="NO CUMPLE">
      <formula>NOT(ISERROR(SEARCH("NO CUMPLE",M1411)))</formula>
    </cfRule>
  </conditionalFormatting>
  <conditionalFormatting sqref="L1411:L1416">
    <cfRule type="cellIs" dxfId="2190" priority="6088" stopIfTrue="1" operator="equal">
      <formula>"cumple"</formula>
    </cfRule>
    <cfRule type="containsText" dxfId="2189" priority="6089" stopIfTrue="1" operator="containsText" text="NO CUMPLE">
      <formula>NOT(ISERROR(SEARCH("NO CUMPLE",L1411)))</formula>
    </cfRule>
  </conditionalFormatting>
  <conditionalFormatting sqref="C1424:I1424 C1426:I1426 G1425 C1429:I1429 G1427:G1428 C1431:I1431 G1430 I1425 I1427:I1428 I1430">
    <cfRule type="cellIs" dxfId="2188" priority="6069" stopIfTrue="1" operator="greaterThan">
      <formula>0</formula>
    </cfRule>
  </conditionalFormatting>
  <conditionalFormatting sqref="D1426 D1429 D1431">
    <cfRule type="cellIs" dxfId="2187" priority="6068" stopIfTrue="1" operator="greaterThan">
      <formula>0</formula>
    </cfRule>
  </conditionalFormatting>
  <conditionalFormatting sqref="D1426 F1426:H1426 F1429:H1429 G1427:G1428 D1429 D1431 F1431:H1431 G1430">
    <cfRule type="cellIs" dxfId="2186" priority="6067" stopIfTrue="1" operator="greaterThan">
      <formula>0</formula>
    </cfRule>
  </conditionalFormatting>
  <conditionalFormatting sqref="E1424 E1426 E1429 E1431">
    <cfRule type="cellIs" dxfId="2185" priority="6065" stopIfTrue="1" operator="greaterThan">
      <formula>0</formula>
    </cfRule>
  </conditionalFormatting>
  <conditionalFormatting sqref="K1439:K1444">
    <cfRule type="containsText" dxfId="2184" priority="6063" stopIfTrue="1" operator="containsText" text="NO CUMPLE">
      <formula>NOT(ISERROR(SEARCH("NO CUMPLE",K1439)))</formula>
    </cfRule>
    <cfRule type="containsText" dxfId="2183" priority="6064" stopIfTrue="1" operator="containsText" text="CUMPLE">
      <formula>NOT(ISERROR(SEARCH("CUMPLE",K1439)))</formula>
    </cfRule>
  </conditionalFormatting>
  <conditionalFormatting sqref="S1438">
    <cfRule type="cellIs" dxfId="2182" priority="6061" operator="greaterThanOrEqual">
      <formula>NUMMINCONT</formula>
    </cfRule>
    <cfRule type="cellIs" dxfId="2181" priority="6062" operator="lessThan">
      <formula>NUMMINCONT</formula>
    </cfRule>
  </conditionalFormatting>
  <conditionalFormatting sqref="T1426:V1431">
    <cfRule type="cellIs" dxfId="2180" priority="6059" stopIfTrue="1" operator="equal">
      <formula>"NO"</formula>
    </cfRule>
    <cfRule type="cellIs" dxfId="2179" priority="6060" stopIfTrue="1" operator="equal">
      <formula>"SI"</formula>
    </cfRule>
  </conditionalFormatting>
  <conditionalFormatting sqref="T1426:V1427">
    <cfRule type="cellIs" dxfId="2178" priority="6058" stopIfTrue="1" operator="equal">
      <formula>"NO APLICA"</formula>
    </cfRule>
  </conditionalFormatting>
  <conditionalFormatting sqref="T1428:U1431">
    <cfRule type="cellIs" dxfId="2177" priority="6057" stopIfTrue="1" operator="equal">
      <formula>"NO APLICA"</formula>
    </cfRule>
  </conditionalFormatting>
  <conditionalFormatting sqref="T1428:U1428">
    <cfRule type="cellIs" dxfId="2176" priority="6056" stopIfTrue="1" operator="equal">
      <formula>"NO APLICA"</formula>
    </cfRule>
  </conditionalFormatting>
  <conditionalFormatting sqref="V1428:V1431">
    <cfRule type="cellIs" dxfId="2175" priority="6055" stopIfTrue="1" operator="equal">
      <formula>"NO APLICA"</formula>
    </cfRule>
  </conditionalFormatting>
  <conditionalFormatting sqref="T1441">
    <cfRule type="cellIs" dxfId="2174" priority="6046" operator="equal">
      <formula>"CUMPLE"</formula>
    </cfRule>
    <cfRule type="cellIs" dxfId="2173" priority="6047" operator="equal">
      <formula>"NO CUMPLE"</formula>
    </cfRule>
  </conditionalFormatting>
  <conditionalFormatting sqref="T1441">
    <cfRule type="cellIs" dxfId="2172" priority="6045" operator="equal">
      <formula>"VERIFICAR"</formula>
    </cfRule>
  </conditionalFormatting>
  <conditionalFormatting sqref="H1445">
    <cfRule type="containsText" dxfId="2171" priority="6026" stopIfTrue="1" operator="containsText" text="NO CUMPLE">
      <formula>NOT(ISERROR(SEARCH("NO CUMPLE",H1445)))</formula>
    </cfRule>
    <cfRule type="containsText" dxfId="2170" priority="6027" stopIfTrue="1" operator="containsText" text="CUMPLE">
      <formula>NOT(ISERROR(SEARCH("CUMPLE",H1445)))</formula>
    </cfRule>
  </conditionalFormatting>
  <conditionalFormatting sqref="J1445">
    <cfRule type="containsText" dxfId="2169" priority="6024" stopIfTrue="1" operator="containsText" text="NO CUMPLE">
      <formula>NOT(ISERROR(SEARCH("NO CUMPLE",J1445)))</formula>
    </cfRule>
    <cfRule type="containsText" dxfId="2168" priority="6025" stopIfTrue="1" operator="containsText" text="CUMPLE">
      <formula>NOT(ISERROR(SEARCH("CUMPLE",J1445)))</formula>
    </cfRule>
  </conditionalFormatting>
  <conditionalFormatting sqref="K1445">
    <cfRule type="containsText" dxfId="2167" priority="6022" stopIfTrue="1" operator="containsText" text="NO CUMPLE">
      <formula>NOT(ISERROR(SEARCH("NO CUMPLE",K1445)))</formula>
    </cfRule>
    <cfRule type="containsText" dxfId="2166" priority="6023" stopIfTrue="1" operator="containsText" text="CUMPLE">
      <formula>NOT(ISERROR(SEARCH("CUMPLE",K1445)))</formula>
    </cfRule>
  </conditionalFormatting>
  <conditionalFormatting sqref="O1444">
    <cfRule type="containsText" dxfId="2165" priority="6020" stopIfTrue="1" operator="containsText" text="NO CUMPLE">
      <formula>NOT(ISERROR(SEARCH("NO CUMPLE",O1444)))</formula>
    </cfRule>
    <cfRule type="containsText" dxfId="2164" priority="6021" stopIfTrue="1" operator="containsText" text="CUMPLE">
      <formula>NOT(ISERROR(SEARCH("CUMPLE",O1444)))</formula>
    </cfRule>
  </conditionalFormatting>
  <conditionalFormatting sqref="O1445:S1445">
    <cfRule type="cellIs" dxfId="2163" priority="6019" operator="equal">
      <formula>"EL PROPONENTE SE DEBE REQUERIR POR EXPERIENCIA MINIMA EXIGIDA"</formula>
    </cfRule>
  </conditionalFormatting>
  <conditionalFormatting sqref="N1439:N1444">
    <cfRule type="cellIs" dxfId="2162" priority="6016" operator="equal">
      <formula>"NO"</formula>
    </cfRule>
    <cfRule type="cellIs" dxfId="2161" priority="6017" operator="equal">
      <formula>"SI"</formula>
    </cfRule>
  </conditionalFormatting>
  <conditionalFormatting sqref="K1426:L1431">
    <cfRule type="cellIs" dxfId="2160" priority="6013" operator="equal">
      <formula>0</formula>
    </cfRule>
    <cfRule type="cellIs" dxfId="2159" priority="6014" operator="notBetween">
      <formula>$Q$17</formula>
      <formula>$R$17</formula>
    </cfRule>
  </conditionalFormatting>
  <conditionalFormatting sqref="B1424 B1426 B1429 B1431">
    <cfRule type="cellIs" dxfId="2158" priority="6012" stopIfTrue="1" operator="greaterThan">
      <formula>0</formula>
    </cfRule>
  </conditionalFormatting>
  <conditionalFormatting sqref="T1424:V1425">
    <cfRule type="cellIs" dxfId="2157" priority="6010" stopIfTrue="1" operator="equal">
      <formula>"NO"</formula>
    </cfRule>
    <cfRule type="cellIs" dxfId="2156" priority="6011" stopIfTrue="1" operator="equal">
      <formula>"SI"</formula>
    </cfRule>
  </conditionalFormatting>
  <conditionalFormatting sqref="T1424:V1425">
    <cfRule type="cellIs" dxfId="2155" priority="6009" stopIfTrue="1" operator="equal">
      <formula>"NO APLICA"</formula>
    </cfRule>
  </conditionalFormatting>
  <conditionalFormatting sqref="K1424:L1425">
    <cfRule type="cellIs" dxfId="2154" priority="6005" operator="notBetween">
      <formula>$Q$17</formula>
      <formula>$R$17</formula>
    </cfRule>
  </conditionalFormatting>
  <conditionalFormatting sqref="C1424:I1424 C1426:I1426 G1425 C1429:I1429 G1427:G1428 C1431:I1431 G1430 I1425 I1427:I1428 I1430">
    <cfRule type="cellIs" dxfId="2153" priority="6004" operator="equal">
      <formula>0</formula>
    </cfRule>
  </conditionalFormatting>
  <conditionalFormatting sqref="P1438">
    <cfRule type="cellIs" dxfId="2152" priority="6001" operator="equal">
      <formula>"NO VÁLIDO"</formula>
    </cfRule>
    <cfRule type="cellIs" dxfId="2151" priority="6002" operator="equal">
      <formula>"VÁLIDO"</formula>
    </cfRule>
  </conditionalFormatting>
  <conditionalFormatting sqref="M1445">
    <cfRule type="cellIs" dxfId="2150" priority="5998" operator="notEqual">
      <formula>"NO CUMPLE"</formula>
    </cfRule>
    <cfRule type="containsText" dxfId="2149" priority="5999" stopIfTrue="1" operator="containsText" text="NO CUMPLE">
      <formula>NOT(ISERROR(SEARCH("NO CUMPLE",M1445)))</formula>
    </cfRule>
    <cfRule type="containsText" dxfId="2148" priority="6000" stopIfTrue="1" operator="containsText" text="CUMPLE">
      <formula>NOT(ISERROR(SEARCH("CUMPLE",M1445)))</formula>
    </cfRule>
  </conditionalFormatting>
  <conditionalFormatting sqref="M1439:M1444">
    <cfRule type="cellIs" dxfId="2147" priority="5996" stopIfTrue="1" operator="equal">
      <formula>"cumple"</formula>
    </cfRule>
    <cfRule type="containsText" dxfId="2146" priority="5997" stopIfTrue="1" operator="containsText" text="NO CUMPLE">
      <formula>NOT(ISERROR(SEARCH("NO CUMPLE",M1439)))</formula>
    </cfRule>
  </conditionalFormatting>
  <conditionalFormatting sqref="L1439:L1444">
    <cfRule type="cellIs" dxfId="2145" priority="5994" stopIfTrue="1" operator="equal">
      <formula>"cumple"</formula>
    </cfRule>
    <cfRule type="containsText" dxfId="2144" priority="5995" stopIfTrue="1" operator="containsText" text="NO CUMPLE">
      <formula>NOT(ISERROR(SEARCH("NO CUMPLE",L1439)))</formula>
    </cfRule>
  </conditionalFormatting>
  <conditionalFormatting sqref="K1465:K1470">
    <cfRule type="containsText" dxfId="2143" priority="5781" stopIfTrue="1" operator="containsText" text="NO CUMPLE">
      <formula>NOT(ISERROR(SEARCH("NO CUMPLE",K1465)))</formula>
    </cfRule>
    <cfRule type="containsText" dxfId="2142" priority="5782" stopIfTrue="1" operator="containsText" text="CUMPLE">
      <formula>NOT(ISERROR(SEARCH("CUMPLE",K1465)))</formula>
    </cfRule>
  </conditionalFormatting>
  <conditionalFormatting sqref="S1464">
    <cfRule type="cellIs" dxfId="2141" priority="5779" operator="greaterThanOrEqual">
      <formula>NUMMINCONT</formula>
    </cfRule>
    <cfRule type="cellIs" dxfId="2140" priority="5780" operator="lessThan">
      <formula>NUMMINCONT</formula>
    </cfRule>
  </conditionalFormatting>
  <conditionalFormatting sqref="T1453:U1456">
    <cfRule type="cellIs" dxfId="2139" priority="5775" stopIfTrue="1" operator="equal">
      <formula>"NO APLICA"</formula>
    </cfRule>
  </conditionalFormatting>
  <conditionalFormatting sqref="T1453:U1453">
    <cfRule type="cellIs" dxfId="2138" priority="5774" stopIfTrue="1" operator="equal">
      <formula>"NO APLICA"</formula>
    </cfRule>
  </conditionalFormatting>
  <conditionalFormatting sqref="V1453:V1456">
    <cfRule type="cellIs" dxfId="2137" priority="5773" stopIfTrue="1" operator="equal">
      <formula>"NO APLICA"</formula>
    </cfRule>
  </conditionalFormatting>
  <conditionalFormatting sqref="T1457:V1457">
    <cfRule type="cellIs" dxfId="2136" priority="5768" stopIfTrue="1" operator="equal">
      <formula>"NO"</formula>
    </cfRule>
    <cfRule type="cellIs" dxfId="2135" priority="5769" stopIfTrue="1" operator="equal">
      <formula>"SI"</formula>
    </cfRule>
  </conditionalFormatting>
  <conditionalFormatting sqref="T1457:U1457">
    <cfRule type="cellIs" dxfId="2134" priority="5767" stopIfTrue="1" operator="equal">
      <formula>"NO APLICA"</formula>
    </cfRule>
  </conditionalFormatting>
  <conditionalFormatting sqref="V1457">
    <cfRule type="cellIs" dxfId="2133" priority="5766" stopIfTrue="1" operator="equal">
      <formula>"NO APLICA"</formula>
    </cfRule>
  </conditionalFormatting>
  <conditionalFormatting sqref="T1467">
    <cfRule type="cellIs" dxfId="2132" priority="5764" operator="equal">
      <formula>"CUMPLE"</formula>
    </cfRule>
    <cfRule type="cellIs" dxfId="2131" priority="5765" operator="equal">
      <formula>"NO CUMPLE"</formula>
    </cfRule>
  </conditionalFormatting>
  <conditionalFormatting sqref="T1467">
    <cfRule type="cellIs" dxfId="2130" priority="5763" operator="equal">
      <formula>"VERIFICAR"</formula>
    </cfRule>
  </conditionalFormatting>
  <conditionalFormatting sqref="H1471">
    <cfRule type="containsText" dxfId="2129" priority="5744" stopIfTrue="1" operator="containsText" text="NO CUMPLE">
      <formula>NOT(ISERROR(SEARCH("NO CUMPLE",H1471)))</formula>
    </cfRule>
    <cfRule type="containsText" dxfId="2128" priority="5745" stopIfTrue="1" operator="containsText" text="CUMPLE">
      <formula>NOT(ISERROR(SEARCH("CUMPLE",H1471)))</formula>
    </cfRule>
  </conditionalFormatting>
  <conditionalFormatting sqref="J1471">
    <cfRule type="containsText" dxfId="2127" priority="5742" stopIfTrue="1" operator="containsText" text="NO CUMPLE">
      <formula>NOT(ISERROR(SEARCH("NO CUMPLE",J1471)))</formula>
    </cfRule>
    <cfRule type="containsText" dxfId="2126" priority="5743" stopIfTrue="1" operator="containsText" text="CUMPLE">
      <formula>NOT(ISERROR(SEARCH("CUMPLE",J1471)))</formula>
    </cfRule>
  </conditionalFormatting>
  <conditionalFormatting sqref="K1471">
    <cfRule type="containsText" dxfId="2125" priority="5740" stopIfTrue="1" operator="containsText" text="NO CUMPLE">
      <formula>NOT(ISERROR(SEARCH("NO CUMPLE",K1471)))</formula>
    </cfRule>
    <cfRule type="containsText" dxfId="2124" priority="5741" stopIfTrue="1" operator="containsText" text="CUMPLE">
      <formula>NOT(ISERROR(SEARCH("CUMPLE",K1471)))</formula>
    </cfRule>
  </conditionalFormatting>
  <conditionalFormatting sqref="O1470">
    <cfRule type="containsText" dxfId="2123" priority="5738" stopIfTrue="1" operator="containsText" text="NO CUMPLE">
      <formula>NOT(ISERROR(SEARCH("NO CUMPLE",O1470)))</formula>
    </cfRule>
    <cfRule type="containsText" dxfId="2122" priority="5739" stopIfTrue="1" operator="containsText" text="CUMPLE">
      <formula>NOT(ISERROR(SEARCH("CUMPLE",O1470)))</formula>
    </cfRule>
  </conditionalFormatting>
  <conditionalFormatting sqref="O1471:S1471">
    <cfRule type="cellIs" dxfId="2121" priority="5737" operator="equal">
      <formula>"EL PROPONENTE SE DEBE REQUERIR POR EXPERIENCIA MINIMA EXIGIDA"</formula>
    </cfRule>
  </conditionalFormatting>
  <conditionalFormatting sqref="N1465:N1470">
    <cfRule type="cellIs" dxfId="2120" priority="5734" operator="equal">
      <formula>"NO"</formula>
    </cfRule>
    <cfRule type="cellIs" dxfId="2119" priority="5735" operator="equal">
      <formula>"SI"</formula>
    </cfRule>
  </conditionalFormatting>
  <conditionalFormatting sqref="I1457">
    <cfRule type="cellIs" dxfId="2118" priority="5733" stopIfTrue="1" operator="greaterThan">
      <formula>0</formula>
    </cfRule>
  </conditionalFormatting>
  <conditionalFormatting sqref="T1452:V1452">
    <cfRule type="cellIs" dxfId="2117" priority="5728" stopIfTrue="1" operator="equal">
      <formula>"NO"</formula>
    </cfRule>
    <cfRule type="cellIs" dxfId="2116" priority="5729" stopIfTrue="1" operator="equal">
      <formula>"SI"</formula>
    </cfRule>
  </conditionalFormatting>
  <conditionalFormatting sqref="T1452:V1452">
    <cfRule type="cellIs" dxfId="2115" priority="5727" stopIfTrue="1" operator="equal">
      <formula>"NO APLICA"</formula>
    </cfRule>
  </conditionalFormatting>
  <conditionalFormatting sqref="K1452:L1452">
    <cfRule type="cellIs" dxfId="2114" priority="5723" operator="notBetween">
      <formula>$Q$17</formula>
      <formula>$R$17</formula>
    </cfRule>
  </conditionalFormatting>
  <conditionalFormatting sqref="P1464">
    <cfRule type="cellIs" dxfId="2113" priority="5719" operator="equal">
      <formula>"NO VÁLIDO"</formula>
    </cfRule>
    <cfRule type="cellIs" dxfId="2112" priority="5720" operator="equal">
      <formula>"VÁLIDO"</formula>
    </cfRule>
  </conditionalFormatting>
  <conditionalFormatting sqref="M1471">
    <cfRule type="cellIs" dxfId="2111" priority="5716" operator="notEqual">
      <formula>"NO CUMPLE"</formula>
    </cfRule>
    <cfRule type="containsText" dxfId="2110" priority="5717" stopIfTrue="1" operator="containsText" text="NO CUMPLE">
      <formula>NOT(ISERROR(SEARCH("NO CUMPLE",M1471)))</formula>
    </cfRule>
    <cfRule type="containsText" dxfId="2109" priority="5718" stopIfTrue="1" operator="containsText" text="CUMPLE">
      <formula>NOT(ISERROR(SEARCH("CUMPLE",M1471)))</formula>
    </cfRule>
  </conditionalFormatting>
  <conditionalFormatting sqref="M1465:M1470">
    <cfRule type="cellIs" dxfId="2108" priority="5714" stopIfTrue="1" operator="equal">
      <formula>"cumple"</formula>
    </cfRule>
    <cfRule type="containsText" dxfId="2107" priority="5715" stopIfTrue="1" operator="containsText" text="NO CUMPLE">
      <formula>NOT(ISERROR(SEARCH("NO CUMPLE",M1465)))</formula>
    </cfRule>
  </conditionalFormatting>
  <conditionalFormatting sqref="L1465:L1470">
    <cfRule type="cellIs" dxfId="2106" priority="5712" stopIfTrue="1" operator="equal">
      <formula>"cumple"</formula>
    </cfRule>
    <cfRule type="containsText" dxfId="2105" priority="5713" stopIfTrue="1" operator="containsText" text="NO CUMPLE">
      <formula>NOT(ISERROR(SEARCH("NO CUMPLE",L1465)))</formula>
    </cfRule>
  </conditionalFormatting>
  <conditionalFormatting sqref="K1487:K1492">
    <cfRule type="containsText" dxfId="2104" priority="5593" stopIfTrue="1" operator="containsText" text="NO CUMPLE">
      <formula>NOT(ISERROR(SEARCH("NO CUMPLE",K1487)))</formula>
    </cfRule>
    <cfRule type="containsText" dxfId="2103" priority="5594" stopIfTrue="1" operator="containsText" text="CUMPLE">
      <formula>NOT(ISERROR(SEARCH("CUMPLE",K1487)))</formula>
    </cfRule>
  </conditionalFormatting>
  <conditionalFormatting sqref="S1486">
    <cfRule type="cellIs" dxfId="2102" priority="5591" operator="greaterThanOrEqual">
      <formula>NUMMINCONT</formula>
    </cfRule>
    <cfRule type="cellIs" dxfId="2101" priority="5592" operator="lessThan">
      <formula>NUMMINCONT</formula>
    </cfRule>
  </conditionalFormatting>
  <conditionalFormatting sqref="T1479:V1479">
    <cfRule type="cellIs" dxfId="2100" priority="5580" stopIfTrue="1" operator="equal">
      <formula>"NO"</formula>
    </cfRule>
    <cfRule type="cellIs" dxfId="2099" priority="5581" stopIfTrue="1" operator="equal">
      <formula>"SI"</formula>
    </cfRule>
  </conditionalFormatting>
  <conditionalFormatting sqref="T1479:U1479">
    <cfRule type="cellIs" dxfId="2098" priority="5579" stopIfTrue="1" operator="equal">
      <formula>"NO APLICA"</formula>
    </cfRule>
  </conditionalFormatting>
  <conditionalFormatting sqref="V1479">
    <cfRule type="cellIs" dxfId="2097" priority="5578" stopIfTrue="1" operator="equal">
      <formula>"NO APLICA"</formula>
    </cfRule>
  </conditionalFormatting>
  <conditionalFormatting sqref="T1489">
    <cfRule type="cellIs" dxfId="2096" priority="5576" operator="equal">
      <formula>"CUMPLE"</formula>
    </cfRule>
    <cfRule type="cellIs" dxfId="2095" priority="5577" operator="equal">
      <formula>"NO CUMPLE"</formula>
    </cfRule>
  </conditionalFormatting>
  <conditionalFormatting sqref="T1489">
    <cfRule type="cellIs" dxfId="2094" priority="5575" operator="equal">
      <formula>"VERIFICAR"</formula>
    </cfRule>
  </conditionalFormatting>
  <conditionalFormatting sqref="H1493">
    <cfRule type="containsText" dxfId="2093" priority="5556" stopIfTrue="1" operator="containsText" text="NO CUMPLE">
      <formula>NOT(ISERROR(SEARCH("NO CUMPLE",H1493)))</formula>
    </cfRule>
    <cfRule type="containsText" dxfId="2092" priority="5557" stopIfTrue="1" operator="containsText" text="CUMPLE">
      <formula>NOT(ISERROR(SEARCH("CUMPLE",H1493)))</formula>
    </cfRule>
  </conditionalFormatting>
  <conditionalFormatting sqref="J1493">
    <cfRule type="containsText" dxfId="2091" priority="5554" stopIfTrue="1" operator="containsText" text="NO CUMPLE">
      <formula>NOT(ISERROR(SEARCH("NO CUMPLE",J1493)))</formula>
    </cfRule>
    <cfRule type="containsText" dxfId="2090" priority="5555" stopIfTrue="1" operator="containsText" text="CUMPLE">
      <formula>NOT(ISERROR(SEARCH("CUMPLE",J1493)))</formula>
    </cfRule>
  </conditionalFormatting>
  <conditionalFormatting sqref="K1493">
    <cfRule type="containsText" dxfId="2089" priority="5552" stopIfTrue="1" operator="containsText" text="NO CUMPLE">
      <formula>NOT(ISERROR(SEARCH("NO CUMPLE",K1493)))</formula>
    </cfRule>
    <cfRule type="containsText" dxfId="2088" priority="5553" stopIfTrue="1" operator="containsText" text="CUMPLE">
      <formula>NOT(ISERROR(SEARCH("CUMPLE",K1493)))</formula>
    </cfRule>
  </conditionalFormatting>
  <conditionalFormatting sqref="O1492">
    <cfRule type="containsText" dxfId="2087" priority="5550" stopIfTrue="1" operator="containsText" text="NO CUMPLE">
      <formula>NOT(ISERROR(SEARCH("NO CUMPLE",O1492)))</formula>
    </cfRule>
    <cfRule type="containsText" dxfId="2086" priority="5551" stopIfTrue="1" operator="containsText" text="CUMPLE">
      <formula>NOT(ISERROR(SEARCH("CUMPLE",O1492)))</formula>
    </cfRule>
  </conditionalFormatting>
  <conditionalFormatting sqref="O1493:S1493">
    <cfRule type="cellIs" dxfId="2085" priority="5549" operator="equal">
      <formula>"EL PROPONENTE SE DEBE REQUERIR POR EXPERIENCIA MINIMA EXIGIDA"</formula>
    </cfRule>
  </conditionalFormatting>
  <conditionalFormatting sqref="N1487:N1492">
    <cfRule type="cellIs" dxfId="2084" priority="5546" operator="equal">
      <formula>"NO"</formula>
    </cfRule>
    <cfRule type="cellIs" dxfId="2083" priority="5547" operator="equal">
      <formula>"SI"</formula>
    </cfRule>
  </conditionalFormatting>
  <conditionalFormatting sqref="I1479">
    <cfRule type="cellIs" dxfId="2082" priority="5545" stopIfTrue="1" operator="greaterThan">
      <formula>0</formula>
    </cfRule>
  </conditionalFormatting>
  <conditionalFormatting sqref="P1486">
    <cfRule type="cellIs" dxfId="2081" priority="5531" operator="equal">
      <formula>"NO VÁLIDO"</formula>
    </cfRule>
    <cfRule type="cellIs" dxfId="2080" priority="5532" operator="equal">
      <formula>"VÁLIDO"</formula>
    </cfRule>
  </conditionalFormatting>
  <conditionalFormatting sqref="M1493">
    <cfRule type="cellIs" dxfId="2079" priority="5528" operator="notEqual">
      <formula>"NO CUMPLE"</formula>
    </cfRule>
    <cfRule type="containsText" dxfId="2078" priority="5529" stopIfTrue="1" operator="containsText" text="NO CUMPLE">
      <formula>NOT(ISERROR(SEARCH("NO CUMPLE",M1493)))</formula>
    </cfRule>
    <cfRule type="containsText" dxfId="2077" priority="5530" stopIfTrue="1" operator="containsText" text="CUMPLE">
      <formula>NOT(ISERROR(SEARCH("CUMPLE",M1493)))</formula>
    </cfRule>
  </conditionalFormatting>
  <conditionalFormatting sqref="M1487:M1492">
    <cfRule type="cellIs" dxfId="2076" priority="5526" stopIfTrue="1" operator="equal">
      <formula>"cumple"</formula>
    </cfRule>
    <cfRule type="containsText" dxfId="2075" priority="5527" stopIfTrue="1" operator="containsText" text="NO CUMPLE">
      <formula>NOT(ISERROR(SEARCH("NO CUMPLE",M1487)))</formula>
    </cfRule>
  </conditionalFormatting>
  <conditionalFormatting sqref="L1487:L1492">
    <cfRule type="cellIs" dxfId="2074" priority="5524" stopIfTrue="1" operator="equal">
      <formula>"cumple"</formula>
    </cfRule>
    <cfRule type="containsText" dxfId="2073" priority="5525" stopIfTrue="1" operator="containsText" text="NO CUMPLE">
      <formula>NOT(ISERROR(SEARCH("NO CUMPLE",L1487)))</formula>
    </cfRule>
  </conditionalFormatting>
  <conditionalFormatting sqref="C1500:I1500 K1500:M1500 F1501:G1501 C1502:I1507 I1501 M1501 K1502:M1507">
    <cfRule type="cellIs" dxfId="2072" priority="5411" stopIfTrue="1" operator="greaterThan">
      <formula>0</formula>
    </cfRule>
  </conditionalFormatting>
  <conditionalFormatting sqref="D1502:D1506">
    <cfRule type="cellIs" dxfId="2071" priority="5410" stopIfTrue="1" operator="greaterThan">
      <formula>0</formula>
    </cfRule>
  </conditionalFormatting>
  <conditionalFormatting sqref="D1502:D1506 F1502:H1506">
    <cfRule type="cellIs" dxfId="2070" priority="5409" stopIfTrue="1" operator="greaterThan">
      <formula>0</formula>
    </cfRule>
  </conditionalFormatting>
  <conditionalFormatting sqref="H1500 H1502:H1506">
    <cfRule type="cellIs" dxfId="2069" priority="5408" stopIfTrue="1" operator="greaterThan">
      <formula>0</formula>
    </cfRule>
  </conditionalFormatting>
  <conditionalFormatting sqref="E1500 E1502:E1506">
    <cfRule type="cellIs" dxfId="2068" priority="5407" stopIfTrue="1" operator="greaterThan">
      <formula>0</formula>
    </cfRule>
  </conditionalFormatting>
  <conditionalFormatting sqref="K1515:K1520">
    <cfRule type="containsText" dxfId="2067" priority="5405" stopIfTrue="1" operator="containsText" text="NO CUMPLE">
      <formula>NOT(ISERROR(SEARCH("NO CUMPLE",K1515)))</formula>
    </cfRule>
    <cfRule type="containsText" dxfId="2066" priority="5406" stopIfTrue="1" operator="containsText" text="CUMPLE">
      <formula>NOT(ISERROR(SEARCH("CUMPLE",K1515)))</formula>
    </cfRule>
  </conditionalFormatting>
  <conditionalFormatting sqref="S1514">
    <cfRule type="cellIs" dxfId="2065" priority="5403" operator="greaterThanOrEqual">
      <formula>NUMMINCONT</formula>
    </cfRule>
    <cfRule type="cellIs" dxfId="2064" priority="5404" operator="lessThan">
      <formula>NUMMINCONT</formula>
    </cfRule>
  </conditionalFormatting>
  <conditionalFormatting sqref="T1503:U1506">
    <cfRule type="cellIs" dxfId="2063" priority="5399" stopIfTrue="1" operator="equal">
      <formula>"NO APLICA"</formula>
    </cfRule>
  </conditionalFormatting>
  <conditionalFormatting sqref="T1503:U1503">
    <cfRule type="cellIs" dxfId="2062" priority="5398" stopIfTrue="1" operator="equal">
      <formula>"NO APLICA"</formula>
    </cfRule>
  </conditionalFormatting>
  <conditionalFormatting sqref="V1503:V1506">
    <cfRule type="cellIs" dxfId="2061" priority="5397" stopIfTrue="1" operator="equal">
      <formula>"NO APLICA"</formula>
    </cfRule>
  </conditionalFormatting>
  <conditionalFormatting sqref="T1507:V1507">
    <cfRule type="cellIs" dxfId="2060" priority="5392" stopIfTrue="1" operator="equal">
      <formula>"NO"</formula>
    </cfRule>
    <cfRule type="cellIs" dxfId="2059" priority="5393" stopIfTrue="1" operator="equal">
      <formula>"SI"</formula>
    </cfRule>
  </conditionalFormatting>
  <conditionalFormatting sqref="T1507:U1507">
    <cfRule type="cellIs" dxfId="2058" priority="5391" stopIfTrue="1" operator="equal">
      <formula>"NO APLICA"</formula>
    </cfRule>
  </conditionalFormatting>
  <conditionalFormatting sqref="V1507">
    <cfRule type="cellIs" dxfId="2057" priority="5390" stopIfTrue="1" operator="equal">
      <formula>"NO APLICA"</formula>
    </cfRule>
  </conditionalFormatting>
  <conditionalFormatting sqref="T1517">
    <cfRule type="cellIs" dxfId="2056" priority="5388" operator="equal">
      <formula>"CUMPLE"</formula>
    </cfRule>
    <cfRule type="cellIs" dxfId="2055" priority="5389" operator="equal">
      <formula>"NO CUMPLE"</formula>
    </cfRule>
  </conditionalFormatting>
  <conditionalFormatting sqref="T1517">
    <cfRule type="cellIs" dxfId="2054" priority="5387" operator="equal">
      <formula>"VERIFICAR"</formula>
    </cfRule>
  </conditionalFormatting>
  <conditionalFormatting sqref="H1521">
    <cfRule type="containsText" dxfId="2053" priority="5368" stopIfTrue="1" operator="containsText" text="NO CUMPLE">
      <formula>NOT(ISERROR(SEARCH("NO CUMPLE",H1521)))</formula>
    </cfRule>
    <cfRule type="containsText" dxfId="2052" priority="5369" stopIfTrue="1" operator="containsText" text="CUMPLE">
      <formula>NOT(ISERROR(SEARCH("CUMPLE",H1521)))</formula>
    </cfRule>
  </conditionalFormatting>
  <conditionalFormatting sqref="J1521">
    <cfRule type="containsText" dxfId="2051" priority="5366" stopIfTrue="1" operator="containsText" text="NO CUMPLE">
      <formula>NOT(ISERROR(SEARCH("NO CUMPLE",J1521)))</formula>
    </cfRule>
    <cfRule type="containsText" dxfId="2050" priority="5367" stopIfTrue="1" operator="containsText" text="CUMPLE">
      <formula>NOT(ISERROR(SEARCH("CUMPLE",J1521)))</formula>
    </cfRule>
  </conditionalFormatting>
  <conditionalFormatting sqref="K1521">
    <cfRule type="containsText" dxfId="2049" priority="5364" stopIfTrue="1" operator="containsText" text="NO CUMPLE">
      <formula>NOT(ISERROR(SEARCH("NO CUMPLE",K1521)))</formula>
    </cfRule>
    <cfRule type="containsText" dxfId="2048" priority="5365" stopIfTrue="1" operator="containsText" text="CUMPLE">
      <formula>NOT(ISERROR(SEARCH("CUMPLE",K1521)))</formula>
    </cfRule>
  </conditionalFormatting>
  <conditionalFormatting sqref="O1520">
    <cfRule type="containsText" dxfId="2047" priority="5362" stopIfTrue="1" operator="containsText" text="NO CUMPLE">
      <formula>NOT(ISERROR(SEARCH("NO CUMPLE",O1520)))</formula>
    </cfRule>
    <cfRule type="containsText" dxfId="2046" priority="5363" stopIfTrue="1" operator="containsText" text="CUMPLE">
      <formula>NOT(ISERROR(SEARCH("CUMPLE",O1520)))</formula>
    </cfRule>
  </conditionalFormatting>
  <conditionalFormatting sqref="O1521:S1521">
    <cfRule type="cellIs" dxfId="2045" priority="5361" operator="equal">
      <formula>"EL PROPONENTE SE DEBE REQUERIR POR EXPERIENCIA MINIMA EXIGIDA"</formula>
    </cfRule>
  </conditionalFormatting>
  <conditionalFormatting sqref="N1515:N1520">
    <cfRule type="cellIs" dxfId="2044" priority="5358" operator="equal">
      <formula>"NO"</formula>
    </cfRule>
    <cfRule type="cellIs" dxfId="2043" priority="5359" operator="equal">
      <formula>"SI"</formula>
    </cfRule>
  </conditionalFormatting>
  <conditionalFormatting sqref="I1507">
    <cfRule type="cellIs" dxfId="2042" priority="5357" stopIfTrue="1" operator="greaterThan">
      <formula>0</formula>
    </cfRule>
  </conditionalFormatting>
  <conditionalFormatting sqref="K1502:L1507">
    <cfRule type="cellIs" dxfId="2041" priority="5355" operator="equal">
      <formula>0</formula>
    </cfRule>
    <cfRule type="cellIs" dxfId="2040" priority="5356" operator="notBetween">
      <formula>$Q$17</formula>
      <formula>$R$17</formula>
    </cfRule>
  </conditionalFormatting>
  <conditionalFormatting sqref="B1500 B1502:B1507">
    <cfRule type="cellIs" dxfId="2039" priority="5354" stopIfTrue="1" operator="greaterThan">
      <formula>0</formula>
    </cfRule>
  </conditionalFormatting>
  <conditionalFormatting sqref="T1500:V1501">
    <cfRule type="cellIs" dxfId="2038" priority="5352" stopIfTrue="1" operator="equal">
      <formula>"NO"</formula>
    </cfRule>
    <cfRule type="cellIs" dxfId="2037" priority="5353" stopIfTrue="1" operator="equal">
      <formula>"SI"</formula>
    </cfRule>
  </conditionalFormatting>
  <conditionalFormatting sqref="T1500:V1501">
    <cfRule type="cellIs" dxfId="2036" priority="5351" stopIfTrue="1" operator="equal">
      <formula>"NO APLICA"</formula>
    </cfRule>
  </conditionalFormatting>
  <conditionalFormatting sqref="K1500:L1500">
    <cfRule type="cellIs" dxfId="2035" priority="5347" operator="notBetween">
      <formula>$Q$17</formula>
      <formula>$R$17</formula>
    </cfRule>
  </conditionalFormatting>
  <conditionalFormatting sqref="C1500:I1500 K1500:M1500 F1501:G1501 C1502:I1507 I1501 M1501 K1502:M1507">
    <cfRule type="cellIs" dxfId="2034" priority="5346" operator="equal">
      <formula>0</formula>
    </cfRule>
  </conditionalFormatting>
  <conditionalFormatting sqref="P1514">
    <cfRule type="cellIs" dxfId="2033" priority="5343" operator="equal">
      <formula>"NO VÁLIDO"</formula>
    </cfRule>
    <cfRule type="cellIs" dxfId="2032" priority="5344" operator="equal">
      <formula>"VÁLIDO"</formula>
    </cfRule>
  </conditionalFormatting>
  <conditionalFormatting sqref="M1521">
    <cfRule type="cellIs" dxfId="2031" priority="5340" operator="notEqual">
      <formula>"NO CUMPLE"</formula>
    </cfRule>
    <cfRule type="containsText" dxfId="2030" priority="5341" stopIfTrue="1" operator="containsText" text="NO CUMPLE">
      <formula>NOT(ISERROR(SEARCH("NO CUMPLE",M1521)))</formula>
    </cfRule>
    <cfRule type="containsText" dxfId="2029" priority="5342" stopIfTrue="1" operator="containsText" text="CUMPLE">
      <formula>NOT(ISERROR(SEARCH("CUMPLE",M1521)))</formula>
    </cfRule>
  </conditionalFormatting>
  <conditionalFormatting sqref="M1515:M1520">
    <cfRule type="cellIs" dxfId="2028" priority="5338" stopIfTrue="1" operator="equal">
      <formula>"cumple"</formula>
    </cfRule>
    <cfRule type="containsText" dxfId="2027" priority="5339" stopIfTrue="1" operator="containsText" text="NO CUMPLE">
      <formula>NOT(ISERROR(SEARCH("NO CUMPLE",M1515)))</formula>
    </cfRule>
  </conditionalFormatting>
  <conditionalFormatting sqref="L1515:L1520">
    <cfRule type="cellIs" dxfId="2026" priority="5336" stopIfTrue="1" operator="equal">
      <formula>"cumple"</formula>
    </cfRule>
    <cfRule type="containsText" dxfId="2025" priority="5337" stopIfTrue="1" operator="containsText" text="NO CUMPLE">
      <formula>NOT(ISERROR(SEARCH("NO CUMPLE",L1515)))</formula>
    </cfRule>
  </conditionalFormatting>
  <conditionalFormatting sqref="D1529:D1534">
    <cfRule type="cellIs" dxfId="2024" priority="5128" stopIfTrue="1" operator="greaterThan">
      <formula>0</formula>
    </cfRule>
  </conditionalFormatting>
  <conditionalFormatting sqref="D1529:D1534 F1529:H1534">
    <cfRule type="cellIs" dxfId="2023" priority="5127" stopIfTrue="1" operator="greaterThan">
      <formula>0</formula>
    </cfRule>
  </conditionalFormatting>
  <conditionalFormatting sqref="K1543:K1548">
    <cfRule type="containsText" dxfId="2022" priority="5123" stopIfTrue="1" operator="containsText" text="NO CUMPLE">
      <formula>NOT(ISERROR(SEARCH("NO CUMPLE",K1543)))</formula>
    </cfRule>
    <cfRule type="containsText" dxfId="2021" priority="5124" stopIfTrue="1" operator="containsText" text="CUMPLE">
      <formula>NOT(ISERROR(SEARCH("CUMPLE",K1543)))</formula>
    </cfRule>
  </conditionalFormatting>
  <conditionalFormatting sqref="S1542">
    <cfRule type="cellIs" dxfId="2020" priority="5121" operator="greaterThanOrEqual">
      <formula>NUMMINCONT</formula>
    </cfRule>
    <cfRule type="cellIs" dxfId="2019" priority="5122" operator="lessThan">
      <formula>NUMMINCONT</formula>
    </cfRule>
  </conditionalFormatting>
  <conditionalFormatting sqref="T1529:V1534">
    <cfRule type="cellIs" dxfId="2018" priority="5119" stopIfTrue="1" operator="equal">
      <formula>"NO"</formula>
    </cfRule>
    <cfRule type="cellIs" dxfId="2017" priority="5120" stopIfTrue="1" operator="equal">
      <formula>"SI"</formula>
    </cfRule>
  </conditionalFormatting>
  <conditionalFormatting sqref="T1529:V1530">
    <cfRule type="cellIs" dxfId="2016" priority="5118" stopIfTrue="1" operator="equal">
      <formula>"NO APLICA"</formula>
    </cfRule>
  </conditionalFormatting>
  <conditionalFormatting sqref="T1531:U1534">
    <cfRule type="cellIs" dxfId="2015" priority="5117" stopIfTrue="1" operator="equal">
      <formula>"NO APLICA"</formula>
    </cfRule>
  </conditionalFormatting>
  <conditionalFormatting sqref="T1531:U1531">
    <cfRule type="cellIs" dxfId="2014" priority="5116" stopIfTrue="1" operator="equal">
      <formula>"NO APLICA"</formula>
    </cfRule>
  </conditionalFormatting>
  <conditionalFormatting sqref="V1531:V1534">
    <cfRule type="cellIs" dxfId="2013" priority="5115" stopIfTrue="1" operator="equal">
      <formula>"NO APLICA"</formula>
    </cfRule>
  </conditionalFormatting>
  <conditionalFormatting sqref="T1535:V1535">
    <cfRule type="cellIs" dxfId="2012" priority="5110" stopIfTrue="1" operator="equal">
      <formula>"NO"</formula>
    </cfRule>
    <cfRule type="cellIs" dxfId="2011" priority="5111" stopIfTrue="1" operator="equal">
      <formula>"SI"</formula>
    </cfRule>
  </conditionalFormatting>
  <conditionalFormatting sqref="T1535:U1535">
    <cfRule type="cellIs" dxfId="2010" priority="5109" stopIfTrue="1" operator="equal">
      <formula>"NO APLICA"</formula>
    </cfRule>
  </conditionalFormatting>
  <conditionalFormatting sqref="V1535">
    <cfRule type="cellIs" dxfId="2009" priority="5108" stopIfTrue="1" operator="equal">
      <formula>"NO APLICA"</formula>
    </cfRule>
  </conditionalFormatting>
  <conditionalFormatting sqref="T1545">
    <cfRule type="cellIs" dxfId="2008" priority="5106" operator="equal">
      <formula>"CUMPLE"</formula>
    </cfRule>
    <cfRule type="cellIs" dxfId="2007" priority="5107" operator="equal">
      <formula>"NO CUMPLE"</formula>
    </cfRule>
  </conditionalFormatting>
  <conditionalFormatting sqref="T1545">
    <cfRule type="cellIs" dxfId="2006" priority="5105" operator="equal">
      <formula>"VERIFICAR"</formula>
    </cfRule>
  </conditionalFormatting>
  <conditionalFormatting sqref="H1549">
    <cfRule type="containsText" dxfId="2005" priority="5086" stopIfTrue="1" operator="containsText" text="NO CUMPLE">
      <formula>NOT(ISERROR(SEARCH("NO CUMPLE",H1549)))</formula>
    </cfRule>
    <cfRule type="containsText" dxfId="2004" priority="5087" stopIfTrue="1" operator="containsText" text="CUMPLE">
      <formula>NOT(ISERROR(SEARCH("CUMPLE",H1549)))</formula>
    </cfRule>
  </conditionalFormatting>
  <conditionalFormatting sqref="J1549">
    <cfRule type="containsText" dxfId="2003" priority="5084" stopIfTrue="1" operator="containsText" text="NO CUMPLE">
      <formula>NOT(ISERROR(SEARCH("NO CUMPLE",J1549)))</formula>
    </cfRule>
    <cfRule type="containsText" dxfId="2002" priority="5085" stopIfTrue="1" operator="containsText" text="CUMPLE">
      <formula>NOT(ISERROR(SEARCH("CUMPLE",J1549)))</formula>
    </cfRule>
  </conditionalFormatting>
  <conditionalFormatting sqref="K1549">
    <cfRule type="containsText" dxfId="2001" priority="5082" stopIfTrue="1" operator="containsText" text="NO CUMPLE">
      <formula>NOT(ISERROR(SEARCH("NO CUMPLE",K1549)))</formula>
    </cfRule>
    <cfRule type="containsText" dxfId="2000" priority="5083" stopIfTrue="1" operator="containsText" text="CUMPLE">
      <formula>NOT(ISERROR(SEARCH("CUMPLE",K1549)))</formula>
    </cfRule>
  </conditionalFormatting>
  <conditionalFormatting sqref="O1548">
    <cfRule type="containsText" dxfId="1999" priority="5080" stopIfTrue="1" operator="containsText" text="NO CUMPLE">
      <formula>NOT(ISERROR(SEARCH("NO CUMPLE",O1548)))</formula>
    </cfRule>
    <cfRule type="containsText" dxfId="1998" priority="5081" stopIfTrue="1" operator="containsText" text="CUMPLE">
      <formula>NOT(ISERROR(SEARCH("CUMPLE",O1548)))</formula>
    </cfRule>
  </conditionalFormatting>
  <conditionalFormatting sqref="O1549:S1549">
    <cfRule type="cellIs" dxfId="1997" priority="5079" operator="equal">
      <formula>"EL PROPONENTE SE DEBE REQUERIR POR EXPERIENCIA MINIMA EXIGIDA"</formula>
    </cfRule>
  </conditionalFormatting>
  <conditionalFormatting sqref="N1543:N1548">
    <cfRule type="cellIs" dxfId="1996" priority="5076" operator="equal">
      <formula>"NO"</formula>
    </cfRule>
    <cfRule type="cellIs" dxfId="1995" priority="5077" operator="equal">
      <formula>"SI"</formula>
    </cfRule>
  </conditionalFormatting>
  <conditionalFormatting sqref="I1535">
    <cfRule type="cellIs" dxfId="1994" priority="5075" stopIfTrue="1" operator="greaterThan">
      <formula>0</formula>
    </cfRule>
  </conditionalFormatting>
  <conditionalFormatting sqref="K1529:L1535">
    <cfRule type="cellIs" dxfId="1993" priority="5073" operator="equal">
      <formula>0</formula>
    </cfRule>
    <cfRule type="cellIs" dxfId="1992" priority="5074" operator="notBetween">
      <formula>$Q$17</formula>
      <formula>$R$17</formula>
    </cfRule>
  </conditionalFormatting>
  <conditionalFormatting sqref="T1528:V1528">
    <cfRule type="cellIs" dxfId="1991" priority="5070" stopIfTrue="1" operator="equal">
      <formula>"NO"</formula>
    </cfRule>
    <cfRule type="cellIs" dxfId="1990" priority="5071" stopIfTrue="1" operator="equal">
      <formula>"SI"</formula>
    </cfRule>
  </conditionalFormatting>
  <conditionalFormatting sqref="T1528:V1528">
    <cfRule type="cellIs" dxfId="1989" priority="5069" stopIfTrue="1" operator="equal">
      <formula>"NO APLICA"</formula>
    </cfRule>
  </conditionalFormatting>
  <conditionalFormatting sqref="K1528:L1528">
    <cfRule type="cellIs" dxfId="1988" priority="5065" operator="notBetween">
      <formula>$Q$17</formula>
      <formula>$R$17</formula>
    </cfRule>
  </conditionalFormatting>
  <conditionalFormatting sqref="P1542">
    <cfRule type="cellIs" dxfId="1987" priority="5061" operator="equal">
      <formula>"NO VÁLIDO"</formula>
    </cfRule>
    <cfRule type="cellIs" dxfId="1986" priority="5062" operator="equal">
      <formula>"VÁLIDO"</formula>
    </cfRule>
  </conditionalFormatting>
  <conditionalFormatting sqref="M1549">
    <cfRule type="cellIs" dxfId="1985" priority="5058" operator="notEqual">
      <formula>"NO CUMPLE"</formula>
    </cfRule>
    <cfRule type="containsText" dxfId="1984" priority="5059" stopIfTrue="1" operator="containsText" text="NO CUMPLE">
      <formula>NOT(ISERROR(SEARCH("NO CUMPLE",M1549)))</formula>
    </cfRule>
    <cfRule type="containsText" dxfId="1983" priority="5060" stopIfTrue="1" operator="containsText" text="CUMPLE">
      <formula>NOT(ISERROR(SEARCH("CUMPLE",M1549)))</formula>
    </cfRule>
  </conditionalFormatting>
  <conditionalFormatting sqref="M1543:M1548">
    <cfRule type="cellIs" dxfId="1982" priority="5056" stopIfTrue="1" operator="equal">
      <formula>"cumple"</formula>
    </cfRule>
    <cfRule type="containsText" dxfId="1981" priority="5057" stopIfTrue="1" operator="containsText" text="NO CUMPLE">
      <formula>NOT(ISERROR(SEARCH("NO CUMPLE",M1543)))</formula>
    </cfRule>
  </conditionalFormatting>
  <conditionalFormatting sqref="L1543:L1548">
    <cfRule type="cellIs" dxfId="1980" priority="5054" stopIfTrue="1" operator="equal">
      <formula>"cumple"</formula>
    </cfRule>
    <cfRule type="containsText" dxfId="1979" priority="5055" stopIfTrue="1" operator="containsText" text="NO CUMPLE">
      <formula>NOT(ISERROR(SEARCH("NO CUMPLE",L1543)))</formula>
    </cfRule>
  </conditionalFormatting>
  <conditionalFormatting sqref="D1559">
    <cfRule type="cellIs" dxfId="1978" priority="5034" stopIfTrue="1" operator="greaterThan">
      <formula>0</formula>
    </cfRule>
  </conditionalFormatting>
  <conditionalFormatting sqref="D1559 F1559:H1559">
    <cfRule type="cellIs" dxfId="1977" priority="5033" stopIfTrue="1" operator="greaterThan">
      <formula>0</formula>
    </cfRule>
  </conditionalFormatting>
  <conditionalFormatting sqref="H1556:H1559">
    <cfRule type="cellIs" dxfId="1976" priority="5032" stopIfTrue="1" operator="greaterThan">
      <formula>0</formula>
    </cfRule>
  </conditionalFormatting>
  <conditionalFormatting sqref="E1556:E1559">
    <cfRule type="cellIs" dxfId="1975" priority="5031" stopIfTrue="1" operator="greaterThan">
      <formula>0</formula>
    </cfRule>
  </conditionalFormatting>
  <conditionalFormatting sqref="K1568:K1573">
    <cfRule type="containsText" dxfId="1974" priority="5029" stopIfTrue="1" operator="containsText" text="NO CUMPLE">
      <formula>NOT(ISERROR(SEARCH("NO CUMPLE",K1568)))</formula>
    </cfRule>
    <cfRule type="containsText" dxfId="1973" priority="5030" stopIfTrue="1" operator="containsText" text="CUMPLE">
      <formula>NOT(ISERROR(SEARCH("CUMPLE",K1568)))</formula>
    </cfRule>
  </conditionalFormatting>
  <conditionalFormatting sqref="S1567">
    <cfRule type="cellIs" dxfId="1972" priority="5027" operator="greaterThanOrEqual">
      <formula>NUMMINCONT</formula>
    </cfRule>
    <cfRule type="cellIs" dxfId="1971" priority="5028" operator="lessThan">
      <formula>NUMMINCONT</formula>
    </cfRule>
  </conditionalFormatting>
  <conditionalFormatting sqref="T1559:V1559">
    <cfRule type="cellIs" dxfId="1970" priority="5025" stopIfTrue="1" operator="equal">
      <formula>"NO"</formula>
    </cfRule>
    <cfRule type="cellIs" dxfId="1969" priority="5026" stopIfTrue="1" operator="equal">
      <formula>"SI"</formula>
    </cfRule>
  </conditionalFormatting>
  <conditionalFormatting sqref="T1559:V1559">
    <cfRule type="cellIs" dxfId="1968" priority="5024" stopIfTrue="1" operator="equal">
      <formula>"NO APLICA"</formula>
    </cfRule>
  </conditionalFormatting>
  <conditionalFormatting sqref="T1560:V1560">
    <cfRule type="cellIs" dxfId="1967" priority="5016" stopIfTrue="1" operator="equal">
      <formula>"NO"</formula>
    </cfRule>
    <cfRule type="cellIs" dxfId="1966" priority="5017" stopIfTrue="1" operator="equal">
      <formula>"SI"</formula>
    </cfRule>
  </conditionalFormatting>
  <conditionalFormatting sqref="T1560:U1560">
    <cfRule type="cellIs" dxfId="1965" priority="5015" stopIfTrue="1" operator="equal">
      <formula>"NO APLICA"</formula>
    </cfRule>
  </conditionalFormatting>
  <conditionalFormatting sqref="V1560">
    <cfRule type="cellIs" dxfId="1964" priority="5014" stopIfTrue="1" operator="equal">
      <formula>"NO APLICA"</formula>
    </cfRule>
  </conditionalFormatting>
  <conditionalFormatting sqref="T1570">
    <cfRule type="cellIs" dxfId="1963" priority="5012" operator="equal">
      <formula>"CUMPLE"</formula>
    </cfRule>
    <cfRule type="cellIs" dxfId="1962" priority="5013" operator="equal">
      <formula>"NO CUMPLE"</formula>
    </cfRule>
  </conditionalFormatting>
  <conditionalFormatting sqref="T1570">
    <cfRule type="cellIs" dxfId="1961" priority="5011" operator="equal">
      <formula>"VERIFICAR"</formula>
    </cfRule>
  </conditionalFormatting>
  <conditionalFormatting sqref="H1574">
    <cfRule type="containsText" dxfId="1960" priority="4992" stopIfTrue="1" operator="containsText" text="NO CUMPLE">
      <formula>NOT(ISERROR(SEARCH("NO CUMPLE",H1574)))</formula>
    </cfRule>
    <cfRule type="containsText" dxfId="1959" priority="4993" stopIfTrue="1" operator="containsText" text="CUMPLE">
      <formula>NOT(ISERROR(SEARCH("CUMPLE",H1574)))</formula>
    </cfRule>
  </conditionalFormatting>
  <conditionalFormatting sqref="J1574">
    <cfRule type="containsText" dxfId="1958" priority="4990" stopIfTrue="1" operator="containsText" text="NO CUMPLE">
      <formula>NOT(ISERROR(SEARCH("NO CUMPLE",J1574)))</formula>
    </cfRule>
    <cfRule type="containsText" dxfId="1957" priority="4991" stopIfTrue="1" operator="containsText" text="CUMPLE">
      <formula>NOT(ISERROR(SEARCH("CUMPLE",J1574)))</formula>
    </cfRule>
  </conditionalFormatting>
  <conditionalFormatting sqref="K1574">
    <cfRule type="containsText" dxfId="1956" priority="4988" stopIfTrue="1" operator="containsText" text="NO CUMPLE">
      <formula>NOT(ISERROR(SEARCH("NO CUMPLE",K1574)))</formula>
    </cfRule>
    <cfRule type="containsText" dxfId="1955" priority="4989" stopIfTrue="1" operator="containsText" text="CUMPLE">
      <formula>NOT(ISERROR(SEARCH("CUMPLE",K1574)))</formula>
    </cfRule>
  </conditionalFormatting>
  <conditionalFormatting sqref="O1573">
    <cfRule type="containsText" dxfId="1954" priority="4986" stopIfTrue="1" operator="containsText" text="NO CUMPLE">
      <formula>NOT(ISERROR(SEARCH("NO CUMPLE",O1573)))</formula>
    </cfRule>
    <cfRule type="containsText" dxfId="1953" priority="4987" stopIfTrue="1" operator="containsText" text="CUMPLE">
      <formula>NOT(ISERROR(SEARCH("CUMPLE",O1573)))</formula>
    </cfRule>
  </conditionalFormatting>
  <conditionalFormatting sqref="O1574:S1574">
    <cfRule type="cellIs" dxfId="1952" priority="4985" operator="equal">
      <formula>"EL PROPONENTE SE DEBE REQUERIR POR EXPERIENCIA MINIMA EXIGIDA"</formula>
    </cfRule>
  </conditionalFormatting>
  <conditionalFormatting sqref="N1568:N1573">
    <cfRule type="cellIs" dxfId="1951" priority="4982" operator="equal">
      <formula>"NO"</formula>
    </cfRule>
    <cfRule type="cellIs" dxfId="1950" priority="4983" operator="equal">
      <formula>"SI"</formula>
    </cfRule>
  </conditionalFormatting>
  <conditionalFormatting sqref="I1560">
    <cfRule type="cellIs" dxfId="1949" priority="4981" stopIfTrue="1" operator="greaterThan">
      <formula>0</formula>
    </cfRule>
  </conditionalFormatting>
  <conditionalFormatting sqref="T1556:V1558">
    <cfRule type="cellIs" dxfId="1948" priority="4976" stopIfTrue="1" operator="equal">
      <formula>"NO"</formula>
    </cfRule>
    <cfRule type="cellIs" dxfId="1947" priority="4977" stopIfTrue="1" operator="equal">
      <formula>"SI"</formula>
    </cfRule>
  </conditionalFormatting>
  <conditionalFormatting sqref="T1556:V1557">
    <cfRule type="cellIs" dxfId="1946" priority="4975" stopIfTrue="1" operator="equal">
      <formula>"NO APLICA"</formula>
    </cfRule>
  </conditionalFormatting>
  <conditionalFormatting sqref="T1558:U1558">
    <cfRule type="cellIs" dxfId="1945" priority="4974" stopIfTrue="1" operator="equal">
      <formula>"NO APLICA"</formula>
    </cfRule>
  </conditionalFormatting>
  <conditionalFormatting sqref="T1558:U1558">
    <cfRule type="cellIs" dxfId="1944" priority="4973" stopIfTrue="1" operator="equal">
      <formula>"NO APLICA"</formula>
    </cfRule>
  </conditionalFormatting>
  <conditionalFormatting sqref="V1558">
    <cfRule type="cellIs" dxfId="1943" priority="4972" stopIfTrue="1" operator="equal">
      <formula>"NO APLICA"</formula>
    </cfRule>
  </conditionalFormatting>
  <conditionalFormatting sqref="K1556:L1558">
    <cfRule type="cellIs" dxfId="1942" priority="4971" operator="notBetween">
      <formula>$Q$17</formula>
      <formula>$R$17</formula>
    </cfRule>
  </conditionalFormatting>
  <conditionalFormatting sqref="P1567">
    <cfRule type="cellIs" dxfId="1941" priority="4967" operator="equal">
      <formula>"NO VÁLIDO"</formula>
    </cfRule>
    <cfRule type="cellIs" dxfId="1940" priority="4968" operator="equal">
      <formula>"VÁLIDO"</formula>
    </cfRule>
  </conditionalFormatting>
  <conditionalFormatting sqref="M1574">
    <cfRule type="cellIs" dxfId="1939" priority="4964" operator="notEqual">
      <formula>"NO CUMPLE"</formula>
    </cfRule>
    <cfRule type="containsText" dxfId="1938" priority="4965" stopIfTrue="1" operator="containsText" text="NO CUMPLE">
      <formula>NOT(ISERROR(SEARCH("NO CUMPLE",M1574)))</formula>
    </cfRule>
    <cfRule type="containsText" dxfId="1937" priority="4966" stopIfTrue="1" operator="containsText" text="CUMPLE">
      <formula>NOT(ISERROR(SEARCH("CUMPLE",M1574)))</formula>
    </cfRule>
  </conditionalFormatting>
  <conditionalFormatting sqref="M1568:M1573">
    <cfRule type="cellIs" dxfId="1936" priority="4962" stopIfTrue="1" operator="equal">
      <formula>"cumple"</formula>
    </cfRule>
    <cfRule type="containsText" dxfId="1935" priority="4963" stopIfTrue="1" operator="containsText" text="NO CUMPLE">
      <formula>NOT(ISERROR(SEARCH("NO CUMPLE",M1568)))</formula>
    </cfRule>
  </conditionalFormatting>
  <conditionalFormatting sqref="L1568:L1573">
    <cfRule type="cellIs" dxfId="1934" priority="4960" stopIfTrue="1" operator="equal">
      <formula>"cumple"</formula>
    </cfRule>
    <cfRule type="containsText" dxfId="1933" priority="4961" stopIfTrue="1" operator="containsText" text="NO CUMPLE">
      <formula>NOT(ISERROR(SEARCH("NO CUMPLE",L1568)))</formula>
    </cfRule>
  </conditionalFormatting>
  <conditionalFormatting sqref="K1596:K1601">
    <cfRule type="containsText" dxfId="1932" priority="4935" stopIfTrue="1" operator="containsText" text="NO CUMPLE">
      <formula>NOT(ISERROR(SEARCH("NO CUMPLE",K1596)))</formula>
    </cfRule>
    <cfRule type="containsText" dxfId="1931" priority="4936" stopIfTrue="1" operator="containsText" text="CUMPLE">
      <formula>NOT(ISERROR(SEARCH("CUMPLE",K1596)))</formula>
    </cfRule>
  </conditionalFormatting>
  <conditionalFormatting sqref="S1595">
    <cfRule type="cellIs" dxfId="1930" priority="4933" operator="greaterThanOrEqual">
      <formula>NUMMINCONT</formula>
    </cfRule>
    <cfRule type="cellIs" dxfId="1929" priority="4934" operator="lessThan">
      <formula>NUMMINCONT</formula>
    </cfRule>
  </conditionalFormatting>
  <conditionalFormatting sqref="T1584:U1587">
    <cfRule type="cellIs" dxfId="1928" priority="4929" stopIfTrue="1" operator="equal">
      <formula>"NO APLICA"</formula>
    </cfRule>
  </conditionalFormatting>
  <conditionalFormatting sqref="T1584:U1584">
    <cfRule type="cellIs" dxfId="1927" priority="4928" stopIfTrue="1" operator="equal">
      <formula>"NO APLICA"</formula>
    </cfRule>
  </conditionalFormatting>
  <conditionalFormatting sqref="V1584:V1587">
    <cfRule type="cellIs" dxfId="1926" priority="4927" stopIfTrue="1" operator="equal">
      <formula>"NO APLICA"</formula>
    </cfRule>
  </conditionalFormatting>
  <conditionalFormatting sqref="T1588:V1588">
    <cfRule type="cellIs" dxfId="1925" priority="4922" stopIfTrue="1" operator="equal">
      <formula>"NO"</formula>
    </cfRule>
    <cfRule type="cellIs" dxfId="1924" priority="4923" stopIfTrue="1" operator="equal">
      <formula>"SI"</formula>
    </cfRule>
  </conditionalFormatting>
  <conditionalFormatting sqref="T1588:U1588">
    <cfRule type="cellIs" dxfId="1923" priority="4921" stopIfTrue="1" operator="equal">
      <formula>"NO APLICA"</formula>
    </cfRule>
  </conditionalFormatting>
  <conditionalFormatting sqref="V1588">
    <cfRule type="cellIs" dxfId="1922" priority="4920" stopIfTrue="1" operator="equal">
      <formula>"NO APLICA"</formula>
    </cfRule>
  </conditionalFormatting>
  <conditionalFormatting sqref="T1598">
    <cfRule type="cellIs" dxfId="1921" priority="4918" operator="equal">
      <formula>"CUMPLE"</formula>
    </cfRule>
    <cfRule type="cellIs" dxfId="1920" priority="4919" operator="equal">
      <formula>"NO CUMPLE"</formula>
    </cfRule>
  </conditionalFormatting>
  <conditionalFormatting sqref="T1598">
    <cfRule type="cellIs" dxfId="1919" priority="4917" operator="equal">
      <formula>"VERIFICAR"</formula>
    </cfRule>
  </conditionalFormatting>
  <conditionalFormatting sqref="H1602">
    <cfRule type="containsText" dxfId="1918" priority="4898" stopIfTrue="1" operator="containsText" text="NO CUMPLE">
      <formula>NOT(ISERROR(SEARCH("NO CUMPLE",H1602)))</formula>
    </cfRule>
    <cfRule type="containsText" dxfId="1917" priority="4899" stopIfTrue="1" operator="containsText" text="CUMPLE">
      <formula>NOT(ISERROR(SEARCH("CUMPLE",H1602)))</formula>
    </cfRule>
  </conditionalFormatting>
  <conditionalFormatting sqref="J1602">
    <cfRule type="containsText" dxfId="1916" priority="4896" stopIfTrue="1" operator="containsText" text="NO CUMPLE">
      <formula>NOT(ISERROR(SEARCH("NO CUMPLE",J1602)))</formula>
    </cfRule>
    <cfRule type="containsText" dxfId="1915" priority="4897" stopIfTrue="1" operator="containsText" text="CUMPLE">
      <formula>NOT(ISERROR(SEARCH("CUMPLE",J1602)))</formula>
    </cfRule>
  </conditionalFormatting>
  <conditionalFormatting sqref="K1602">
    <cfRule type="containsText" dxfId="1914" priority="4894" stopIfTrue="1" operator="containsText" text="NO CUMPLE">
      <formula>NOT(ISERROR(SEARCH("NO CUMPLE",K1602)))</formula>
    </cfRule>
    <cfRule type="containsText" dxfId="1913" priority="4895" stopIfTrue="1" operator="containsText" text="CUMPLE">
      <formula>NOT(ISERROR(SEARCH("CUMPLE",K1602)))</formula>
    </cfRule>
  </conditionalFormatting>
  <conditionalFormatting sqref="O1601">
    <cfRule type="containsText" dxfId="1912" priority="4892" stopIfTrue="1" operator="containsText" text="NO CUMPLE">
      <formula>NOT(ISERROR(SEARCH("NO CUMPLE",O1601)))</formula>
    </cfRule>
    <cfRule type="containsText" dxfId="1911" priority="4893" stopIfTrue="1" operator="containsText" text="CUMPLE">
      <formula>NOT(ISERROR(SEARCH("CUMPLE",O1601)))</formula>
    </cfRule>
  </conditionalFormatting>
  <conditionalFormatting sqref="O1602:S1602">
    <cfRule type="cellIs" dxfId="1910" priority="4891" operator="equal">
      <formula>"EL PROPONENTE SE DEBE REQUERIR POR EXPERIENCIA MINIMA EXIGIDA"</formula>
    </cfRule>
  </conditionalFormatting>
  <conditionalFormatting sqref="N1596:N1601">
    <cfRule type="cellIs" dxfId="1909" priority="4888" operator="equal">
      <formula>"NO"</formula>
    </cfRule>
    <cfRule type="cellIs" dxfId="1908" priority="4889" operator="equal">
      <formula>"SI"</formula>
    </cfRule>
  </conditionalFormatting>
  <conditionalFormatting sqref="I1588">
    <cfRule type="cellIs" dxfId="1907" priority="4887" stopIfTrue="1" operator="greaterThan">
      <formula>0</formula>
    </cfRule>
  </conditionalFormatting>
  <conditionalFormatting sqref="T1581:V1583">
    <cfRule type="cellIs" dxfId="1906" priority="4882" stopIfTrue="1" operator="equal">
      <formula>"NO"</formula>
    </cfRule>
    <cfRule type="cellIs" dxfId="1905" priority="4883" stopIfTrue="1" operator="equal">
      <formula>"SI"</formula>
    </cfRule>
  </conditionalFormatting>
  <conditionalFormatting sqref="T1581:V1582">
    <cfRule type="cellIs" dxfId="1904" priority="4881" stopIfTrue="1" operator="equal">
      <formula>"NO APLICA"</formula>
    </cfRule>
  </conditionalFormatting>
  <conditionalFormatting sqref="T1583:U1583">
    <cfRule type="cellIs" dxfId="1903" priority="4880" stopIfTrue="1" operator="equal">
      <formula>"NO APLICA"</formula>
    </cfRule>
  </conditionalFormatting>
  <conditionalFormatting sqref="T1583:U1583">
    <cfRule type="cellIs" dxfId="1902" priority="4879" stopIfTrue="1" operator="equal">
      <formula>"NO APLICA"</formula>
    </cfRule>
  </conditionalFormatting>
  <conditionalFormatting sqref="V1583">
    <cfRule type="cellIs" dxfId="1901" priority="4878" stopIfTrue="1" operator="equal">
      <formula>"NO APLICA"</formula>
    </cfRule>
  </conditionalFormatting>
  <conditionalFormatting sqref="K1581:L1583">
    <cfRule type="cellIs" dxfId="1900" priority="4877" operator="notBetween">
      <formula>$Q$17</formula>
      <formula>$R$17</formula>
    </cfRule>
  </conditionalFormatting>
  <conditionalFormatting sqref="P1595">
    <cfRule type="cellIs" dxfId="1899" priority="4873" operator="equal">
      <formula>"NO VÁLIDO"</formula>
    </cfRule>
    <cfRule type="cellIs" dxfId="1898" priority="4874" operator="equal">
      <formula>"VÁLIDO"</formula>
    </cfRule>
  </conditionalFormatting>
  <conditionalFormatting sqref="M1602">
    <cfRule type="cellIs" dxfId="1897" priority="4870" operator="notEqual">
      <formula>"NO CUMPLE"</formula>
    </cfRule>
    <cfRule type="containsText" dxfId="1896" priority="4871" stopIfTrue="1" operator="containsText" text="NO CUMPLE">
      <formula>NOT(ISERROR(SEARCH("NO CUMPLE",M1602)))</formula>
    </cfRule>
    <cfRule type="containsText" dxfId="1895" priority="4872" stopIfTrue="1" operator="containsText" text="CUMPLE">
      <formula>NOT(ISERROR(SEARCH("CUMPLE",M1602)))</formula>
    </cfRule>
  </conditionalFormatting>
  <conditionalFormatting sqref="M1596:M1601">
    <cfRule type="cellIs" dxfId="1894" priority="4868" stopIfTrue="1" operator="equal">
      <formula>"cumple"</formula>
    </cfRule>
    <cfRule type="containsText" dxfId="1893" priority="4869" stopIfTrue="1" operator="containsText" text="NO CUMPLE">
      <formula>NOT(ISERROR(SEARCH("NO CUMPLE",M1596)))</formula>
    </cfRule>
  </conditionalFormatting>
  <conditionalFormatting sqref="L1596:L1601">
    <cfRule type="cellIs" dxfId="1892" priority="4866" stopIfTrue="1" operator="equal">
      <formula>"cumple"</formula>
    </cfRule>
    <cfRule type="containsText" dxfId="1891" priority="4867" stopIfTrue="1" operator="containsText" text="NO CUMPLE">
      <formula>NOT(ISERROR(SEARCH("NO CUMPLE",L1596)))</formula>
    </cfRule>
  </conditionalFormatting>
  <conditionalFormatting sqref="C1611:I1611 F1610:G1610 C1613:I1617 F1612:G1612 I1610 K1611:M1611 M1610 I1612 K1613:M1617 M1612">
    <cfRule type="cellIs" dxfId="1890" priority="4847" stopIfTrue="1" operator="greaterThan">
      <formula>0</formula>
    </cfRule>
  </conditionalFormatting>
  <conditionalFormatting sqref="D1611 D1613:D1616">
    <cfRule type="cellIs" dxfId="1889" priority="4846" stopIfTrue="1" operator="greaterThan">
      <formula>0</formula>
    </cfRule>
  </conditionalFormatting>
  <conditionalFormatting sqref="D1611 F1611:H1611 D1613:D1616 F1613:H1616 F1612:G1612">
    <cfRule type="cellIs" dxfId="1888" priority="4845" stopIfTrue="1" operator="greaterThan">
      <formula>0</formula>
    </cfRule>
  </conditionalFormatting>
  <conditionalFormatting sqref="H1611 H1613:H1616">
    <cfRule type="cellIs" dxfId="1887" priority="4844" stopIfTrue="1" operator="greaterThan">
      <formula>0</formula>
    </cfRule>
  </conditionalFormatting>
  <conditionalFormatting sqref="E1611 E1613:E1616">
    <cfRule type="cellIs" dxfId="1886" priority="4843" stopIfTrue="1" operator="greaterThan">
      <formula>0</formula>
    </cfRule>
  </conditionalFormatting>
  <conditionalFormatting sqref="K1625:K1630">
    <cfRule type="containsText" dxfId="1885" priority="4841" stopIfTrue="1" operator="containsText" text="NO CUMPLE">
      <formula>NOT(ISERROR(SEARCH("NO CUMPLE",K1625)))</formula>
    </cfRule>
    <cfRule type="containsText" dxfId="1884" priority="4842" stopIfTrue="1" operator="containsText" text="CUMPLE">
      <formula>NOT(ISERROR(SEARCH("CUMPLE",K1625)))</formula>
    </cfRule>
  </conditionalFormatting>
  <conditionalFormatting sqref="S1624">
    <cfRule type="cellIs" dxfId="1883" priority="4839" operator="greaterThanOrEqual">
      <formula>NUMMINCONT</formula>
    </cfRule>
    <cfRule type="cellIs" dxfId="1882" priority="4840" operator="lessThan">
      <formula>NUMMINCONT</formula>
    </cfRule>
  </conditionalFormatting>
  <conditionalFormatting sqref="T1611:V1616">
    <cfRule type="cellIs" dxfId="1881" priority="4837" stopIfTrue="1" operator="equal">
      <formula>"NO"</formula>
    </cfRule>
    <cfRule type="cellIs" dxfId="1880" priority="4838" stopIfTrue="1" operator="equal">
      <formula>"SI"</formula>
    </cfRule>
  </conditionalFormatting>
  <conditionalFormatting sqref="T1611:V1612">
    <cfRule type="cellIs" dxfId="1879" priority="4836" stopIfTrue="1" operator="equal">
      <formula>"NO APLICA"</formula>
    </cfRule>
  </conditionalFormatting>
  <conditionalFormatting sqref="T1613:U1616">
    <cfRule type="cellIs" dxfId="1878" priority="4835" stopIfTrue="1" operator="equal">
      <formula>"NO APLICA"</formula>
    </cfRule>
  </conditionalFormatting>
  <conditionalFormatting sqref="T1613:U1613">
    <cfRule type="cellIs" dxfId="1877" priority="4834" stopIfTrue="1" operator="equal">
      <formula>"NO APLICA"</formula>
    </cfRule>
  </conditionalFormatting>
  <conditionalFormatting sqref="V1613:V1616">
    <cfRule type="cellIs" dxfId="1876" priority="4833" stopIfTrue="1" operator="equal">
      <formula>"NO APLICA"</formula>
    </cfRule>
  </conditionalFormatting>
  <conditionalFormatting sqref="T1617:V1617">
    <cfRule type="cellIs" dxfId="1875" priority="4828" stopIfTrue="1" operator="equal">
      <formula>"NO"</formula>
    </cfRule>
    <cfRule type="cellIs" dxfId="1874" priority="4829" stopIfTrue="1" operator="equal">
      <formula>"SI"</formula>
    </cfRule>
  </conditionalFormatting>
  <conditionalFormatting sqref="T1617:U1617">
    <cfRule type="cellIs" dxfId="1873" priority="4827" stopIfTrue="1" operator="equal">
      <formula>"NO APLICA"</formula>
    </cfRule>
  </conditionalFormatting>
  <conditionalFormatting sqref="V1617">
    <cfRule type="cellIs" dxfId="1872" priority="4826" stopIfTrue="1" operator="equal">
      <formula>"NO APLICA"</formula>
    </cfRule>
  </conditionalFormatting>
  <conditionalFormatting sqref="T1627">
    <cfRule type="cellIs" dxfId="1871" priority="4824" operator="equal">
      <formula>"CUMPLE"</formula>
    </cfRule>
    <cfRule type="cellIs" dxfId="1870" priority="4825" operator="equal">
      <formula>"NO CUMPLE"</formula>
    </cfRule>
  </conditionalFormatting>
  <conditionalFormatting sqref="T1627">
    <cfRule type="cellIs" dxfId="1869" priority="4823" operator="equal">
      <formula>"VERIFICAR"</formula>
    </cfRule>
  </conditionalFormatting>
  <conditionalFormatting sqref="H1631">
    <cfRule type="containsText" dxfId="1868" priority="4804" stopIfTrue="1" operator="containsText" text="NO CUMPLE">
      <formula>NOT(ISERROR(SEARCH("NO CUMPLE",H1631)))</formula>
    </cfRule>
    <cfRule type="containsText" dxfId="1867" priority="4805" stopIfTrue="1" operator="containsText" text="CUMPLE">
      <formula>NOT(ISERROR(SEARCH("CUMPLE",H1631)))</formula>
    </cfRule>
  </conditionalFormatting>
  <conditionalFormatting sqref="J1631">
    <cfRule type="containsText" dxfId="1866" priority="4802" stopIfTrue="1" operator="containsText" text="NO CUMPLE">
      <formula>NOT(ISERROR(SEARCH("NO CUMPLE",J1631)))</formula>
    </cfRule>
    <cfRule type="containsText" dxfId="1865" priority="4803" stopIfTrue="1" operator="containsText" text="CUMPLE">
      <formula>NOT(ISERROR(SEARCH("CUMPLE",J1631)))</formula>
    </cfRule>
  </conditionalFormatting>
  <conditionalFormatting sqref="K1631">
    <cfRule type="containsText" dxfId="1864" priority="4800" stopIfTrue="1" operator="containsText" text="NO CUMPLE">
      <formula>NOT(ISERROR(SEARCH("NO CUMPLE",K1631)))</formula>
    </cfRule>
    <cfRule type="containsText" dxfId="1863" priority="4801" stopIfTrue="1" operator="containsText" text="CUMPLE">
      <formula>NOT(ISERROR(SEARCH("CUMPLE",K1631)))</formula>
    </cfRule>
  </conditionalFormatting>
  <conditionalFormatting sqref="O1630">
    <cfRule type="containsText" dxfId="1862" priority="4798" stopIfTrue="1" operator="containsText" text="NO CUMPLE">
      <formula>NOT(ISERROR(SEARCH("NO CUMPLE",O1630)))</formula>
    </cfRule>
    <cfRule type="containsText" dxfId="1861" priority="4799" stopIfTrue="1" operator="containsText" text="CUMPLE">
      <formula>NOT(ISERROR(SEARCH("CUMPLE",O1630)))</formula>
    </cfRule>
  </conditionalFormatting>
  <conditionalFormatting sqref="O1631:S1631">
    <cfRule type="cellIs" dxfId="1860" priority="4797" operator="equal">
      <formula>"EL PROPONENTE SE DEBE REQUERIR POR EXPERIENCIA MINIMA EXIGIDA"</formula>
    </cfRule>
  </conditionalFormatting>
  <conditionalFormatting sqref="N1625:N1630">
    <cfRule type="cellIs" dxfId="1859" priority="4794" operator="equal">
      <formula>"NO"</formula>
    </cfRule>
    <cfRule type="cellIs" dxfId="1858" priority="4795" operator="equal">
      <formula>"SI"</formula>
    </cfRule>
  </conditionalFormatting>
  <conditionalFormatting sqref="I1617">
    <cfRule type="cellIs" dxfId="1857" priority="4793" stopIfTrue="1" operator="greaterThan">
      <formula>0</formula>
    </cfRule>
  </conditionalFormatting>
  <conditionalFormatting sqref="K1611:L1611 K1613:L1617">
    <cfRule type="cellIs" dxfId="1856" priority="4791" operator="equal">
      <formula>0</formula>
    </cfRule>
    <cfRule type="cellIs" dxfId="1855" priority="4792" operator="notBetween">
      <formula>$Q$17</formula>
      <formula>$R$17</formula>
    </cfRule>
  </conditionalFormatting>
  <conditionalFormatting sqref="B1611 B1613:B1617">
    <cfRule type="cellIs" dxfId="1854" priority="4790" stopIfTrue="1" operator="greaterThan">
      <formula>0</formula>
    </cfRule>
  </conditionalFormatting>
  <conditionalFormatting sqref="T1610:U1610">
    <cfRule type="cellIs" dxfId="1853" priority="4786" stopIfTrue="1" operator="equal">
      <formula>"NO APLICA"</formula>
    </cfRule>
  </conditionalFormatting>
  <conditionalFormatting sqref="T1610:U1610">
    <cfRule type="cellIs" dxfId="1852" priority="4785" stopIfTrue="1" operator="equal">
      <formula>"NO APLICA"</formula>
    </cfRule>
  </conditionalFormatting>
  <conditionalFormatting sqref="V1610">
    <cfRule type="cellIs" dxfId="1851" priority="4784" stopIfTrue="1" operator="equal">
      <formula>"NO APLICA"</formula>
    </cfRule>
  </conditionalFormatting>
  <conditionalFormatting sqref="C1611:I1611 F1610:G1610 C1613:I1617 F1612:G1612 I1610 K1611:M1611 M1610 I1612 K1613:M1617 M1612">
    <cfRule type="cellIs" dxfId="1850" priority="4782" operator="equal">
      <formula>0</formula>
    </cfRule>
  </conditionalFormatting>
  <conditionalFormatting sqref="P1624">
    <cfRule type="cellIs" dxfId="1849" priority="4779" operator="equal">
      <formula>"NO VÁLIDO"</formula>
    </cfRule>
    <cfRule type="cellIs" dxfId="1848" priority="4780" operator="equal">
      <formula>"VÁLIDO"</formula>
    </cfRule>
  </conditionalFormatting>
  <conditionalFormatting sqref="M1631">
    <cfRule type="cellIs" dxfId="1847" priority="4776" operator="notEqual">
      <formula>"NO CUMPLE"</formula>
    </cfRule>
    <cfRule type="containsText" dxfId="1846" priority="4777" stopIfTrue="1" operator="containsText" text="NO CUMPLE">
      <formula>NOT(ISERROR(SEARCH("NO CUMPLE",M1631)))</formula>
    </cfRule>
    <cfRule type="containsText" dxfId="1845" priority="4778" stopIfTrue="1" operator="containsText" text="CUMPLE">
      <formula>NOT(ISERROR(SEARCH("CUMPLE",M1631)))</formula>
    </cfRule>
  </conditionalFormatting>
  <conditionalFormatting sqref="M1625:M1630">
    <cfRule type="cellIs" dxfId="1844" priority="4774" stopIfTrue="1" operator="equal">
      <formula>"cumple"</formula>
    </cfRule>
    <cfRule type="containsText" dxfId="1843" priority="4775" stopIfTrue="1" operator="containsText" text="NO CUMPLE">
      <formula>NOT(ISERROR(SEARCH("NO CUMPLE",M1625)))</formula>
    </cfRule>
  </conditionalFormatting>
  <conditionalFormatting sqref="L1625:L1630">
    <cfRule type="cellIs" dxfId="1842" priority="4772" stopIfTrue="1" operator="equal">
      <formula>"cumple"</formula>
    </cfRule>
    <cfRule type="containsText" dxfId="1841" priority="4773" stopIfTrue="1" operator="containsText" text="NO CUMPLE">
      <formula>NOT(ISERROR(SEARCH("NO CUMPLE",L1625)))</formula>
    </cfRule>
  </conditionalFormatting>
  <conditionalFormatting sqref="K1651:K1656">
    <cfRule type="containsText" dxfId="1840" priority="4747" stopIfTrue="1" operator="containsText" text="NO CUMPLE">
      <formula>NOT(ISERROR(SEARCH("NO CUMPLE",K1651)))</formula>
    </cfRule>
    <cfRule type="containsText" dxfId="1839" priority="4748" stopIfTrue="1" operator="containsText" text="CUMPLE">
      <formula>NOT(ISERROR(SEARCH("CUMPLE",K1651)))</formula>
    </cfRule>
  </conditionalFormatting>
  <conditionalFormatting sqref="S1650">
    <cfRule type="cellIs" dxfId="1838" priority="4745" operator="greaterThanOrEqual">
      <formula>NUMMINCONT</formula>
    </cfRule>
    <cfRule type="cellIs" dxfId="1837" priority="4746" operator="lessThan">
      <formula>NUMMINCONT</formula>
    </cfRule>
  </conditionalFormatting>
  <conditionalFormatting sqref="T1641:U1641">
    <cfRule type="cellIs" dxfId="1836" priority="4740" stopIfTrue="1" operator="equal">
      <formula>"NO APLICA"</formula>
    </cfRule>
  </conditionalFormatting>
  <conditionalFormatting sqref="T1653">
    <cfRule type="cellIs" dxfId="1835" priority="4730" operator="equal">
      <formula>"CUMPLE"</formula>
    </cfRule>
    <cfRule type="cellIs" dxfId="1834" priority="4731" operator="equal">
      <formula>"NO CUMPLE"</formula>
    </cfRule>
  </conditionalFormatting>
  <conditionalFormatting sqref="T1653">
    <cfRule type="cellIs" dxfId="1833" priority="4729" operator="equal">
      <formula>"VERIFICAR"</formula>
    </cfRule>
  </conditionalFormatting>
  <conditionalFormatting sqref="H1657">
    <cfRule type="containsText" dxfId="1832" priority="4710" stopIfTrue="1" operator="containsText" text="NO CUMPLE">
      <formula>NOT(ISERROR(SEARCH("NO CUMPLE",H1657)))</formula>
    </cfRule>
    <cfRule type="containsText" dxfId="1831" priority="4711" stopIfTrue="1" operator="containsText" text="CUMPLE">
      <formula>NOT(ISERROR(SEARCH("CUMPLE",H1657)))</formula>
    </cfRule>
  </conditionalFormatting>
  <conditionalFormatting sqref="J1657">
    <cfRule type="containsText" dxfId="1830" priority="4708" stopIfTrue="1" operator="containsText" text="NO CUMPLE">
      <formula>NOT(ISERROR(SEARCH("NO CUMPLE",J1657)))</formula>
    </cfRule>
    <cfRule type="containsText" dxfId="1829" priority="4709" stopIfTrue="1" operator="containsText" text="CUMPLE">
      <formula>NOT(ISERROR(SEARCH("CUMPLE",J1657)))</formula>
    </cfRule>
  </conditionalFormatting>
  <conditionalFormatting sqref="K1657">
    <cfRule type="containsText" dxfId="1828" priority="4706" stopIfTrue="1" operator="containsText" text="NO CUMPLE">
      <formula>NOT(ISERROR(SEARCH("NO CUMPLE",K1657)))</formula>
    </cfRule>
    <cfRule type="containsText" dxfId="1827" priority="4707" stopIfTrue="1" operator="containsText" text="CUMPLE">
      <formula>NOT(ISERROR(SEARCH("CUMPLE",K1657)))</formula>
    </cfRule>
  </conditionalFormatting>
  <conditionalFormatting sqref="O1656">
    <cfRule type="containsText" dxfId="1826" priority="4704" stopIfTrue="1" operator="containsText" text="NO CUMPLE">
      <formula>NOT(ISERROR(SEARCH("NO CUMPLE",O1656)))</formula>
    </cfRule>
    <cfRule type="containsText" dxfId="1825" priority="4705" stopIfTrue="1" operator="containsText" text="CUMPLE">
      <formula>NOT(ISERROR(SEARCH("CUMPLE",O1656)))</formula>
    </cfRule>
  </conditionalFormatting>
  <conditionalFormatting sqref="O1657:S1657">
    <cfRule type="cellIs" dxfId="1824" priority="4703" operator="equal">
      <formula>"EL PROPONENTE SE DEBE REQUERIR POR EXPERIENCIA MINIMA EXIGIDA"</formula>
    </cfRule>
  </conditionalFormatting>
  <conditionalFormatting sqref="N1651:N1656">
    <cfRule type="cellIs" dxfId="1823" priority="4700" operator="equal">
      <formula>"NO"</formula>
    </cfRule>
    <cfRule type="cellIs" dxfId="1822" priority="4701" operator="equal">
      <formula>"SI"</formula>
    </cfRule>
  </conditionalFormatting>
  <conditionalFormatting sqref="T1638:V1639">
    <cfRule type="cellIs" dxfId="1821" priority="4694" stopIfTrue="1" operator="equal">
      <formula>"NO"</formula>
    </cfRule>
    <cfRule type="cellIs" dxfId="1820" priority="4695" stopIfTrue="1" operator="equal">
      <formula>"SI"</formula>
    </cfRule>
  </conditionalFormatting>
  <conditionalFormatting sqref="T1638:V1639">
    <cfRule type="cellIs" dxfId="1819" priority="4693" stopIfTrue="1" operator="equal">
      <formula>"NO APLICA"</formula>
    </cfRule>
  </conditionalFormatting>
  <conditionalFormatting sqref="K1638:L1639">
    <cfRule type="cellIs" dxfId="1818" priority="4689" operator="notBetween">
      <formula>$Q$17</formula>
      <formula>$R$17</formula>
    </cfRule>
  </conditionalFormatting>
  <conditionalFormatting sqref="P1650">
    <cfRule type="cellIs" dxfId="1817" priority="4685" operator="equal">
      <formula>"NO VÁLIDO"</formula>
    </cfRule>
    <cfRule type="cellIs" dxfId="1816" priority="4686" operator="equal">
      <formula>"VÁLIDO"</formula>
    </cfRule>
  </conditionalFormatting>
  <conditionalFormatting sqref="M1657">
    <cfRule type="cellIs" dxfId="1815" priority="4682" operator="notEqual">
      <formula>"NO CUMPLE"</formula>
    </cfRule>
    <cfRule type="containsText" dxfId="1814" priority="4683" stopIfTrue="1" operator="containsText" text="NO CUMPLE">
      <formula>NOT(ISERROR(SEARCH("NO CUMPLE",M1657)))</formula>
    </cfRule>
    <cfRule type="containsText" dxfId="1813" priority="4684" stopIfTrue="1" operator="containsText" text="CUMPLE">
      <formula>NOT(ISERROR(SEARCH("CUMPLE",M1657)))</formula>
    </cfRule>
  </conditionalFormatting>
  <conditionalFormatting sqref="M1651:M1656">
    <cfRule type="cellIs" dxfId="1812" priority="4680" stopIfTrue="1" operator="equal">
      <formula>"cumple"</formula>
    </cfRule>
    <cfRule type="containsText" dxfId="1811" priority="4681" stopIfTrue="1" operator="containsText" text="NO CUMPLE">
      <formula>NOT(ISERROR(SEARCH("NO CUMPLE",M1651)))</formula>
    </cfRule>
  </conditionalFormatting>
  <conditionalFormatting sqref="L1651:L1656">
    <cfRule type="cellIs" dxfId="1810" priority="4678" stopIfTrue="1" operator="equal">
      <formula>"cumple"</formula>
    </cfRule>
    <cfRule type="containsText" dxfId="1809" priority="4679" stopIfTrue="1" operator="containsText" text="NO CUMPLE">
      <formula>NOT(ISERROR(SEARCH("NO CUMPLE",L1651)))</formula>
    </cfRule>
  </conditionalFormatting>
  <conditionalFormatting sqref="C1664:I1664 C1666:I1666 G1667 I1667">
    <cfRule type="cellIs" dxfId="1808" priority="4659" stopIfTrue="1" operator="greaterThan">
      <formula>0</formula>
    </cfRule>
  </conditionalFormatting>
  <conditionalFormatting sqref="D1666">
    <cfRule type="cellIs" dxfId="1807" priority="4658" stopIfTrue="1" operator="greaterThan">
      <formula>0</formula>
    </cfRule>
  </conditionalFormatting>
  <conditionalFormatting sqref="D1666 F1666:H1666 G1667">
    <cfRule type="cellIs" dxfId="1806" priority="4657" stopIfTrue="1" operator="greaterThan">
      <formula>0</formula>
    </cfRule>
  </conditionalFormatting>
  <conditionalFormatting sqref="E1664 E1666">
    <cfRule type="cellIs" dxfId="1805" priority="4655" stopIfTrue="1" operator="greaterThan">
      <formula>0</formula>
    </cfRule>
  </conditionalFormatting>
  <conditionalFormatting sqref="K1675:K1680">
    <cfRule type="containsText" dxfId="1804" priority="4653" stopIfTrue="1" operator="containsText" text="NO CUMPLE">
      <formula>NOT(ISERROR(SEARCH("NO CUMPLE",K1675)))</formula>
    </cfRule>
    <cfRule type="containsText" dxfId="1803" priority="4654" stopIfTrue="1" operator="containsText" text="CUMPLE">
      <formula>NOT(ISERROR(SEARCH("CUMPLE",K1675)))</formula>
    </cfRule>
  </conditionalFormatting>
  <conditionalFormatting sqref="S1674">
    <cfRule type="cellIs" dxfId="1802" priority="4651" operator="greaterThanOrEqual">
      <formula>NUMMINCONT</formula>
    </cfRule>
    <cfRule type="cellIs" dxfId="1801" priority="4652" operator="lessThan">
      <formula>NUMMINCONT</formula>
    </cfRule>
  </conditionalFormatting>
  <conditionalFormatting sqref="T1666:V1667">
    <cfRule type="cellIs" dxfId="1800" priority="4648" stopIfTrue="1" operator="equal">
      <formula>"NO APLICA"</formula>
    </cfRule>
  </conditionalFormatting>
  <conditionalFormatting sqref="T1677">
    <cfRule type="cellIs" dxfId="1799" priority="4636" operator="equal">
      <formula>"CUMPLE"</formula>
    </cfRule>
    <cfRule type="cellIs" dxfId="1798" priority="4637" operator="equal">
      <formula>"NO CUMPLE"</formula>
    </cfRule>
  </conditionalFormatting>
  <conditionalFormatting sqref="T1677">
    <cfRule type="cellIs" dxfId="1797" priority="4635" operator="equal">
      <formula>"VERIFICAR"</formula>
    </cfRule>
  </conditionalFormatting>
  <conditionalFormatting sqref="H1681">
    <cfRule type="containsText" dxfId="1796" priority="4616" stopIfTrue="1" operator="containsText" text="NO CUMPLE">
      <formula>NOT(ISERROR(SEARCH("NO CUMPLE",H1681)))</formula>
    </cfRule>
    <cfRule type="containsText" dxfId="1795" priority="4617" stopIfTrue="1" operator="containsText" text="CUMPLE">
      <formula>NOT(ISERROR(SEARCH("CUMPLE",H1681)))</formula>
    </cfRule>
  </conditionalFormatting>
  <conditionalFormatting sqref="J1681">
    <cfRule type="containsText" dxfId="1794" priority="4614" stopIfTrue="1" operator="containsText" text="NO CUMPLE">
      <formula>NOT(ISERROR(SEARCH("NO CUMPLE",J1681)))</formula>
    </cfRule>
    <cfRule type="containsText" dxfId="1793" priority="4615" stopIfTrue="1" operator="containsText" text="CUMPLE">
      <formula>NOT(ISERROR(SEARCH("CUMPLE",J1681)))</formula>
    </cfRule>
  </conditionalFormatting>
  <conditionalFormatting sqref="K1681">
    <cfRule type="containsText" dxfId="1792" priority="4612" stopIfTrue="1" operator="containsText" text="NO CUMPLE">
      <formula>NOT(ISERROR(SEARCH("NO CUMPLE",K1681)))</formula>
    </cfRule>
    <cfRule type="containsText" dxfId="1791" priority="4613" stopIfTrue="1" operator="containsText" text="CUMPLE">
      <formula>NOT(ISERROR(SEARCH("CUMPLE",K1681)))</formula>
    </cfRule>
  </conditionalFormatting>
  <conditionalFormatting sqref="O1680">
    <cfRule type="containsText" dxfId="1790" priority="4610" stopIfTrue="1" operator="containsText" text="NO CUMPLE">
      <formula>NOT(ISERROR(SEARCH("NO CUMPLE",O1680)))</formula>
    </cfRule>
    <cfRule type="containsText" dxfId="1789" priority="4611" stopIfTrue="1" operator="containsText" text="CUMPLE">
      <formula>NOT(ISERROR(SEARCH("CUMPLE",O1680)))</formula>
    </cfRule>
  </conditionalFormatting>
  <conditionalFormatting sqref="O1681:S1681">
    <cfRule type="cellIs" dxfId="1788" priority="4609" operator="equal">
      <formula>"EL PROPONENTE SE DEBE REQUERIR POR EXPERIENCIA MINIMA EXIGIDA"</formula>
    </cfRule>
  </conditionalFormatting>
  <conditionalFormatting sqref="N1675:N1680">
    <cfRule type="cellIs" dxfId="1787" priority="4606" operator="equal">
      <formula>"NO"</formula>
    </cfRule>
    <cfRule type="cellIs" dxfId="1786" priority="4607" operator="equal">
      <formula>"SI"</formula>
    </cfRule>
  </conditionalFormatting>
  <conditionalFormatting sqref="B1664 B1666">
    <cfRule type="cellIs" dxfId="1785" priority="4602" stopIfTrue="1" operator="greaterThan">
      <formula>0</formula>
    </cfRule>
  </conditionalFormatting>
  <conditionalFormatting sqref="T1664:V1664">
    <cfRule type="cellIs" dxfId="1784" priority="4599" stopIfTrue="1" operator="equal">
      <formula>"NO APLICA"</formula>
    </cfRule>
  </conditionalFormatting>
  <conditionalFormatting sqref="T1665:U1665">
    <cfRule type="cellIs" dxfId="1783" priority="4598" stopIfTrue="1" operator="equal">
      <formula>"NO APLICA"</formula>
    </cfRule>
  </conditionalFormatting>
  <conditionalFormatting sqref="T1665:U1665">
    <cfRule type="cellIs" dxfId="1782" priority="4597" stopIfTrue="1" operator="equal">
      <formula>"NO APLICA"</formula>
    </cfRule>
  </conditionalFormatting>
  <conditionalFormatting sqref="V1665">
    <cfRule type="cellIs" dxfId="1781" priority="4596" stopIfTrue="1" operator="equal">
      <formula>"NO APLICA"</formula>
    </cfRule>
  </conditionalFormatting>
  <conditionalFormatting sqref="C1664:I1664 C1666:I1666 G1667 I1667">
    <cfRule type="cellIs" dxfId="1780" priority="4594" operator="equal">
      <formula>0</formula>
    </cfRule>
  </conditionalFormatting>
  <conditionalFormatting sqref="P1674">
    <cfRule type="cellIs" dxfId="1779" priority="4591" operator="equal">
      <formula>"NO VÁLIDO"</formula>
    </cfRule>
    <cfRule type="cellIs" dxfId="1778" priority="4592" operator="equal">
      <formula>"VÁLIDO"</formula>
    </cfRule>
  </conditionalFormatting>
  <conditionalFormatting sqref="M1681">
    <cfRule type="cellIs" dxfId="1777" priority="4588" operator="notEqual">
      <formula>"NO CUMPLE"</formula>
    </cfRule>
    <cfRule type="containsText" dxfId="1776" priority="4589" stopIfTrue="1" operator="containsText" text="NO CUMPLE">
      <formula>NOT(ISERROR(SEARCH("NO CUMPLE",M1681)))</formula>
    </cfRule>
    <cfRule type="containsText" dxfId="1775" priority="4590" stopIfTrue="1" operator="containsText" text="CUMPLE">
      <formula>NOT(ISERROR(SEARCH("CUMPLE",M1681)))</formula>
    </cfRule>
  </conditionalFormatting>
  <conditionalFormatting sqref="M1675:M1680">
    <cfRule type="cellIs" dxfId="1774" priority="4586" stopIfTrue="1" operator="equal">
      <formula>"cumple"</formula>
    </cfRule>
    <cfRule type="containsText" dxfId="1773" priority="4587" stopIfTrue="1" operator="containsText" text="NO CUMPLE">
      <formula>NOT(ISERROR(SEARCH("NO CUMPLE",M1675)))</formula>
    </cfRule>
  </conditionalFormatting>
  <conditionalFormatting sqref="L1675:L1680">
    <cfRule type="cellIs" dxfId="1772" priority="4584" stopIfTrue="1" operator="equal">
      <formula>"cumple"</formula>
    </cfRule>
    <cfRule type="containsText" dxfId="1771" priority="4585" stopIfTrue="1" operator="containsText" text="NO CUMPLE">
      <formula>NOT(ISERROR(SEARCH("NO CUMPLE",L1675)))</formula>
    </cfRule>
  </conditionalFormatting>
  <conditionalFormatting sqref="D1690:D1695">
    <cfRule type="cellIs" dxfId="1770" priority="4564" stopIfTrue="1" operator="greaterThan">
      <formula>0</formula>
    </cfRule>
  </conditionalFormatting>
  <conditionalFormatting sqref="D1690:D1695 F1690:H1695">
    <cfRule type="cellIs" dxfId="1769" priority="4563" stopIfTrue="1" operator="greaterThan">
      <formula>0</formula>
    </cfRule>
  </conditionalFormatting>
  <conditionalFormatting sqref="K1704:K1709">
    <cfRule type="containsText" dxfId="1768" priority="4559" stopIfTrue="1" operator="containsText" text="NO CUMPLE">
      <formula>NOT(ISERROR(SEARCH("NO CUMPLE",K1704)))</formula>
    </cfRule>
    <cfRule type="containsText" dxfId="1767" priority="4560" stopIfTrue="1" operator="containsText" text="CUMPLE">
      <formula>NOT(ISERROR(SEARCH("CUMPLE",K1704)))</formula>
    </cfRule>
  </conditionalFormatting>
  <conditionalFormatting sqref="S1703">
    <cfRule type="cellIs" dxfId="1766" priority="4557" operator="greaterThanOrEqual">
      <formula>NUMMINCONT</formula>
    </cfRule>
    <cfRule type="cellIs" dxfId="1765" priority="4558" operator="lessThan">
      <formula>NUMMINCONT</formula>
    </cfRule>
  </conditionalFormatting>
  <conditionalFormatting sqref="T1690:V1695">
    <cfRule type="cellIs" dxfId="1764" priority="4555" stopIfTrue="1" operator="equal">
      <formula>"NO"</formula>
    </cfRule>
    <cfRule type="cellIs" dxfId="1763" priority="4556" stopIfTrue="1" operator="equal">
      <formula>"SI"</formula>
    </cfRule>
  </conditionalFormatting>
  <conditionalFormatting sqref="T1690:V1691">
    <cfRule type="cellIs" dxfId="1762" priority="4554" stopIfTrue="1" operator="equal">
      <formula>"NO APLICA"</formula>
    </cfRule>
  </conditionalFormatting>
  <conditionalFormatting sqref="T1692:U1695">
    <cfRule type="cellIs" dxfId="1761" priority="4553" stopIfTrue="1" operator="equal">
      <formula>"NO APLICA"</formula>
    </cfRule>
  </conditionalFormatting>
  <conditionalFormatting sqref="T1692:U1692">
    <cfRule type="cellIs" dxfId="1760" priority="4552" stopIfTrue="1" operator="equal">
      <formula>"NO APLICA"</formula>
    </cfRule>
  </conditionalFormatting>
  <conditionalFormatting sqref="V1692:V1695">
    <cfRule type="cellIs" dxfId="1759" priority="4551" stopIfTrue="1" operator="equal">
      <formula>"NO APLICA"</formula>
    </cfRule>
  </conditionalFormatting>
  <conditionalFormatting sqref="T1696:V1696">
    <cfRule type="cellIs" dxfId="1758" priority="4546" stopIfTrue="1" operator="equal">
      <formula>"NO"</formula>
    </cfRule>
    <cfRule type="cellIs" dxfId="1757" priority="4547" stopIfTrue="1" operator="equal">
      <formula>"SI"</formula>
    </cfRule>
  </conditionalFormatting>
  <conditionalFormatting sqref="T1696:U1696">
    <cfRule type="cellIs" dxfId="1756" priority="4545" stopIfTrue="1" operator="equal">
      <formula>"NO APLICA"</formula>
    </cfRule>
  </conditionalFormatting>
  <conditionalFormatting sqref="V1696">
    <cfRule type="cellIs" dxfId="1755" priority="4544" stopIfTrue="1" operator="equal">
      <formula>"NO APLICA"</formula>
    </cfRule>
  </conditionalFormatting>
  <conditionalFormatting sqref="T1706">
    <cfRule type="cellIs" dxfId="1754" priority="4542" operator="equal">
      <formula>"CUMPLE"</formula>
    </cfRule>
    <cfRule type="cellIs" dxfId="1753" priority="4543" operator="equal">
      <formula>"NO CUMPLE"</formula>
    </cfRule>
  </conditionalFormatting>
  <conditionalFormatting sqref="T1706">
    <cfRule type="cellIs" dxfId="1752" priority="4541" operator="equal">
      <formula>"VERIFICAR"</formula>
    </cfRule>
  </conditionalFormatting>
  <conditionalFormatting sqref="H1710">
    <cfRule type="containsText" dxfId="1751" priority="4522" stopIfTrue="1" operator="containsText" text="NO CUMPLE">
      <formula>NOT(ISERROR(SEARCH("NO CUMPLE",H1710)))</formula>
    </cfRule>
    <cfRule type="containsText" dxfId="1750" priority="4523" stopIfTrue="1" operator="containsText" text="CUMPLE">
      <formula>NOT(ISERROR(SEARCH("CUMPLE",H1710)))</formula>
    </cfRule>
  </conditionalFormatting>
  <conditionalFormatting sqref="J1710">
    <cfRule type="containsText" dxfId="1749" priority="4520" stopIfTrue="1" operator="containsText" text="NO CUMPLE">
      <formula>NOT(ISERROR(SEARCH("NO CUMPLE",J1710)))</formula>
    </cfRule>
    <cfRule type="containsText" dxfId="1748" priority="4521" stopIfTrue="1" operator="containsText" text="CUMPLE">
      <formula>NOT(ISERROR(SEARCH("CUMPLE",J1710)))</formula>
    </cfRule>
  </conditionalFormatting>
  <conditionalFormatting sqref="K1710">
    <cfRule type="containsText" dxfId="1747" priority="4518" stopIfTrue="1" operator="containsText" text="NO CUMPLE">
      <formula>NOT(ISERROR(SEARCH("NO CUMPLE",K1710)))</formula>
    </cfRule>
    <cfRule type="containsText" dxfId="1746" priority="4519" stopIfTrue="1" operator="containsText" text="CUMPLE">
      <formula>NOT(ISERROR(SEARCH("CUMPLE",K1710)))</formula>
    </cfRule>
  </conditionalFormatting>
  <conditionalFormatting sqref="O1709">
    <cfRule type="containsText" dxfId="1745" priority="4516" stopIfTrue="1" operator="containsText" text="NO CUMPLE">
      <formula>NOT(ISERROR(SEARCH("NO CUMPLE",O1709)))</formula>
    </cfRule>
    <cfRule type="containsText" dxfId="1744" priority="4517" stopIfTrue="1" operator="containsText" text="CUMPLE">
      <formula>NOT(ISERROR(SEARCH("CUMPLE",O1709)))</formula>
    </cfRule>
  </conditionalFormatting>
  <conditionalFormatting sqref="O1710:S1710">
    <cfRule type="cellIs" dxfId="1743" priority="4515" operator="equal">
      <formula>"EL PROPONENTE SE DEBE REQUERIR POR EXPERIENCIA MINIMA EXIGIDA"</formula>
    </cfRule>
  </conditionalFormatting>
  <conditionalFormatting sqref="N1704:N1709">
    <cfRule type="cellIs" dxfId="1742" priority="4512" operator="equal">
      <formula>"NO"</formula>
    </cfRule>
    <cfRule type="cellIs" dxfId="1741" priority="4513" operator="equal">
      <formula>"SI"</formula>
    </cfRule>
  </conditionalFormatting>
  <conditionalFormatting sqref="I1696">
    <cfRule type="cellIs" dxfId="1740" priority="4511" stopIfTrue="1" operator="greaterThan">
      <formula>0</formula>
    </cfRule>
  </conditionalFormatting>
  <conditionalFormatting sqref="K1690:L1696">
    <cfRule type="cellIs" dxfId="1739" priority="4509" operator="equal">
      <formula>0</formula>
    </cfRule>
    <cfRule type="cellIs" dxfId="1738" priority="4510" operator="notBetween">
      <formula>$Q$17</formula>
      <formula>$R$17</formula>
    </cfRule>
  </conditionalFormatting>
  <conditionalFormatting sqref="T1688:V1689">
    <cfRule type="cellIs" dxfId="1737" priority="4506" stopIfTrue="1" operator="equal">
      <formula>"NO"</formula>
    </cfRule>
    <cfRule type="cellIs" dxfId="1736" priority="4507" stopIfTrue="1" operator="equal">
      <formula>"SI"</formula>
    </cfRule>
  </conditionalFormatting>
  <conditionalFormatting sqref="T1688:V1689">
    <cfRule type="cellIs" dxfId="1735" priority="4505" stopIfTrue="1" operator="equal">
      <formula>"NO APLICA"</formula>
    </cfRule>
  </conditionalFormatting>
  <conditionalFormatting sqref="K1688:L1689">
    <cfRule type="cellIs" dxfId="1734" priority="4501" operator="notBetween">
      <formula>$Q$17</formula>
      <formula>$R$17</formula>
    </cfRule>
  </conditionalFormatting>
  <conditionalFormatting sqref="P1703">
    <cfRule type="cellIs" dxfId="1733" priority="4497" operator="equal">
      <formula>"NO VÁLIDO"</formula>
    </cfRule>
    <cfRule type="cellIs" dxfId="1732" priority="4498" operator="equal">
      <formula>"VÁLIDO"</formula>
    </cfRule>
  </conditionalFormatting>
  <conditionalFormatting sqref="M1710">
    <cfRule type="cellIs" dxfId="1731" priority="4494" operator="notEqual">
      <formula>"NO CUMPLE"</formula>
    </cfRule>
    <cfRule type="containsText" dxfId="1730" priority="4495" stopIfTrue="1" operator="containsText" text="NO CUMPLE">
      <formula>NOT(ISERROR(SEARCH("NO CUMPLE",M1710)))</formula>
    </cfRule>
    <cfRule type="containsText" dxfId="1729" priority="4496" stopIfTrue="1" operator="containsText" text="CUMPLE">
      <formula>NOT(ISERROR(SEARCH("CUMPLE",M1710)))</formula>
    </cfRule>
  </conditionalFormatting>
  <conditionalFormatting sqref="M1704:M1709">
    <cfRule type="cellIs" dxfId="1728" priority="4492" stopIfTrue="1" operator="equal">
      <formula>"cumple"</formula>
    </cfRule>
    <cfRule type="containsText" dxfId="1727" priority="4493" stopIfTrue="1" operator="containsText" text="NO CUMPLE">
      <formula>NOT(ISERROR(SEARCH("NO CUMPLE",M1704)))</formula>
    </cfRule>
  </conditionalFormatting>
  <conditionalFormatting sqref="L1704:L1709">
    <cfRule type="cellIs" dxfId="1726" priority="4490" stopIfTrue="1" operator="equal">
      <formula>"cumple"</formula>
    </cfRule>
    <cfRule type="containsText" dxfId="1725" priority="4491" stopIfTrue="1" operator="containsText" text="NO CUMPLE">
      <formula>NOT(ISERROR(SEARCH("NO CUMPLE",L1704)))</formula>
    </cfRule>
  </conditionalFormatting>
  <conditionalFormatting sqref="K1729:K1734">
    <cfRule type="containsText" dxfId="1724" priority="4465" stopIfTrue="1" operator="containsText" text="NO CUMPLE">
      <formula>NOT(ISERROR(SEARCH("NO CUMPLE",K1729)))</formula>
    </cfRule>
    <cfRule type="containsText" dxfId="1723" priority="4466" stopIfTrue="1" operator="containsText" text="CUMPLE">
      <formula>NOT(ISERROR(SEARCH("CUMPLE",K1729)))</formula>
    </cfRule>
  </conditionalFormatting>
  <conditionalFormatting sqref="S1728">
    <cfRule type="cellIs" dxfId="1722" priority="4463" operator="greaterThanOrEqual">
      <formula>NUMMINCONT</formula>
    </cfRule>
    <cfRule type="cellIs" dxfId="1721" priority="4464" operator="lessThan">
      <formula>NUMMINCONT</formula>
    </cfRule>
  </conditionalFormatting>
  <conditionalFormatting sqref="T1721:V1721">
    <cfRule type="cellIs" dxfId="1720" priority="4452" stopIfTrue="1" operator="equal">
      <formula>"NO"</formula>
    </cfRule>
    <cfRule type="cellIs" dxfId="1719" priority="4453" stopIfTrue="1" operator="equal">
      <formula>"SI"</formula>
    </cfRule>
  </conditionalFormatting>
  <conditionalFormatting sqref="T1721:U1721">
    <cfRule type="cellIs" dxfId="1718" priority="4451" stopIfTrue="1" operator="equal">
      <formula>"NO APLICA"</formula>
    </cfRule>
  </conditionalFormatting>
  <conditionalFormatting sqref="V1721">
    <cfRule type="cellIs" dxfId="1717" priority="4450" stopIfTrue="1" operator="equal">
      <formula>"NO APLICA"</formula>
    </cfRule>
  </conditionalFormatting>
  <conditionalFormatting sqref="T1731">
    <cfRule type="cellIs" dxfId="1716" priority="4448" operator="equal">
      <formula>"CUMPLE"</formula>
    </cfRule>
    <cfRule type="cellIs" dxfId="1715" priority="4449" operator="equal">
      <formula>"NO CUMPLE"</formula>
    </cfRule>
  </conditionalFormatting>
  <conditionalFormatting sqref="T1731">
    <cfRule type="cellIs" dxfId="1714" priority="4447" operator="equal">
      <formula>"VERIFICAR"</formula>
    </cfRule>
  </conditionalFormatting>
  <conditionalFormatting sqref="H1735">
    <cfRule type="containsText" dxfId="1713" priority="4428" stopIfTrue="1" operator="containsText" text="NO CUMPLE">
      <formula>NOT(ISERROR(SEARCH("NO CUMPLE",H1735)))</formula>
    </cfRule>
    <cfRule type="containsText" dxfId="1712" priority="4429" stopIfTrue="1" operator="containsText" text="CUMPLE">
      <formula>NOT(ISERROR(SEARCH("CUMPLE",H1735)))</formula>
    </cfRule>
  </conditionalFormatting>
  <conditionalFormatting sqref="J1735">
    <cfRule type="containsText" dxfId="1711" priority="4426" stopIfTrue="1" operator="containsText" text="NO CUMPLE">
      <formula>NOT(ISERROR(SEARCH("NO CUMPLE",J1735)))</formula>
    </cfRule>
    <cfRule type="containsText" dxfId="1710" priority="4427" stopIfTrue="1" operator="containsText" text="CUMPLE">
      <formula>NOT(ISERROR(SEARCH("CUMPLE",J1735)))</formula>
    </cfRule>
  </conditionalFormatting>
  <conditionalFormatting sqref="K1735">
    <cfRule type="containsText" dxfId="1709" priority="4424" stopIfTrue="1" operator="containsText" text="NO CUMPLE">
      <formula>NOT(ISERROR(SEARCH("NO CUMPLE",K1735)))</formula>
    </cfRule>
    <cfRule type="containsText" dxfId="1708" priority="4425" stopIfTrue="1" operator="containsText" text="CUMPLE">
      <formula>NOT(ISERROR(SEARCH("CUMPLE",K1735)))</formula>
    </cfRule>
  </conditionalFormatting>
  <conditionalFormatting sqref="O1734">
    <cfRule type="containsText" dxfId="1707" priority="4422" stopIfTrue="1" operator="containsText" text="NO CUMPLE">
      <formula>NOT(ISERROR(SEARCH("NO CUMPLE",O1734)))</formula>
    </cfRule>
    <cfRule type="containsText" dxfId="1706" priority="4423" stopIfTrue="1" operator="containsText" text="CUMPLE">
      <formula>NOT(ISERROR(SEARCH("CUMPLE",O1734)))</formula>
    </cfRule>
  </conditionalFormatting>
  <conditionalFormatting sqref="O1735:S1735">
    <cfRule type="cellIs" dxfId="1705" priority="4421" operator="equal">
      <formula>"EL PROPONENTE SE DEBE REQUERIR POR EXPERIENCIA MINIMA EXIGIDA"</formula>
    </cfRule>
  </conditionalFormatting>
  <conditionalFormatting sqref="N1729:N1734">
    <cfRule type="cellIs" dxfId="1704" priority="4418" operator="equal">
      <formula>"NO"</formula>
    </cfRule>
    <cfRule type="cellIs" dxfId="1703" priority="4419" operator="equal">
      <formula>"SI"</formula>
    </cfRule>
  </conditionalFormatting>
  <conditionalFormatting sqref="I1721">
    <cfRule type="cellIs" dxfId="1702" priority="4417" stopIfTrue="1" operator="greaterThan">
      <formula>0</formula>
    </cfRule>
  </conditionalFormatting>
  <conditionalFormatting sqref="T1717:V1718">
    <cfRule type="cellIs" dxfId="1701" priority="4412" stopIfTrue="1" operator="equal">
      <formula>"NO"</formula>
    </cfRule>
    <cfRule type="cellIs" dxfId="1700" priority="4413" stopIfTrue="1" operator="equal">
      <formula>"SI"</formula>
    </cfRule>
  </conditionalFormatting>
  <conditionalFormatting sqref="T1717:V1718">
    <cfRule type="cellIs" dxfId="1699" priority="4411" stopIfTrue="1" operator="equal">
      <formula>"NO APLICA"</formula>
    </cfRule>
  </conditionalFormatting>
  <conditionalFormatting sqref="K1717:L1718">
    <cfRule type="cellIs" dxfId="1698" priority="4407" operator="notBetween">
      <formula>$Q$17</formula>
      <formula>$R$17</formula>
    </cfRule>
  </conditionalFormatting>
  <conditionalFormatting sqref="P1728">
    <cfRule type="cellIs" dxfId="1697" priority="4403" operator="equal">
      <formula>"NO VÁLIDO"</formula>
    </cfRule>
    <cfRule type="cellIs" dxfId="1696" priority="4404" operator="equal">
      <formula>"VÁLIDO"</formula>
    </cfRule>
  </conditionalFormatting>
  <conditionalFormatting sqref="M1735">
    <cfRule type="cellIs" dxfId="1695" priority="4400" operator="notEqual">
      <formula>"NO CUMPLE"</formula>
    </cfRule>
    <cfRule type="containsText" dxfId="1694" priority="4401" stopIfTrue="1" operator="containsText" text="NO CUMPLE">
      <formula>NOT(ISERROR(SEARCH("NO CUMPLE",M1735)))</formula>
    </cfRule>
    <cfRule type="containsText" dxfId="1693" priority="4402" stopIfTrue="1" operator="containsText" text="CUMPLE">
      <formula>NOT(ISERROR(SEARCH("CUMPLE",M1735)))</formula>
    </cfRule>
  </conditionalFormatting>
  <conditionalFormatting sqref="M1729:M1734">
    <cfRule type="cellIs" dxfId="1692" priority="4398" stopIfTrue="1" operator="equal">
      <formula>"cumple"</formula>
    </cfRule>
    <cfRule type="containsText" dxfId="1691" priority="4399" stopIfTrue="1" operator="containsText" text="NO CUMPLE">
      <formula>NOT(ISERROR(SEARCH("NO CUMPLE",M1729)))</formula>
    </cfRule>
  </conditionalFormatting>
  <conditionalFormatting sqref="L1729:L1734">
    <cfRule type="cellIs" dxfId="1690" priority="4396" stopIfTrue="1" operator="equal">
      <formula>"cumple"</formula>
    </cfRule>
    <cfRule type="containsText" dxfId="1689" priority="4397" stopIfTrue="1" operator="containsText" text="NO CUMPLE">
      <formula>NOT(ISERROR(SEARCH("NO CUMPLE",L1729)))</formula>
    </cfRule>
  </conditionalFormatting>
  <conditionalFormatting sqref="D1743:D1748">
    <cfRule type="cellIs" dxfId="1688" priority="4376" stopIfTrue="1" operator="greaterThan">
      <formula>0</formula>
    </cfRule>
  </conditionalFormatting>
  <conditionalFormatting sqref="D1743:D1748 F1743:H1748">
    <cfRule type="cellIs" dxfId="1687" priority="4375" stopIfTrue="1" operator="greaterThan">
      <formula>0</formula>
    </cfRule>
  </conditionalFormatting>
  <conditionalFormatting sqref="K1757:K1762">
    <cfRule type="containsText" dxfId="1686" priority="4371" stopIfTrue="1" operator="containsText" text="NO CUMPLE">
      <formula>NOT(ISERROR(SEARCH("NO CUMPLE",K1757)))</formula>
    </cfRule>
    <cfRule type="containsText" dxfId="1685" priority="4372" stopIfTrue="1" operator="containsText" text="CUMPLE">
      <formula>NOT(ISERROR(SEARCH("CUMPLE",K1757)))</formula>
    </cfRule>
  </conditionalFormatting>
  <conditionalFormatting sqref="S1756">
    <cfRule type="cellIs" dxfId="1684" priority="4369" operator="greaterThanOrEqual">
      <formula>NUMMINCONT</formula>
    </cfRule>
    <cfRule type="cellIs" dxfId="1683" priority="4370" operator="lessThan">
      <formula>NUMMINCONT</formula>
    </cfRule>
  </conditionalFormatting>
  <conditionalFormatting sqref="T1743:V1748">
    <cfRule type="cellIs" dxfId="1682" priority="4367" stopIfTrue="1" operator="equal">
      <formula>"NO"</formula>
    </cfRule>
    <cfRule type="cellIs" dxfId="1681" priority="4368" stopIfTrue="1" operator="equal">
      <formula>"SI"</formula>
    </cfRule>
  </conditionalFormatting>
  <conditionalFormatting sqref="T1743:V1744">
    <cfRule type="cellIs" dxfId="1680" priority="4366" stopIfTrue="1" operator="equal">
      <formula>"NO APLICA"</formula>
    </cfRule>
  </conditionalFormatting>
  <conditionalFormatting sqref="T1745:U1748">
    <cfRule type="cellIs" dxfId="1679" priority="4365" stopIfTrue="1" operator="equal">
      <formula>"NO APLICA"</formula>
    </cfRule>
  </conditionalFormatting>
  <conditionalFormatting sqref="T1745:U1745">
    <cfRule type="cellIs" dxfId="1678" priority="4364" stopIfTrue="1" operator="equal">
      <formula>"NO APLICA"</formula>
    </cfRule>
  </conditionalFormatting>
  <conditionalFormatting sqref="V1745:V1748">
    <cfRule type="cellIs" dxfId="1677" priority="4363" stopIfTrue="1" operator="equal">
      <formula>"NO APLICA"</formula>
    </cfRule>
  </conditionalFormatting>
  <conditionalFormatting sqref="T1749:V1749">
    <cfRule type="cellIs" dxfId="1676" priority="4358" stopIfTrue="1" operator="equal">
      <formula>"NO"</formula>
    </cfRule>
    <cfRule type="cellIs" dxfId="1675" priority="4359" stopIfTrue="1" operator="equal">
      <formula>"SI"</formula>
    </cfRule>
  </conditionalFormatting>
  <conditionalFormatting sqref="T1749:U1749">
    <cfRule type="cellIs" dxfId="1674" priority="4357" stopIfTrue="1" operator="equal">
      <formula>"NO APLICA"</formula>
    </cfRule>
  </conditionalFormatting>
  <conditionalFormatting sqref="V1749">
    <cfRule type="cellIs" dxfId="1673" priority="4356" stopIfTrue="1" operator="equal">
      <formula>"NO APLICA"</formula>
    </cfRule>
  </conditionalFormatting>
  <conditionalFormatting sqref="T1759">
    <cfRule type="cellIs" dxfId="1672" priority="4354" operator="equal">
      <formula>"CUMPLE"</formula>
    </cfRule>
    <cfRule type="cellIs" dxfId="1671" priority="4355" operator="equal">
      <formula>"NO CUMPLE"</formula>
    </cfRule>
  </conditionalFormatting>
  <conditionalFormatting sqref="T1759">
    <cfRule type="cellIs" dxfId="1670" priority="4353" operator="equal">
      <formula>"VERIFICAR"</formula>
    </cfRule>
  </conditionalFormatting>
  <conditionalFormatting sqref="H1763">
    <cfRule type="containsText" dxfId="1669" priority="4334" stopIfTrue="1" operator="containsText" text="NO CUMPLE">
      <formula>NOT(ISERROR(SEARCH("NO CUMPLE",H1763)))</formula>
    </cfRule>
    <cfRule type="containsText" dxfId="1668" priority="4335" stopIfTrue="1" operator="containsText" text="CUMPLE">
      <formula>NOT(ISERROR(SEARCH("CUMPLE",H1763)))</formula>
    </cfRule>
  </conditionalFormatting>
  <conditionalFormatting sqref="J1763">
    <cfRule type="containsText" dxfId="1667" priority="4332" stopIfTrue="1" operator="containsText" text="NO CUMPLE">
      <formula>NOT(ISERROR(SEARCH("NO CUMPLE",J1763)))</formula>
    </cfRule>
    <cfRule type="containsText" dxfId="1666" priority="4333" stopIfTrue="1" operator="containsText" text="CUMPLE">
      <formula>NOT(ISERROR(SEARCH("CUMPLE",J1763)))</formula>
    </cfRule>
  </conditionalFormatting>
  <conditionalFormatting sqref="K1763">
    <cfRule type="containsText" dxfId="1665" priority="4330" stopIfTrue="1" operator="containsText" text="NO CUMPLE">
      <formula>NOT(ISERROR(SEARCH("NO CUMPLE",K1763)))</formula>
    </cfRule>
    <cfRule type="containsText" dxfId="1664" priority="4331" stopIfTrue="1" operator="containsText" text="CUMPLE">
      <formula>NOT(ISERROR(SEARCH("CUMPLE",K1763)))</formula>
    </cfRule>
  </conditionalFormatting>
  <conditionalFormatting sqref="O1762">
    <cfRule type="containsText" dxfId="1663" priority="4328" stopIfTrue="1" operator="containsText" text="NO CUMPLE">
      <formula>NOT(ISERROR(SEARCH("NO CUMPLE",O1762)))</formula>
    </cfRule>
    <cfRule type="containsText" dxfId="1662" priority="4329" stopIfTrue="1" operator="containsText" text="CUMPLE">
      <formula>NOT(ISERROR(SEARCH("CUMPLE",O1762)))</formula>
    </cfRule>
  </conditionalFormatting>
  <conditionalFormatting sqref="O1763:S1763">
    <cfRule type="cellIs" dxfId="1661" priority="4327" operator="equal">
      <formula>"EL PROPONENTE SE DEBE REQUERIR POR EXPERIENCIA MINIMA EXIGIDA"</formula>
    </cfRule>
  </conditionalFormatting>
  <conditionalFormatting sqref="N1757:N1762">
    <cfRule type="cellIs" dxfId="1660" priority="4324" operator="equal">
      <formula>"NO"</formula>
    </cfRule>
    <cfRule type="cellIs" dxfId="1659" priority="4325" operator="equal">
      <formula>"SI"</formula>
    </cfRule>
  </conditionalFormatting>
  <conditionalFormatting sqref="I1749">
    <cfRule type="cellIs" dxfId="1658" priority="4323" stopIfTrue="1" operator="greaterThan">
      <formula>0</formula>
    </cfRule>
  </conditionalFormatting>
  <conditionalFormatting sqref="K1743:L1749">
    <cfRule type="cellIs" dxfId="1657" priority="4321" operator="equal">
      <formula>0</formula>
    </cfRule>
    <cfRule type="cellIs" dxfId="1656" priority="4322" operator="notBetween">
      <formula>$Q$17</formula>
      <formula>$R$17</formula>
    </cfRule>
  </conditionalFormatting>
  <conditionalFormatting sqref="T1742:V1742">
    <cfRule type="cellIs" dxfId="1655" priority="4318" stopIfTrue="1" operator="equal">
      <formula>"NO"</formula>
    </cfRule>
    <cfRule type="cellIs" dxfId="1654" priority="4319" stopIfTrue="1" operator="equal">
      <formula>"SI"</formula>
    </cfRule>
  </conditionalFormatting>
  <conditionalFormatting sqref="T1742:V1742">
    <cfRule type="cellIs" dxfId="1653" priority="4317" stopIfTrue="1" operator="equal">
      <formula>"NO APLICA"</formula>
    </cfRule>
  </conditionalFormatting>
  <conditionalFormatting sqref="K1742:L1742">
    <cfRule type="cellIs" dxfId="1652" priority="4313" operator="notBetween">
      <formula>$Q$17</formula>
      <formula>$R$17</formula>
    </cfRule>
  </conditionalFormatting>
  <conditionalFormatting sqref="P1756">
    <cfRule type="cellIs" dxfId="1651" priority="4309" operator="equal">
      <formula>"NO VÁLIDO"</formula>
    </cfRule>
    <cfRule type="cellIs" dxfId="1650" priority="4310" operator="equal">
      <formula>"VÁLIDO"</formula>
    </cfRule>
  </conditionalFormatting>
  <conditionalFormatting sqref="M1763">
    <cfRule type="cellIs" dxfId="1649" priority="4306" operator="notEqual">
      <formula>"NO CUMPLE"</formula>
    </cfRule>
    <cfRule type="containsText" dxfId="1648" priority="4307" stopIfTrue="1" operator="containsText" text="NO CUMPLE">
      <formula>NOT(ISERROR(SEARCH("NO CUMPLE",M1763)))</formula>
    </cfRule>
    <cfRule type="containsText" dxfId="1647" priority="4308" stopIfTrue="1" operator="containsText" text="CUMPLE">
      <formula>NOT(ISERROR(SEARCH("CUMPLE",M1763)))</formula>
    </cfRule>
  </conditionalFormatting>
  <conditionalFormatting sqref="M1757:M1762">
    <cfRule type="cellIs" dxfId="1646" priority="4304" stopIfTrue="1" operator="equal">
      <formula>"cumple"</formula>
    </cfRule>
    <cfRule type="containsText" dxfId="1645" priority="4305" stopIfTrue="1" operator="containsText" text="NO CUMPLE">
      <formula>NOT(ISERROR(SEARCH("NO CUMPLE",M1757)))</formula>
    </cfRule>
  </conditionalFormatting>
  <conditionalFormatting sqref="L1757:L1762">
    <cfRule type="cellIs" dxfId="1644" priority="4302" stopIfTrue="1" operator="equal">
      <formula>"cumple"</formula>
    </cfRule>
    <cfRule type="containsText" dxfId="1643" priority="4303" stopIfTrue="1" operator="containsText" text="NO CUMPLE">
      <formula>NOT(ISERROR(SEARCH("NO CUMPLE",L1757)))</formula>
    </cfRule>
  </conditionalFormatting>
  <conditionalFormatting sqref="K1783:K1788">
    <cfRule type="containsText" dxfId="1642" priority="4183" stopIfTrue="1" operator="containsText" text="NO CUMPLE">
      <formula>NOT(ISERROR(SEARCH("NO CUMPLE",K1783)))</formula>
    </cfRule>
    <cfRule type="containsText" dxfId="1641" priority="4184" stopIfTrue="1" operator="containsText" text="CUMPLE">
      <formula>NOT(ISERROR(SEARCH("CUMPLE",K1783)))</formula>
    </cfRule>
  </conditionalFormatting>
  <conditionalFormatting sqref="S1782">
    <cfRule type="cellIs" dxfId="1640" priority="4181" operator="greaterThanOrEqual">
      <formula>NUMMINCONT</formula>
    </cfRule>
    <cfRule type="cellIs" dxfId="1639" priority="4182" operator="lessThan">
      <formula>NUMMINCONT</formula>
    </cfRule>
  </conditionalFormatting>
  <conditionalFormatting sqref="T1772:U1772">
    <cfRule type="cellIs" dxfId="1638" priority="4176" stopIfTrue="1" operator="equal">
      <formula>"NO APLICA"</formula>
    </cfRule>
  </conditionalFormatting>
  <conditionalFormatting sqref="T1775:V1775">
    <cfRule type="cellIs" dxfId="1637" priority="4170" stopIfTrue="1" operator="equal">
      <formula>"NO"</formula>
    </cfRule>
    <cfRule type="cellIs" dxfId="1636" priority="4171" stopIfTrue="1" operator="equal">
      <formula>"SI"</formula>
    </cfRule>
  </conditionalFormatting>
  <conditionalFormatting sqref="T1775:U1775">
    <cfRule type="cellIs" dxfId="1635" priority="4169" stopIfTrue="1" operator="equal">
      <formula>"NO APLICA"</formula>
    </cfRule>
  </conditionalFormatting>
  <conditionalFormatting sqref="V1775">
    <cfRule type="cellIs" dxfId="1634" priority="4168" stopIfTrue="1" operator="equal">
      <formula>"NO APLICA"</formula>
    </cfRule>
  </conditionalFormatting>
  <conditionalFormatting sqref="T1785">
    <cfRule type="cellIs" dxfId="1633" priority="4166" operator="equal">
      <formula>"CUMPLE"</formula>
    </cfRule>
    <cfRule type="cellIs" dxfId="1632" priority="4167" operator="equal">
      <formula>"NO CUMPLE"</formula>
    </cfRule>
  </conditionalFormatting>
  <conditionalFormatting sqref="T1785">
    <cfRule type="cellIs" dxfId="1631" priority="4165" operator="equal">
      <formula>"VERIFICAR"</formula>
    </cfRule>
  </conditionalFormatting>
  <conditionalFormatting sqref="H1789">
    <cfRule type="containsText" dxfId="1630" priority="4146" stopIfTrue="1" operator="containsText" text="NO CUMPLE">
      <formula>NOT(ISERROR(SEARCH("NO CUMPLE",H1789)))</formula>
    </cfRule>
    <cfRule type="containsText" dxfId="1629" priority="4147" stopIfTrue="1" operator="containsText" text="CUMPLE">
      <formula>NOT(ISERROR(SEARCH("CUMPLE",H1789)))</formula>
    </cfRule>
  </conditionalFormatting>
  <conditionalFormatting sqref="J1789">
    <cfRule type="containsText" dxfId="1628" priority="4144" stopIfTrue="1" operator="containsText" text="NO CUMPLE">
      <formula>NOT(ISERROR(SEARCH("NO CUMPLE",J1789)))</formula>
    </cfRule>
    <cfRule type="containsText" dxfId="1627" priority="4145" stopIfTrue="1" operator="containsText" text="CUMPLE">
      <formula>NOT(ISERROR(SEARCH("CUMPLE",J1789)))</formula>
    </cfRule>
  </conditionalFormatting>
  <conditionalFormatting sqref="K1789">
    <cfRule type="containsText" dxfId="1626" priority="4142" stopIfTrue="1" operator="containsText" text="NO CUMPLE">
      <formula>NOT(ISERROR(SEARCH("NO CUMPLE",K1789)))</formula>
    </cfRule>
    <cfRule type="containsText" dxfId="1625" priority="4143" stopIfTrue="1" operator="containsText" text="CUMPLE">
      <formula>NOT(ISERROR(SEARCH("CUMPLE",K1789)))</formula>
    </cfRule>
  </conditionalFormatting>
  <conditionalFormatting sqref="O1788">
    <cfRule type="containsText" dxfId="1624" priority="4140" stopIfTrue="1" operator="containsText" text="NO CUMPLE">
      <formula>NOT(ISERROR(SEARCH("NO CUMPLE",O1788)))</formula>
    </cfRule>
    <cfRule type="containsText" dxfId="1623" priority="4141" stopIfTrue="1" operator="containsText" text="CUMPLE">
      <formula>NOT(ISERROR(SEARCH("CUMPLE",O1788)))</formula>
    </cfRule>
  </conditionalFormatting>
  <conditionalFormatting sqref="O1789:S1789">
    <cfRule type="cellIs" dxfId="1622" priority="4139" operator="equal">
      <formula>"EL PROPONENTE SE DEBE REQUERIR POR EXPERIENCIA MINIMA EXIGIDA"</formula>
    </cfRule>
  </conditionalFormatting>
  <conditionalFormatting sqref="N1783:N1788">
    <cfRule type="cellIs" dxfId="1621" priority="4136" operator="equal">
      <formula>"NO"</formula>
    </cfRule>
    <cfRule type="cellIs" dxfId="1620" priority="4137" operator="equal">
      <formula>"SI"</formula>
    </cfRule>
  </conditionalFormatting>
  <conditionalFormatting sqref="I1775">
    <cfRule type="cellIs" dxfId="1619" priority="4135" stopIfTrue="1" operator="greaterThan">
      <formula>0</formula>
    </cfRule>
  </conditionalFormatting>
  <conditionalFormatting sqref="P1782">
    <cfRule type="cellIs" dxfId="1618" priority="4121" operator="equal">
      <formula>"NO VÁLIDO"</formula>
    </cfRule>
    <cfRule type="cellIs" dxfId="1617" priority="4122" operator="equal">
      <formula>"VÁLIDO"</formula>
    </cfRule>
  </conditionalFormatting>
  <conditionalFormatting sqref="M1789">
    <cfRule type="cellIs" dxfId="1616" priority="4118" operator="notEqual">
      <formula>"NO CUMPLE"</formula>
    </cfRule>
    <cfRule type="containsText" dxfId="1615" priority="4119" stopIfTrue="1" operator="containsText" text="NO CUMPLE">
      <formula>NOT(ISERROR(SEARCH("NO CUMPLE",M1789)))</formula>
    </cfRule>
    <cfRule type="containsText" dxfId="1614" priority="4120" stopIfTrue="1" operator="containsText" text="CUMPLE">
      <formula>NOT(ISERROR(SEARCH("CUMPLE",M1789)))</formula>
    </cfRule>
  </conditionalFormatting>
  <conditionalFormatting sqref="M1783:M1788">
    <cfRule type="cellIs" dxfId="1613" priority="4116" stopIfTrue="1" operator="equal">
      <formula>"cumple"</formula>
    </cfRule>
    <cfRule type="containsText" dxfId="1612" priority="4117" stopIfTrue="1" operator="containsText" text="NO CUMPLE">
      <formula>NOT(ISERROR(SEARCH("NO CUMPLE",M1783)))</formula>
    </cfRule>
  </conditionalFormatting>
  <conditionalFormatting sqref="L1783:L1788">
    <cfRule type="cellIs" dxfId="1611" priority="4114" stopIfTrue="1" operator="equal">
      <formula>"cumple"</formula>
    </cfRule>
    <cfRule type="containsText" dxfId="1610" priority="4115" stopIfTrue="1" operator="containsText" text="NO CUMPLE">
      <formula>NOT(ISERROR(SEARCH("NO CUMPLE",L1783)))</formula>
    </cfRule>
  </conditionalFormatting>
  <conditionalFormatting sqref="C1796:I1805 K1796:M1805 P1796:V1797 P1799:V1805 P1798:Q1798 T1798:V1798">
    <cfRule type="cellIs" dxfId="1609" priority="4095" stopIfTrue="1" operator="greaterThan">
      <formula>0</formula>
    </cfRule>
  </conditionalFormatting>
  <conditionalFormatting sqref="D1799:D1804">
    <cfRule type="cellIs" dxfId="1608" priority="4094" stopIfTrue="1" operator="greaterThan">
      <formula>0</formula>
    </cfRule>
  </conditionalFormatting>
  <conditionalFormatting sqref="D1799:D1804 F1799:H1804">
    <cfRule type="cellIs" dxfId="1607" priority="4093" stopIfTrue="1" operator="greaterThan">
      <formula>0</formula>
    </cfRule>
  </conditionalFormatting>
  <conditionalFormatting sqref="H1796:H1804">
    <cfRule type="cellIs" dxfId="1606" priority="4092" stopIfTrue="1" operator="greaterThan">
      <formula>0</formula>
    </cfRule>
  </conditionalFormatting>
  <conditionalFormatting sqref="E1796:E1804">
    <cfRule type="cellIs" dxfId="1605" priority="4091" stopIfTrue="1" operator="greaterThan">
      <formula>0</formula>
    </cfRule>
  </conditionalFormatting>
  <conditionalFormatting sqref="K1813:K1818">
    <cfRule type="containsText" dxfId="1604" priority="4089" stopIfTrue="1" operator="containsText" text="NO CUMPLE">
      <formula>NOT(ISERROR(SEARCH("NO CUMPLE",K1813)))</formula>
    </cfRule>
    <cfRule type="containsText" dxfId="1603" priority="4090" stopIfTrue="1" operator="containsText" text="CUMPLE">
      <formula>NOT(ISERROR(SEARCH("CUMPLE",K1813)))</formula>
    </cfRule>
  </conditionalFormatting>
  <conditionalFormatting sqref="S1812">
    <cfRule type="cellIs" dxfId="1602" priority="4087" operator="greaterThanOrEqual">
      <formula>NUMMINCONT</formula>
    </cfRule>
    <cfRule type="cellIs" dxfId="1601" priority="4088" operator="lessThan">
      <formula>NUMMINCONT</formula>
    </cfRule>
  </conditionalFormatting>
  <conditionalFormatting sqref="T1799:V1804">
    <cfRule type="cellIs" dxfId="1600" priority="4085" stopIfTrue="1" operator="equal">
      <formula>"NO"</formula>
    </cfRule>
    <cfRule type="cellIs" dxfId="1599" priority="4086" stopIfTrue="1" operator="equal">
      <formula>"SI"</formula>
    </cfRule>
  </conditionalFormatting>
  <conditionalFormatting sqref="T1799:V1800">
    <cfRule type="cellIs" dxfId="1598" priority="4084" stopIfTrue="1" operator="equal">
      <formula>"NO APLICA"</formula>
    </cfRule>
  </conditionalFormatting>
  <conditionalFormatting sqref="T1801:U1804">
    <cfRule type="cellIs" dxfId="1597" priority="4083" stopIfTrue="1" operator="equal">
      <formula>"NO APLICA"</formula>
    </cfRule>
  </conditionalFormatting>
  <conditionalFormatting sqref="T1801:U1801">
    <cfRule type="cellIs" dxfId="1596" priority="4082" stopIfTrue="1" operator="equal">
      <formula>"NO APLICA"</formula>
    </cfRule>
  </conditionalFormatting>
  <conditionalFormatting sqref="V1801:V1804">
    <cfRule type="cellIs" dxfId="1595" priority="4081" stopIfTrue="1" operator="equal">
      <formula>"NO APLICA"</formula>
    </cfRule>
  </conditionalFormatting>
  <conditionalFormatting sqref="T1805:V1805">
    <cfRule type="cellIs" dxfId="1594" priority="4076" stopIfTrue="1" operator="equal">
      <formula>"NO"</formula>
    </cfRule>
    <cfRule type="cellIs" dxfId="1593" priority="4077" stopIfTrue="1" operator="equal">
      <formula>"SI"</formula>
    </cfRule>
  </conditionalFormatting>
  <conditionalFormatting sqref="T1805:U1805">
    <cfRule type="cellIs" dxfId="1592" priority="4075" stopIfTrue="1" operator="equal">
      <formula>"NO APLICA"</formula>
    </cfRule>
  </conditionalFormatting>
  <conditionalFormatting sqref="V1805">
    <cfRule type="cellIs" dxfId="1591" priority="4074" stopIfTrue="1" operator="equal">
      <formula>"NO APLICA"</formula>
    </cfRule>
  </conditionalFormatting>
  <conditionalFormatting sqref="T1815">
    <cfRule type="cellIs" dxfId="1590" priority="4072" operator="equal">
      <formula>"CUMPLE"</formula>
    </cfRule>
    <cfRule type="cellIs" dxfId="1589" priority="4073" operator="equal">
      <formula>"NO CUMPLE"</formula>
    </cfRule>
  </conditionalFormatting>
  <conditionalFormatting sqref="T1815">
    <cfRule type="cellIs" dxfId="1588" priority="4071" operator="equal">
      <formula>"VERIFICAR"</formula>
    </cfRule>
  </conditionalFormatting>
  <conditionalFormatting sqref="H1819">
    <cfRule type="containsText" dxfId="1587" priority="4052" stopIfTrue="1" operator="containsText" text="NO CUMPLE">
      <formula>NOT(ISERROR(SEARCH("NO CUMPLE",H1819)))</formula>
    </cfRule>
    <cfRule type="containsText" dxfId="1586" priority="4053" stopIfTrue="1" operator="containsText" text="CUMPLE">
      <formula>NOT(ISERROR(SEARCH("CUMPLE",H1819)))</formula>
    </cfRule>
  </conditionalFormatting>
  <conditionalFormatting sqref="J1819">
    <cfRule type="containsText" dxfId="1585" priority="4050" stopIfTrue="1" operator="containsText" text="NO CUMPLE">
      <formula>NOT(ISERROR(SEARCH("NO CUMPLE",J1819)))</formula>
    </cfRule>
    <cfRule type="containsText" dxfId="1584" priority="4051" stopIfTrue="1" operator="containsText" text="CUMPLE">
      <formula>NOT(ISERROR(SEARCH("CUMPLE",J1819)))</formula>
    </cfRule>
  </conditionalFormatting>
  <conditionalFormatting sqref="K1819">
    <cfRule type="containsText" dxfId="1583" priority="4048" stopIfTrue="1" operator="containsText" text="NO CUMPLE">
      <formula>NOT(ISERROR(SEARCH("NO CUMPLE",K1819)))</formula>
    </cfRule>
    <cfRule type="containsText" dxfId="1582" priority="4049" stopIfTrue="1" operator="containsText" text="CUMPLE">
      <formula>NOT(ISERROR(SEARCH("CUMPLE",K1819)))</formula>
    </cfRule>
  </conditionalFormatting>
  <conditionalFormatting sqref="O1818">
    <cfRule type="containsText" dxfId="1581" priority="4046" stopIfTrue="1" operator="containsText" text="NO CUMPLE">
      <formula>NOT(ISERROR(SEARCH("NO CUMPLE",O1818)))</formula>
    </cfRule>
    <cfRule type="containsText" dxfId="1580" priority="4047" stopIfTrue="1" operator="containsText" text="CUMPLE">
      <formula>NOT(ISERROR(SEARCH("CUMPLE",O1818)))</formula>
    </cfRule>
  </conditionalFormatting>
  <conditionalFormatting sqref="O1819:S1819">
    <cfRule type="cellIs" dxfId="1579" priority="4045" operator="equal">
      <formula>"EL PROPONENTE SE DEBE REQUERIR POR EXPERIENCIA MINIMA EXIGIDA"</formula>
    </cfRule>
  </conditionalFormatting>
  <conditionalFormatting sqref="J1796:J1805">
    <cfRule type="cellIs" dxfId="1578" priority="4044" stopIfTrue="1" operator="greaterThan">
      <formula>0</formula>
    </cfRule>
  </conditionalFormatting>
  <conditionalFormatting sqref="N1813:N1818">
    <cfRule type="cellIs" dxfId="1577" priority="4042" operator="equal">
      <formula>"NO"</formula>
    </cfRule>
    <cfRule type="cellIs" dxfId="1576" priority="4043" operator="equal">
      <formula>"SI"</formula>
    </cfRule>
  </conditionalFormatting>
  <conditionalFormatting sqref="I1805">
    <cfRule type="cellIs" dxfId="1575" priority="4041" stopIfTrue="1" operator="greaterThan">
      <formula>0</formula>
    </cfRule>
  </conditionalFormatting>
  <conditionalFormatting sqref="K1799:L1805">
    <cfRule type="cellIs" dxfId="1574" priority="4039" operator="equal">
      <formula>0</formula>
    </cfRule>
    <cfRule type="cellIs" dxfId="1573" priority="4040" operator="notBetween">
      <formula>$Q$17</formula>
      <formula>$R$17</formula>
    </cfRule>
  </conditionalFormatting>
  <conditionalFormatting sqref="B1796:B1805">
    <cfRule type="cellIs" dxfId="1572" priority="4038" stopIfTrue="1" operator="greaterThan">
      <formula>0</formula>
    </cfRule>
  </conditionalFormatting>
  <conditionalFormatting sqref="T1796:V1798">
    <cfRule type="cellIs" dxfId="1571" priority="4036" stopIfTrue="1" operator="equal">
      <formula>"NO"</formula>
    </cfRule>
    <cfRule type="cellIs" dxfId="1570" priority="4037" stopIfTrue="1" operator="equal">
      <formula>"SI"</formula>
    </cfRule>
  </conditionalFormatting>
  <conditionalFormatting sqref="T1796:V1797">
    <cfRule type="cellIs" dxfId="1569" priority="4035" stopIfTrue="1" operator="equal">
      <formula>"NO APLICA"</formula>
    </cfRule>
  </conditionalFormatting>
  <conditionalFormatting sqref="T1798:U1798">
    <cfRule type="cellIs" dxfId="1568" priority="4034" stopIfTrue="1" operator="equal">
      <formula>"NO APLICA"</formula>
    </cfRule>
  </conditionalFormatting>
  <conditionalFormatting sqref="T1798:U1798">
    <cfRule type="cellIs" dxfId="1567" priority="4033" stopIfTrue="1" operator="equal">
      <formula>"NO APLICA"</formula>
    </cfRule>
  </conditionalFormatting>
  <conditionalFormatting sqref="V1798">
    <cfRule type="cellIs" dxfId="1566" priority="4032" stopIfTrue="1" operator="equal">
      <formula>"NO APLICA"</formula>
    </cfRule>
  </conditionalFormatting>
  <conditionalFormatting sqref="K1796:L1798">
    <cfRule type="cellIs" dxfId="1565" priority="4031" operator="notBetween">
      <formula>$Q$17</formula>
      <formula>$R$17</formula>
    </cfRule>
  </conditionalFormatting>
  <conditionalFormatting sqref="C1796:I1805 K1796:M1805 P1796:V1797 P1799:V1805 P1798:Q1798 T1798:V1798">
    <cfRule type="cellIs" dxfId="1564" priority="4030" operator="equal">
      <formula>0</formula>
    </cfRule>
  </conditionalFormatting>
  <conditionalFormatting sqref="P1812">
    <cfRule type="cellIs" dxfId="1563" priority="4027" operator="equal">
      <formula>"NO VÁLIDO"</formula>
    </cfRule>
    <cfRule type="cellIs" dxfId="1562" priority="4028" operator="equal">
      <formula>"VÁLIDO"</formula>
    </cfRule>
  </conditionalFormatting>
  <conditionalFormatting sqref="M1819">
    <cfRule type="cellIs" dxfId="1561" priority="4024" operator="notEqual">
      <formula>"NO CUMPLE"</formula>
    </cfRule>
    <cfRule type="containsText" dxfId="1560" priority="4025" stopIfTrue="1" operator="containsText" text="NO CUMPLE">
      <formula>NOT(ISERROR(SEARCH("NO CUMPLE",M1819)))</formula>
    </cfRule>
    <cfRule type="containsText" dxfId="1559" priority="4026" stopIfTrue="1" operator="containsText" text="CUMPLE">
      <formula>NOT(ISERROR(SEARCH("CUMPLE",M1819)))</formula>
    </cfRule>
  </conditionalFormatting>
  <conditionalFormatting sqref="M1813:M1818">
    <cfRule type="cellIs" dxfId="1558" priority="4022" stopIfTrue="1" operator="equal">
      <formula>"cumple"</formula>
    </cfRule>
    <cfRule type="containsText" dxfId="1557" priority="4023" stopIfTrue="1" operator="containsText" text="NO CUMPLE">
      <formula>NOT(ISERROR(SEARCH("NO CUMPLE",M1813)))</formula>
    </cfRule>
  </conditionalFormatting>
  <conditionalFormatting sqref="L1813:L1818">
    <cfRule type="cellIs" dxfId="1556" priority="4020" stopIfTrue="1" operator="equal">
      <formula>"cumple"</formula>
    </cfRule>
    <cfRule type="containsText" dxfId="1555" priority="4021" stopIfTrue="1" operator="containsText" text="NO CUMPLE">
      <formula>NOT(ISERROR(SEARCH("NO CUMPLE",L1813)))</formula>
    </cfRule>
  </conditionalFormatting>
  <conditionalFormatting sqref="C1826:I1827 K1826:M1827 P1826:V1827">
    <cfRule type="cellIs" dxfId="1554" priority="4001" stopIfTrue="1" operator="greaterThan">
      <formula>0</formula>
    </cfRule>
  </conditionalFormatting>
  <conditionalFormatting sqref="H1826:H1827">
    <cfRule type="cellIs" dxfId="1553" priority="3998" stopIfTrue="1" operator="greaterThan">
      <formula>0</formula>
    </cfRule>
  </conditionalFormatting>
  <conditionalFormatting sqref="E1826:E1827">
    <cfRule type="cellIs" dxfId="1552" priority="3997" stopIfTrue="1" operator="greaterThan">
      <formula>0</formula>
    </cfRule>
  </conditionalFormatting>
  <conditionalFormatting sqref="K1835:K1840">
    <cfRule type="containsText" dxfId="1551" priority="3995" stopIfTrue="1" operator="containsText" text="NO CUMPLE">
      <formula>NOT(ISERROR(SEARCH("NO CUMPLE",K1835)))</formula>
    </cfRule>
    <cfRule type="containsText" dxfId="1550" priority="3996" stopIfTrue="1" operator="containsText" text="CUMPLE">
      <formula>NOT(ISERROR(SEARCH("CUMPLE",K1835)))</formula>
    </cfRule>
  </conditionalFormatting>
  <conditionalFormatting sqref="S1834">
    <cfRule type="cellIs" dxfId="1549" priority="3993" operator="greaterThanOrEqual">
      <formula>NUMMINCONT</formula>
    </cfRule>
    <cfRule type="cellIs" dxfId="1548" priority="3994" operator="lessThan">
      <formula>NUMMINCONT</formula>
    </cfRule>
  </conditionalFormatting>
  <conditionalFormatting sqref="T1837">
    <cfRule type="cellIs" dxfId="1547" priority="3978" operator="equal">
      <formula>"CUMPLE"</formula>
    </cfRule>
    <cfRule type="cellIs" dxfId="1546" priority="3979" operator="equal">
      <formula>"NO CUMPLE"</formula>
    </cfRule>
  </conditionalFormatting>
  <conditionalFormatting sqref="T1837">
    <cfRule type="cellIs" dxfId="1545" priority="3977" operator="equal">
      <formula>"VERIFICAR"</formula>
    </cfRule>
  </conditionalFormatting>
  <conditionalFormatting sqref="H1841">
    <cfRule type="containsText" dxfId="1544" priority="3958" stopIfTrue="1" operator="containsText" text="NO CUMPLE">
      <formula>NOT(ISERROR(SEARCH("NO CUMPLE",H1841)))</formula>
    </cfRule>
    <cfRule type="containsText" dxfId="1543" priority="3959" stopIfTrue="1" operator="containsText" text="CUMPLE">
      <formula>NOT(ISERROR(SEARCH("CUMPLE",H1841)))</formula>
    </cfRule>
  </conditionalFormatting>
  <conditionalFormatting sqref="J1841">
    <cfRule type="containsText" dxfId="1542" priority="3956" stopIfTrue="1" operator="containsText" text="NO CUMPLE">
      <formula>NOT(ISERROR(SEARCH("NO CUMPLE",J1841)))</formula>
    </cfRule>
    <cfRule type="containsText" dxfId="1541" priority="3957" stopIfTrue="1" operator="containsText" text="CUMPLE">
      <formula>NOT(ISERROR(SEARCH("CUMPLE",J1841)))</formula>
    </cfRule>
  </conditionalFormatting>
  <conditionalFormatting sqref="K1841">
    <cfRule type="containsText" dxfId="1540" priority="3954" stopIfTrue="1" operator="containsText" text="NO CUMPLE">
      <formula>NOT(ISERROR(SEARCH("NO CUMPLE",K1841)))</formula>
    </cfRule>
    <cfRule type="containsText" dxfId="1539" priority="3955" stopIfTrue="1" operator="containsText" text="CUMPLE">
      <formula>NOT(ISERROR(SEARCH("CUMPLE",K1841)))</formula>
    </cfRule>
  </conditionalFormatting>
  <conditionalFormatting sqref="O1840">
    <cfRule type="containsText" dxfId="1538" priority="3952" stopIfTrue="1" operator="containsText" text="NO CUMPLE">
      <formula>NOT(ISERROR(SEARCH("NO CUMPLE",O1840)))</formula>
    </cfRule>
    <cfRule type="containsText" dxfId="1537" priority="3953" stopIfTrue="1" operator="containsText" text="CUMPLE">
      <formula>NOT(ISERROR(SEARCH("CUMPLE",O1840)))</formula>
    </cfRule>
  </conditionalFormatting>
  <conditionalFormatting sqref="O1841:S1841">
    <cfRule type="cellIs" dxfId="1536" priority="3951" operator="equal">
      <formula>"EL PROPONENTE SE DEBE REQUERIR POR EXPERIENCIA MINIMA EXIGIDA"</formula>
    </cfRule>
  </conditionalFormatting>
  <conditionalFormatting sqref="J1826:J1827">
    <cfRule type="cellIs" dxfId="1535" priority="3950" stopIfTrue="1" operator="greaterThan">
      <formula>0</formula>
    </cfRule>
  </conditionalFormatting>
  <conditionalFormatting sqref="N1835:N1840">
    <cfRule type="cellIs" dxfId="1534" priority="3948" operator="equal">
      <formula>"NO"</formula>
    </cfRule>
    <cfRule type="cellIs" dxfId="1533" priority="3949" operator="equal">
      <formula>"SI"</formula>
    </cfRule>
  </conditionalFormatting>
  <conditionalFormatting sqref="B1826:B1827">
    <cfRule type="cellIs" dxfId="1532" priority="3944" stopIfTrue="1" operator="greaterThan">
      <formula>0</formula>
    </cfRule>
  </conditionalFormatting>
  <conditionalFormatting sqref="T1826:V1827">
    <cfRule type="cellIs" dxfId="1531" priority="3942" stopIfTrue="1" operator="equal">
      <formula>"NO"</formula>
    </cfRule>
    <cfRule type="cellIs" dxfId="1530" priority="3943" stopIfTrue="1" operator="equal">
      <formula>"SI"</formula>
    </cfRule>
  </conditionalFormatting>
  <conditionalFormatting sqref="T1826:V1827">
    <cfRule type="cellIs" dxfId="1529" priority="3941" stopIfTrue="1" operator="equal">
      <formula>"NO APLICA"</formula>
    </cfRule>
  </conditionalFormatting>
  <conditionalFormatting sqref="K1826:L1827">
    <cfRule type="cellIs" dxfId="1528" priority="3937" operator="notBetween">
      <formula>$Q$17</formula>
      <formula>$R$17</formula>
    </cfRule>
  </conditionalFormatting>
  <conditionalFormatting sqref="C1826:I1827 K1826:M1827 P1826:V1827">
    <cfRule type="cellIs" dxfId="1527" priority="3936" operator="equal">
      <formula>0</formula>
    </cfRule>
  </conditionalFormatting>
  <conditionalFormatting sqref="P1834">
    <cfRule type="cellIs" dxfId="1526" priority="3933" operator="equal">
      <formula>"NO VÁLIDO"</formula>
    </cfRule>
    <cfRule type="cellIs" dxfId="1525" priority="3934" operator="equal">
      <formula>"VÁLIDO"</formula>
    </cfRule>
  </conditionalFormatting>
  <conditionalFormatting sqref="M1841">
    <cfRule type="cellIs" dxfId="1524" priority="3930" operator="notEqual">
      <formula>"NO CUMPLE"</formula>
    </cfRule>
    <cfRule type="containsText" dxfId="1523" priority="3931" stopIfTrue="1" operator="containsText" text="NO CUMPLE">
      <formula>NOT(ISERROR(SEARCH("NO CUMPLE",M1841)))</formula>
    </cfRule>
    <cfRule type="containsText" dxfId="1522" priority="3932" stopIfTrue="1" operator="containsText" text="CUMPLE">
      <formula>NOT(ISERROR(SEARCH("CUMPLE",M1841)))</formula>
    </cfRule>
  </conditionalFormatting>
  <conditionalFormatting sqref="M1835:M1840">
    <cfRule type="cellIs" dxfId="1521" priority="3928" stopIfTrue="1" operator="equal">
      <formula>"cumple"</formula>
    </cfRule>
    <cfRule type="containsText" dxfId="1520" priority="3929" stopIfTrue="1" operator="containsText" text="NO CUMPLE">
      <formula>NOT(ISERROR(SEARCH("NO CUMPLE",M1835)))</formula>
    </cfRule>
  </conditionalFormatting>
  <conditionalFormatting sqref="L1835:L1840">
    <cfRule type="cellIs" dxfId="1519" priority="3926" stopIfTrue="1" operator="equal">
      <formula>"cumple"</formula>
    </cfRule>
    <cfRule type="containsText" dxfId="1518" priority="3927" stopIfTrue="1" operator="containsText" text="NO CUMPLE">
      <formula>NOT(ISERROR(SEARCH("NO CUMPLE",L1835)))</formula>
    </cfRule>
  </conditionalFormatting>
  <conditionalFormatting sqref="D1849:D1851">
    <cfRule type="cellIs" dxfId="1517" priority="3906" stopIfTrue="1" operator="greaterThan">
      <formula>0</formula>
    </cfRule>
  </conditionalFormatting>
  <conditionalFormatting sqref="D1849:D1851 F1849:H1851">
    <cfRule type="cellIs" dxfId="1516" priority="3905" stopIfTrue="1" operator="greaterThan">
      <formula>0</formula>
    </cfRule>
  </conditionalFormatting>
  <conditionalFormatting sqref="K1859:K1864">
    <cfRule type="containsText" dxfId="1515" priority="3901" stopIfTrue="1" operator="containsText" text="NO CUMPLE">
      <formula>NOT(ISERROR(SEARCH("NO CUMPLE",K1859)))</formula>
    </cfRule>
    <cfRule type="containsText" dxfId="1514" priority="3902" stopIfTrue="1" operator="containsText" text="CUMPLE">
      <formula>NOT(ISERROR(SEARCH("CUMPLE",K1859)))</formula>
    </cfRule>
  </conditionalFormatting>
  <conditionalFormatting sqref="S1858">
    <cfRule type="cellIs" dxfId="1513" priority="3899" operator="greaterThanOrEqual">
      <formula>NUMMINCONT</formula>
    </cfRule>
    <cfRule type="cellIs" dxfId="1512" priority="3900" operator="lessThan">
      <formula>NUMMINCONT</formula>
    </cfRule>
  </conditionalFormatting>
  <conditionalFormatting sqref="T1849:V1851">
    <cfRule type="cellIs" dxfId="1511" priority="3897" stopIfTrue="1" operator="equal">
      <formula>"NO"</formula>
    </cfRule>
    <cfRule type="cellIs" dxfId="1510" priority="3898" stopIfTrue="1" operator="equal">
      <formula>"SI"</formula>
    </cfRule>
  </conditionalFormatting>
  <conditionalFormatting sqref="T1849:V1850">
    <cfRule type="cellIs" dxfId="1509" priority="3896" stopIfTrue="1" operator="equal">
      <formula>"NO APLICA"</formula>
    </cfRule>
  </conditionalFormatting>
  <conditionalFormatting sqref="T1851:U1851">
    <cfRule type="cellIs" dxfId="1508" priority="3895" stopIfTrue="1" operator="equal">
      <formula>"NO APLICA"</formula>
    </cfRule>
  </conditionalFormatting>
  <conditionalFormatting sqref="T1851:U1851">
    <cfRule type="cellIs" dxfId="1507" priority="3894" stopIfTrue="1" operator="equal">
      <formula>"NO APLICA"</formula>
    </cfRule>
  </conditionalFormatting>
  <conditionalFormatting sqref="V1851">
    <cfRule type="cellIs" dxfId="1506" priority="3893" stopIfTrue="1" operator="equal">
      <formula>"NO APLICA"</formula>
    </cfRule>
  </conditionalFormatting>
  <conditionalFormatting sqref="T1861">
    <cfRule type="cellIs" dxfId="1505" priority="3884" operator="equal">
      <formula>"CUMPLE"</formula>
    </cfRule>
    <cfRule type="cellIs" dxfId="1504" priority="3885" operator="equal">
      <formula>"NO CUMPLE"</formula>
    </cfRule>
  </conditionalFormatting>
  <conditionalFormatting sqref="T1861">
    <cfRule type="cellIs" dxfId="1503" priority="3883" operator="equal">
      <formula>"VERIFICAR"</formula>
    </cfRule>
  </conditionalFormatting>
  <conditionalFormatting sqref="H1865">
    <cfRule type="containsText" dxfId="1502" priority="3864" stopIfTrue="1" operator="containsText" text="NO CUMPLE">
      <formula>NOT(ISERROR(SEARCH("NO CUMPLE",H1865)))</formula>
    </cfRule>
    <cfRule type="containsText" dxfId="1501" priority="3865" stopIfTrue="1" operator="containsText" text="CUMPLE">
      <formula>NOT(ISERROR(SEARCH("CUMPLE",H1865)))</formula>
    </cfRule>
  </conditionalFormatting>
  <conditionalFormatting sqref="J1865">
    <cfRule type="containsText" dxfId="1500" priority="3862" stopIfTrue="1" operator="containsText" text="NO CUMPLE">
      <formula>NOT(ISERROR(SEARCH("NO CUMPLE",J1865)))</formula>
    </cfRule>
    <cfRule type="containsText" dxfId="1499" priority="3863" stopIfTrue="1" operator="containsText" text="CUMPLE">
      <formula>NOT(ISERROR(SEARCH("CUMPLE",J1865)))</formula>
    </cfRule>
  </conditionalFormatting>
  <conditionalFormatting sqref="K1865">
    <cfRule type="containsText" dxfId="1498" priority="3860" stopIfTrue="1" operator="containsText" text="NO CUMPLE">
      <formula>NOT(ISERROR(SEARCH("NO CUMPLE",K1865)))</formula>
    </cfRule>
    <cfRule type="containsText" dxfId="1497" priority="3861" stopIfTrue="1" operator="containsText" text="CUMPLE">
      <formula>NOT(ISERROR(SEARCH("CUMPLE",K1865)))</formula>
    </cfRule>
  </conditionalFormatting>
  <conditionalFormatting sqref="O1864">
    <cfRule type="containsText" dxfId="1496" priority="3858" stopIfTrue="1" operator="containsText" text="NO CUMPLE">
      <formula>NOT(ISERROR(SEARCH("NO CUMPLE",O1864)))</formula>
    </cfRule>
    <cfRule type="containsText" dxfId="1495" priority="3859" stopIfTrue="1" operator="containsText" text="CUMPLE">
      <formula>NOT(ISERROR(SEARCH("CUMPLE",O1864)))</formula>
    </cfRule>
  </conditionalFormatting>
  <conditionalFormatting sqref="O1865:S1865">
    <cfRule type="cellIs" dxfId="1494" priority="3857" operator="equal">
      <formula>"EL PROPONENTE SE DEBE REQUERIR POR EXPERIENCIA MINIMA EXIGIDA"</formula>
    </cfRule>
  </conditionalFormatting>
  <conditionalFormatting sqref="N1859:N1864">
    <cfRule type="cellIs" dxfId="1493" priority="3854" operator="equal">
      <formula>"NO"</formula>
    </cfRule>
    <cfRule type="cellIs" dxfId="1492" priority="3855" operator="equal">
      <formula>"SI"</formula>
    </cfRule>
  </conditionalFormatting>
  <conditionalFormatting sqref="K1849:L1851">
    <cfRule type="cellIs" dxfId="1491" priority="3851" operator="equal">
      <formula>0</formula>
    </cfRule>
    <cfRule type="cellIs" dxfId="1490" priority="3852" operator="notBetween">
      <formula>$Q$17</formula>
      <formula>$R$17</formula>
    </cfRule>
  </conditionalFormatting>
  <conditionalFormatting sqref="T1848:V1848">
    <cfRule type="cellIs" dxfId="1489" priority="3847" stopIfTrue="1" operator="equal">
      <formula>"NO APLICA"</formula>
    </cfRule>
  </conditionalFormatting>
  <conditionalFormatting sqref="P1858">
    <cfRule type="cellIs" dxfId="1488" priority="3839" operator="equal">
      <formula>"NO VÁLIDO"</formula>
    </cfRule>
    <cfRule type="cellIs" dxfId="1487" priority="3840" operator="equal">
      <formula>"VÁLIDO"</formula>
    </cfRule>
  </conditionalFormatting>
  <conditionalFormatting sqref="M1865">
    <cfRule type="cellIs" dxfId="1486" priority="3836" operator="notEqual">
      <formula>"NO CUMPLE"</formula>
    </cfRule>
    <cfRule type="containsText" dxfId="1485" priority="3837" stopIfTrue="1" operator="containsText" text="NO CUMPLE">
      <formula>NOT(ISERROR(SEARCH("NO CUMPLE",M1865)))</formula>
    </cfRule>
    <cfRule type="containsText" dxfId="1484" priority="3838" stopIfTrue="1" operator="containsText" text="CUMPLE">
      <formula>NOT(ISERROR(SEARCH("CUMPLE",M1865)))</formula>
    </cfRule>
  </conditionalFormatting>
  <conditionalFormatting sqref="M1859:M1864">
    <cfRule type="cellIs" dxfId="1483" priority="3834" stopIfTrue="1" operator="equal">
      <formula>"cumple"</formula>
    </cfRule>
    <cfRule type="containsText" dxfId="1482" priority="3835" stopIfTrue="1" operator="containsText" text="NO CUMPLE">
      <formula>NOT(ISERROR(SEARCH("NO CUMPLE",M1859)))</formula>
    </cfRule>
  </conditionalFormatting>
  <conditionalFormatting sqref="L1859:L1864">
    <cfRule type="cellIs" dxfId="1481" priority="3832" stopIfTrue="1" operator="equal">
      <formula>"cumple"</formula>
    </cfRule>
    <cfRule type="containsText" dxfId="1480" priority="3833" stopIfTrue="1" operator="containsText" text="NO CUMPLE">
      <formula>NOT(ISERROR(SEARCH("NO CUMPLE",L1859)))</formula>
    </cfRule>
  </conditionalFormatting>
  <conditionalFormatting sqref="K1884:K1889">
    <cfRule type="containsText" dxfId="1479" priority="3807" stopIfTrue="1" operator="containsText" text="NO CUMPLE">
      <formula>NOT(ISERROR(SEARCH("NO CUMPLE",K1884)))</formula>
    </cfRule>
    <cfRule type="containsText" dxfId="1478" priority="3808" stopIfTrue="1" operator="containsText" text="CUMPLE">
      <formula>NOT(ISERROR(SEARCH("CUMPLE",K1884)))</formula>
    </cfRule>
  </conditionalFormatting>
  <conditionalFormatting sqref="S1883">
    <cfRule type="cellIs" dxfId="1477" priority="3805" operator="greaterThanOrEqual">
      <formula>NUMMINCONT</formula>
    </cfRule>
    <cfRule type="cellIs" dxfId="1476" priority="3806" operator="lessThan">
      <formula>NUMMINCONT</formula>
    </cfRule>
  </conditionalFormatting>
  <conditionalFormatting sqref="T1874:U1875">
    <cfRule type="cellIs" dxfId="1475" priority="3801" stopIfTrue="1" operator="equal">
      <formula>"NO APLICA"</formula>
    </cfRule>
  </conditionalFormatting>
  <conditionalFormatting sqref="T1874:U1874">
    <cfRule type="cellIs" dxfId="1474" priority="3800" stopIfTrue="1" operator="equal">
      <formula>"NO APLICA"</formula>
    </cfRule>
  </conditionalFormatting>
  <conditionalFormatting sqref="V1874:V1875">
    <cfRule type="cellIs" dxfId="1473" priority="3799" stopIfTrue="1" operator="equal">
      <formula>"NO APLICA"</formula>
    </cfRule>
  </conditionalFormatting>
  <conditionalFormatting sqref="T1876:V1876">
    <cfRule type="cellIs" dxfId="1472" priority="3794" stopIfTrue="1" operator="equal">
      <formula>"NO"</formula>
    </cfRule>
    <cfRule type="cellIs" dxfId="1471" priority="3795" stopIfTrue="1" operator="equal">
      <formula>"SI"</formula>
    </cfRule>
  </conditionalFormatting>
  <conditionalFormatting sqref="T1876:U1876">
    <cfRule type="cellIs" dxfId="1470" priority="3793" stopIfTrue="1" operator="equal">
      <formula>"NO APLICA"</formula>
    </cfRule>
  </conditionalFormatting>
  <conditionalFormatting sqref="V1876">
    <cfRule type="cellIs" dxfId="1469" priority="3792" stopIfTrue="1" operator="equal">
      <formula>"NO APLICA"</formula>
    </cfRule>
  </conditionalFormatting>
  <conditionalFormatting sqref="T1886">
    <cfRule type="cellIs" dxfId="1468" priority="3790" operator="equal">
      <formula>"CUMPLE"</formula>
    </cfRule>
    <cfRule type="cellIs" dxfId="1467" priority="3791" operator="equal">
      <formula>"NO CUMPLE"</formula>
    </cfRule>
  </conditionalFormatting>
  <conditionalFormatting sqref="T1886">
    <cfRule type="cellIs" dxfId="1466" priority="3789" operator="equal">
      <formula>"VERIFICAR"</formula>
    </cfRule>
  </conditionalFormatting>
  <conditionalFormatting sqref="H1890">
    <cfRule type="containsText" dxfId="1465" priority="3770" stopIfTrue="1" operator="containsText" text="NO CUMPLE">
      <formula>NOT(ISERROR(SEARCH("NO CUMPLE",H1890)))</formula>
    </cfRule>
    <cfRule type="containsText" dxfId="1464" priority="3771" stopIfTrue="1" operator="containsText" text="CUMPLE">
      <formula>NOT(ISERROR(SEARCH("CUMPLE",H1890)))</formula>
    </cfRule>
  </conditionalFormatting>
  <conditionalFormatting sqref="J1890">
    <cfRule type="containsText" dxfId="1463" priority="3768" stopIfTrue="1" operator="containsText" text="NO CUMPLE">
      <formula>NOT(ISERROR(SEARCH("NO CUMPLE",J1890)))</formula>
    </cfRule>
    <cfRule type="containsText" dxfId="1462" priority="3769" stopIfTrue="1" operator="containsText" text="CUMPLE">
      <formula>NOT(ISERROR(SEARCH("CUMPLE",J1890)))</formula>
    </cfRule>
  </conditionalFormatting>
  <conditionalFormatting sqref="K1890">
    <cfRule type="containsText" dxfId="1461" priority="3766" stopIfTrue="1" operator="containsText" text="NO CUMPLE">
      <formula>NOT(ISERROR(SEARCH("NO CUMPLE",K1890)))</formula>
    </cfRule>
    <cfRule type="containsText" dxfId="1460" priority="3767" stopIfTrue="1" operator="containsText" text="CUMPLE">
      <formula>NOT(ISERROR(SEARCH("CUMPLE",K1890)))</formula>
    </cfRule>
  </conditionalFormatting>
  <conditionalFormatting sqref="O1889">
    <cfRule type="containsText" dxfId="1459" priority="3764" stopIfTrue="1" operator="containsText" text="NO CUMPLE">
      <formula>NOT(ISERROR(SEARCH("NO CUMPLE",O1889)))</formula>
    </cfRule>
    <cfRule type="containsText" dxfId="1458" priority="3765" stopIfTrue="1" operator="containsText" text="CUMPLE">
      <formula>NOT(ISERROR(SEARCH("CUMPLE",O1889)))</formula>
    </cfRule>
  </conditionalFormatting>
  <conditionalFormatting sqref="O1890:S1890">
    <cfRule type="cellIs" dxfId="1457" priority="3763" operator="equal">
      <formula>"EL PROPONENTE SE DEBE REQUERIR POR EXPERIENCIA MINIMA EXIGIDA"</formula>
    </cfRule>
  </conditionalFormatting>
  <conditionalFormatting sqref="N1884:N1889">
    <cfRule type="cellIs" dxfId="1456" priority="3760" operator="equal">
      <formula>"NO"</formula>
    </cfRule>
    <cfRule type="cellIs" dxfId="1455" priority="3761" operator="equal">
      <formula>"SI"</formula>
    </cfRule>
  </conditionalFormatting>
  <conditionalFormatting sqref="I1876">
    <cfRule type="cellIs" dxfId="1454" priority="3759" stopIfTrue="1" operator="greaterThan">
      <formula>0</formula>
    </cfRule>
  </conditionalFormatting>
  <conditionalFormatting sqref="T1872:V1873">
    <cfRule type="cellIs" dxfId="1453" priority="3754" stopIfTrue="1" operator="equal">
      <formula>"NO"</formula>
    </cfRule>
    <cfRule type="cellIs" dxfId="1452" priority="3755" stopIfTrue="1" operator="equal">
      <formula>"SI"</formula>
    </cfRule>
  </conditionalFormatting>
  <conditionalFormatting sqref="T1872:V1873">
    <cfRule type="cellIs" dxfId="1451" priority="3753" stopIfTrue="1" operator="equal">
      <formula>"NO APLICA"</formula>
    </cfRule>
  </conditionalFormatting>
  <conditionalFormatting sqref="K1872:L1873">
    <cfRule type="cellIs" dxfId="1450" priority="3749" operator="notBetween">
      <formula>$Q$17</formula>
      <formula>$R$17</formula>
    </cfRule>
  </conditionalFormatting>
  <conditionalFormatting sqref="P1883">
    <cfRule type="cellIs" dxfId="1449" priority="3745" operator="equal">
      <formula>"NO VÁLIDO"</formula>
    </cfRule>
    <cfRule type="cellIs" dxfId="1448" priority="3746" operator="equal">
      <formula>"VÁLIDO"</formula>
    </cfRule>
  </conditionalFormatting>
  <conditionalFormatting sqref="M1890">
    <cfRule type="cellIs" dxfId="1447" priority="3742" operator="notEqual">
      <formula>"NO CUMPLE"</formula>
    </cfRule>
    <cfRule type="containsText" dxfId="1446" priority="3743" stopIfTrue="1" operator="containsText" text="NO CUMPLE">
      <formula>NOT(ISERROR(SEARCH("NO CUMPLE",M1890)))</formula>
    </cfRule>
    <cfRule type="containsText" dxfId="1445" priority="3744" stopIfTrue="1" operator="containsText" text="CUMPLE">
      <formula>NOT(ISERROR(SEARCH("CUMPLE",M1890)))</formula>
    </cfRule>
  </conditionalFormatting>
  <conditionalFormatting sqref="M1884:M1889">
    <cfRule type="cellIs" dxfId="1444" priority="3740" stopIfTrue="1" operator="equal">
      <formula>"cumple"</formula>
    </cfRule>
    <cfRule type="containsText" dxfId="1443" priority="3741" stopIfTrue="1" operator="containsText" text="NO CUMPLE">
      <formula>NOT(ISERROR(SEARCH("NO CUMPLE",M1884)))</formula>
    </cfRule>
  </conditionalFormatting>
  <conditionalFormatting sqref="L1884:L1889">
    <cfRule type="cellIs" dxfId="1442" priority="3738" stopIfTrue="1" operator="equal">
      <formula>"cumple"</formula>
    </cfRule>
    <cfRule type="containsText" dxfId="1441" priority="3739" stopIfTrue="1" operator="containsText" text="NO CUMPLE">
      <formula>NOT(ISERROR(SEARCH("NO CUMPLE",L1884)))</formula>
    </cfRule>
  </conditionalFormatting>
  <conditionalFormatting sqref="K1910:K1915">
    <cfRule type="containsText" dxfId="1440" priority="3525" stopIfTrue="1" operator="containsText" text="NO CUMPLE">
      <formula>NOT(ISERROR(SEARCH("NO CUMPLE",K1910)))</formula>
    </cfRule>
    <cfRule type="containsText" dxfId="1439" priority="3526" stopIfTrue="1" operator="containsText" text="CUMPLE">
      <formula>NOT(ISERROR(SEARCH("CUMPLE",K1910)))</formula>
    </cfRule>
  </conditionalFormatting>
  <conditionalFormatting sqref="S1909">
    <cfRule type="cellIs" dxfId="1438" priority="3523" operator="greaterThanOrEqual">
      <formula>NUMMINCONT</formula>
    </cfRule>
    <cfRule type="cellIs" dxfId="1437" priority="3524" operator="lessThan">
      <formula>NUMMINCONT</formula>
    </cfRule>
  </conditionalFormatting>
  <conditionalFormatting sqref="T1902:V1902">
    <cfRule type="cellIs" dxfId="1436" priority="3512" stopIfTrue="1" operator="equal">
      <formula>"NO"</formula>
    </cfRule>
    <cfRule type="cellIs" dxfId="1435" priority="3513" stopIfTrue="1" operator="equal">
      <formula>"SI"</formula>
    </cfRule>
  </conditionalFormatting>
  <conditionalFormatting sqref="T1902:U1902">
    <cfRule type="cellIs" dxfId="1434" priority="3511" stopIfTrue="1" operator="equal">
      <formula>"NO APLICA"</formula>
    </cfRule>
  </conditionalFormatting>
  <conditionalFormatting sqref="V1902">
    <cfRule type="cellIs" dxfId="1433" priority="3510" stopIfTrue="1" operator="equal">
      <formula>"NO APLICA"</formula>
    </cfRule>
  </conditionalFormatting>
  <conditionalFormatting sqref="T1912">
    <cfRule type="cellIs" dxfId="1432" priority="3508" operator="equal">
      <formula>"CUMPLE"</formula>
    </cfRule>
    <cfRule type="cellIs" dxfId="1431" priority="3509" operator="equal">
      <formula>"NO CUMPLE"</formula>
    </cfRule>
  </conditionalFormatting>
  <conditionalFormatting sqref="T1912">
    <cfRule type="cellIs" dxfId="1430" priority="3507" operator="equal">
      <formula>"VERIFICAR"</formula>
    </cfRule>
  </conditionalFormatting>
  <conditionalFormatting sqref="H1916">
    <cfRule type="containsText" dxfId="1429" priority="3488" stopIfTrue="1" operator="containsText" text="NO CUMPLE">
      <formula>NOT(ISERROR(SEARCH("NO CUMPLE",H1916)))</formula>
    </cfRule>
    <cfRule type="containsText" dxfId="1428" priority="3489" stopIfTrue="1" operator="containsText" text="CUMPLE">
      <formula>NOT(ISERROR(SEARCH("CUMPLE",H1916)))</formula>
    </cfRule>
  </conditionalFormatting>
  <conditionalFormatting sqref="J1916">
    <cfRule type="containsText" dxfId="1427" priority="3486" stopIfTrue="1" operator="containsText" text="NO CUMPLE">
      <formula>NOT(ISERROR(SEARCH("NO CUMPLE",J1916)))</formula>
    </cfRule>
    <cfRule type="containsText" dxfId="1426" priority="3487" stopIfTrue="1" operator="containsText" text="CUMPLE">
      <formula>NOT(ISERROR(SEARCH("CUMPLE",J1916)))</formula>
    </cfRule>
  </conditionalFormatting>
  <conditionalFormatting sqref="K1916">
    <cfRule type="containsText" dxfId="1425" priority="3484" stopIfTrue="1" operator="containsText" text="NO CUMPLE">
      <formula>NOT(ISERROR(SEARCH("NO CUMPLE",K1916)))</formula>
    </cfRule>
    <cfRule type="containsText" dxfId="1424" priority="3485" stopIfTrue="1" operator="containsText" text="CUMPLE">
      <formula>NOT(ISERROR(SEARCH("CUMPLE",K1916)))</formula>
    </cfRule>
  </conditionalFormatting>
  <conditionalFormatting sqref="O1915">
    <cfRule type="containsText" dxfId="1423" priority="3482" stopIfTrue="1" operator="containsText" text="NO CUMPLE">
      <formula>NOT(ISERROR(SEARCH("NO CUMPLE",O1915)))</formula>
    </cfRule>
    <cfRule type="containsText" dxfId="1422" priority="3483" stopIfTrue="1" operator="containsText" text="CUMPLE">
      <formula>NOT(ISERROR(SEARCH("CUMPLE",O1915)))</formula>
    </cfRule>
  </conditionalFormatting>
  <conditionalFormatting sqref="O1916:S1916">
    <cfRule type="cellIs" dxfId="1421" priority="3481" operator="equal">
      <formula>"EL PROPONENTE SE DEBE REQUERIR POR EXPERIENCIA MINIMA EXIGIDA"</formula>
    </cfRule>
  </conditionalFormatting>
  <conditionalFormatting sqref="N1910:N1915">
    <cfRule type="cellIs" dxfId="1420" priority="3478" operator="equal">
      <formula>"NO"</formula>
    </cfRule>
    <cfRule type="cellIs" dxfId="1419" priority="3479" operator="equal">
      <formula>"SI"</formula>
    </cfRule>
  </conditionalFormatting>
  <conditionalFormatting sqref="I1902">
    <cfRule type="cellIs" dxfId="1418" priority="3477" stopIfTrue="1" operator="greaterThan">
      <formula>0</formula>
    </cfRule>
  </conditionalFormatting>
  <conditionalFormatting sqref="T1897:V1899">
    <cfRule type="cellIs" dxfId="1417" priority="3472" stopIfTrue="1" operator="equal">
      <formula>"NO"</formula>
    </cfRule>
    <cfRule type="cellIs" dxfId="1416" priority="3473" stopIfTrue="1" operator="equal">
      <formula>"SI"</formula>
    </cfRule>
  </conditionalFormatting>
  <conditionalFormatting sqref="T1897:V1898">
    <cfRule type="cellIs" dxfId="1415" priority="3471" stopIfTrue="1" operator="equal">
      <formula>"NO APLICA"</formula>
    </cfRule>
  </conditionalFormatting>
  <conditionalFormatting sqref="T1899:U1899">
    <cfRule type="cellIs" dxfId="1414" priority="3470" stopIfTrue="1" operator="equal">
      <formula>"NO APLICA"</formula>
    </cfRule>
  </conditionalFormatting>
  <conditionalFormatting sqref="T1899:U1899">
    <cfRule type="cellIs" dxfId="1413" priority="3469" stopIfTrue="1" operator="equal">
      <formula>"NO APLICA"</formula>
    </cfRule>
  </conditionalFormatting>
  <conditionalFormatting sqref="V1899">
    <cfRule type="cellIs" dxfId="1412" priority="3468" stopIfTrue="1" operator="equal">
      <formula>"NO APLICA"</formula>
    </cfRule>
  </conditionalFormatting>
  <conditionalFormatting sqref="K1897:L1899">
    <cfRule type="cellIs" dxfId="1411" priority="3467" operator="notBetween">
      <formula>$Q$17</formula>
      <formula>$R$17</formula>
    </cfRule>
  </conditionalFormatting>
  <conditionalFormatting sqref="P1909">
    <cfRule type="cellIs" dxfId="1410" priority="3463" operator="equal">
      <formula>"NO VÁLIDO"</formula>
    </cfRule>
    <cfRule type="cellIs" dxfId="1409" priority="3464" operator="equal">
      <formula>"VÁLIDO"</formula>
    </cfRule>
  </conditionalFormatting>
  <conditionalFormatting sqref="M1916">
    <cfRule type="cellIs" dxfId="1408" priority="3460" operator="notEqual">
      <formula>"NO CUMPLE"</formula>
    </cfRule>
    <cfRule type="containsText" dxfId="1407" priority="3461" stopIfTrue="1" operator="containsText" text="NO CUMPLE">
      <formula>NOT(ISERROR(SEARCH("NO CUMPLE",M1916)))</formula>
    </cfRule>
    <cfRule type="containsText" dxfId="1406" priority="3462" stopIfTrue="1" operator="containsText" text="CUMPLE">
      <formula>NOT(ISERROR(SEARCH("CUMPLE",M1916)))</formula>
    </cfRule>
  </conditionalFormatting>
  <conditionalFormatting sqref="M1910:M1915">
    <cfRule type="cellIs" dxfId="1405" priority="3458" stopIfTrue="1" operator="equal">
      <formula>"cumple"</formula>
    </cfRule>
    <cfRule type="containsText" dxfId="1404" priority="3459" stopIfTrue="1" operator="containsText" text="NO CUMPLE">
      <formula>NOT(ISERROR(SEARCH("NO CUMPLE",M1910)))</formula>
    </cfRule>
  </conditionalFormatting>
  <conditionalFormatting sqref="L1910:L1915">
    <cfRule type="cellIs" dxfId="1403" priority="3456" stopIfTrue="1" operator="equal">
      <formula>"cumple"</formula>
    </cfRule>
    <cfRule type="containsText" dxfId="1402" priority="3457" stopIfTrue="1" operator="containsText" text="NO CUMPLE">
      <formula>NOT(ISERROR(SEARCH("NO CUMPLE",L1910)))</formula>
    </cfRule>
  </conditionalFormatting>
  <conditionalFormatting sqref="D1924:D1929">
    <cfRule type="cellIs" dxfId="1401" priority="3436" stopIfTrue="1" operator="greaterThan">
      <formula>0</formula>
    </cfRule>
  </conditionalFormatting>
  <conditionalFormatting sqref="D1924:D1929 F1924:H1929">
    <cfRule type="cellIs" dxfId="1400" priority="3435" stopIfTrue="1" operator="greaterThan">
      <formula>0</formula>
    </cfRule>
  </conditionalFormatting>
  <conditionalFormatting sqref="K1938:K1943">
    <cfRule type="containsText" dxfId="1399" priority="3431" stopIfTrue="1" operator="containsText" text="NO CUMPLE">
      <formula>NOT(ISERROR(SEARCH("NO CUMPLE",K1938)))</formula>
    </cfRule>
    <cfRule type="containsText" dxfId="1398" priority="3432" stopIfTrue="1" operator="containsText" text="CUMPLE">
      <formula>NOT(ISERROR(SEARCH("CUMPLE",K1938)))</formula>
    </cfRule>
  </conditionalFormatting>
  <conditionalFormatting sqref="S1937">
    <cfRule type="cellIs" dxfId="1397" priority="3429" operator="greaterThanOrEqual">
      <formula>NUMMINCONT</formula>
    </cfRule>
    <cfRule type="cellIs" dxfId="1396" priority="3430" operator="lessThan">
      <formula>NUMMINCONT</formula>
    </cfRule>
  </conditionalFormatting>
  <conditionalFormatting sqref="T1924:V1929">
    <cfRule type="cellIs" dxfId="1395" priority="3427" stopIfTrue="1" operator="equal">
      <formula>"NO"</formula>
    </cfRule>
    <cfRule type="cellIs" dxfId="1394" priority="3428" stopIfTrue="1" operator="equal">
      <formula>"SI"</formula>
    </cfRule>
  </conditionalFormatting>
  <conditionalFormatting sqref="T1924:V1925">
    <cfRule type="cellIs" dxfId="1393" priority="3426" stopIfTrue="1" operator="equal">
      <formula>"NO APLICA"</formula>
    </cfRule>
  </conditionalFormatting>
  <conditionalFormatting sqref="T1926:U1929">
    <cfRule type="cellIs" dxfId="1392" priority="3425" stopIfTrue="1" operator="equal">
      <formula>"NO APLICA"</formula>
    </cfRule>
  </conditionalFormatting>
  <conditionalFormatting sqref="T1926:U1926">
    <cfRule type="cellIs" dxfId="1391" priority="3424" stopIfTrue="1" operator="equal">
      <formula>"NO APLICA"</formula>
    </cfRule>
  </conditionalFormatting>
  <conditionalFormatting sqref="V1926:V1929">
    <cfRule type="cellIs" dxfId="1390" priority="3423" stopIfTrue="1" operator="equal">
      <formula>"NO APLICA"</formula>
    </cfRule>
  </conditionalFormatting>
  <conditionalFormatting sqref="T1930:V1930">
    <cfRule type="cellIs" dxfId="1389" priority="3418" stopIfTrue="1" operator="equal">
      <formula>"NO"</formula>
    </cfRule>
    <cfRule type="cellIs" dxfId="1388" priority="3419" stopIfTrue="1" operator="equal">
      <formula>"SI"</formula>
    </cfRule>
  </conditionalFormatting>
  <conditionalFormatting sqref="T1930:U1930">
    <cfRule type="cellIs" dxfId="1387" priority="3417" stopIfTrue="1" operator="equal">
      <formula>"NO APLICA"</formula>
    </cfRule>
  </conditionalFormatting>
  <conditionalFormatting sqref="V1930">
    <cfRule type="cellIs" dxfId="1386" priority="3416" stopIfTrue="1" operator="equal">
      <formula>"NO APLICA"</formula>
    </cfRule>
  </conditionalFormatting>
  <conditionalFormatting sqref="T1940">
    <cfRule type="cellIs" dxfId="1385" priority="3414" operator="equal">
      <formula>"CUMPLE"</formula>
    </cfRule>
    <cfRule type="cellIs" dxfId="1384" priority="3415" operator="equal">
      <formula>"NO CUMPLE"</formula>
    </cfRule>
  </conditionalFormatting>
  <conditionalFormatting sqref="T1940">
    <cfRule type="cellIs" dxfId="1383" priority="3413" operator="equal">
      <formula>"VERIFICAR"</formula>
    </cfRule>
  </conditionalFormatting>
  <conditionalFormatting sqref="H1944">
    <cfRule type="containsText" dxfId="1382" priority="3394" stopIfTrue="1" operator="containsText" text="NO CUMPLE">
      <formula>NOT(ISERROR(SEARCH("NO CUMPLE",H1944)))</formula>
    </cfRule>
    <cfRule type="containsText" dxfId="1381" priority="3395" stopIfTrue="1" operator="containsText" text="CUMPLE">
      <formula>NOT(ISERROR(SEARCH("CUMPLE",H1944)))</formula>
    </cfRule>
  </conditionalFormatting>
  <conditionalFormatting sqref="J1944">
    <cfRule type="containsText" dxfId="1380" priority="3392" stopIfTrue="1" operator="containsText" text="NO CUMPLE">
      <formula>NOT(ISERROR(SEARCH("NO CUMPLE",J1944)))</formula>
    </cfRule>
    <cfRule type="containsText" dxfId="1379" priority="3393" stopIfTrue="1" operator="containsText" text="CUMPLE">
      <formula>NOT(ISERROR(SEARCH("CUMPLE",J1944)))</formula>
    </cfRule>
  </conditionalFormatting>
  <conditionalFormatting sqref="K1944">
    <cfRule type="containsText" dxfId="1378" priority="3390" stopIfTrue="1" operator="containsText" text="NO CUMPLE">
      <formula>NOT(ISERROR(SEARCH("NO CUMPLE",K1944)))</formula>
    </cfRule>
    <cfRule type="containsText" dxfId="1377" priority="3391" stopIfTrue="1" operator="containsText" text="CUMPLE">
      <formula>NOT(ISERROR(SEARCH("CUMPLE",K1944)))</formula>
    </cfRule>
  </conditionalFormatting>
  <conditionalFormatting sqref="O1943">
    <cfRule type="containsText" dxfId="1376" priority="3388" stopIfTrue="1" operator="containsText" text="NO CUMPLE">
      <formula>NOT(ISERROR(SEARCH("NO CUMPLE",O1943)))</formula>
    </cfRule>
    <cfRule type="containsText" dxfId="1375" priority="3389" stopIfTrue="1" operator="containsText" text="CUMPLE">
      <formula>NOT(ISERROR(SEARCH("CUMPLE",O1943)))</formula>
    </cfRule>
  </conditionalFormatting>
  <conditionalFormatting sqref="O1944:S1944">
    <cfRule type="cellIs" dxfId="1374" priority="3387" operator="equal">
      <formula>"EL PROPONENTE SE DEBE REQUERIR POR EXPERIENCIA MINIMA EXIGIDA"</formula>
    </cfRule>
  </conditionalFormatting>
  <conditionalFormatting sqref="N1938:N1943">
    <cfRule type="cellIs" dxfId="1373" priority="3384" operator="equal">
      <formula>"NO"</formula>
    </cfRule>
    <cfRule type="cellIs" dxfId="1372" priority="3385" operator="equal">
      <formula>"SI"</formula>
    </cfRule>
  </conditionalFormatting>
  <conditionalFormatting sqref="I1930">
    <cfRule type="cellIs" dxfId="1371" priority="3383" stopIfTrue="1" operator="greaterThan">
      <formula>0</formula>
    </cfRule>
  </conditionalFormatting>
  <conditionalFormatting sqref="K1924:L1930">
    <cfRule type="cellIs" dxfId="1370" priority="3381" operator="equal">
      <formula>0</formula>
    </cfRule>
    <cfRule type="cellIs" dxfId="1369" priority="3382" operator="notBetween">
      <formula>$Q$17</formula>
      <formula>$R$17</formula>
    </cfRule>
  </conditionalFormatting>
  <conditionalFormatting sqref="T1923:U1923">
    <cfRule type="cellIs" dxfId="1368" priority="3376" stopIfTrue="1" operator="equal">
      <formula>"NO APLICA"</formula>
    </cfRule>
  </conditionalFormatting>
  <conditionalFormatting sqref="T1923:U1923">
    <cfRule type="cellIs" dxfId="1367" priority="3375" stopIfTrue="1" operator="equal">
      <formula>"NO APLICA"</formula>
    </cfRule>
  </conditionalFormatting>
  <conditionalFormatting sqref="V1923">
    <cfRule type="cellIs" dxfId="1366" priority="3374" stopIfTrue="1" operator="equal">
      <formula>"NO APLICA"</formula>
    </cfRule>
  </conditionalFormatting>
  <conditionalFormatting sqref="P1937">
    <cfRule type="cellIs" dxfId="1365" priority="3369" operator="equal">
      <formula>"NO VÁLIDO"</formula>
    </cfRule>
    <cfRule type="cellIs" dxfId="1364" priority="3370" operator="equal">
      <formula>"VÁLIDO"</formula>
    </cfRule>
  </conditionalFormatting>
  <conditionalFormatting sqref="M1944">
    <cfRule type="cellIs" dxfId="1363" priority="3366" operator="notEqual">
      <formula>"NO CUMPLE"</formula>
    </cfRule>
    <cfRule type="containsText" dxfId="1362" priority="3367" stopIfTrue="1" operator="containsText" text="NO CUMPLE">
      <formula>NOT(ISERROR(SEARCH("NO CUMPLE",M1944)))</formula>
    </cfRule>
    <cfRule type="containsText" dxfId="1361" priority="3368" stopIfTrue="1" operator="containsText" text="CUMPLE">
      <formula>NOT(ISERROR(SEARCH("CUMPLE",M1944)))</formula>
    </cfRule>
  </conditionalFormatting>
  <conditionalFormatting sqref="M1938:M1943">
    <cfRule type="cellIs" dxfId="1360" priority="3364" stopIfTrue="1" operator="equal">
      <formula>"cumple"</formula>
    </cfRule>
    <cfRule type="containsText" dxfId="1359" priority="3365" stopIfTrue="1" operator="containsText" text="NO CUMPLE">
      <formula>NOT(ISERROR(SEARCH("NO CUMPLE",M1938)))</formula>
    </cfRule>
  </conditionalFormatting>
  <conditionalFormatting sqref="L1938:L1943">
    <cfRule type="cellIs" dxfId="1358" priority="3362" stopIfTrue="1" operator="equal">
      <formula>"cumple"</formula>
    </cfRule>
    <cfRule type="containsText" dxfId="1357" priority="3363" stopIfTrue="1" operator="containsText" text="NO CUMPLE">
      <formula>NOT(ISERROR(SEARCH("NO CUMPLE",L1938)))</formula>
    </cfRule>
  </conditionalFormatting>
  <conditionalFormatting sqref="K1965:K1970">
    <cfRule type="containsText" dxfId="1356" priority="3337" stopIfTrue="1" operator="containsText" text="NO CUMPLE">
      <formula>NOT(ISERROR(SEARCH("NO CUMPLE",K1965)))</formula>
    </cfRule>
    <cfRule type="containsText" dxfId="1355" priority="3338" stopIfTrue="1" operator="containsText" text="CUMPLE">
      <formula>NOT(ISERROR(SEARCH("CUMPLE",K1965)))</formula>
    </cfRule>
  </conditionalFormatting>
  <conditionalFormatting sqref="S1964">
    <cfRule type="cellIs" dxfId="1354" priority="3335" operator="greaterThanOrEqual">
      <formula>NUMMINCONT</formula>
    </cfRule>
    <cfRule type="cellIs" dxfId="1353" priority="3336" operator="lessThan">
      <formula>NUMMINCONT</formula>
    </cfRule>
  </conditionalFormatting>
  <conditionalFormatting sqref="T1953:U1956">
    <cfRule type="cellIs" dxfId="1352" priority="3331" stopIfTrue="1" operator="equal">
      <formula>"NO APLICA"</formula>
    </cfRule>
  </conditionalFormatting>
  <conditionalFormatting sqref="T1953:U1953">
    <cfRule type="cellIs" dxfId="1351" priority="3330" stopIfTrue="1" operator="equal">
      <formula>"NO APLICA"</formula>
    </cfRule>
  </conditionalFormatting>
  <conditionalFormatting sqref="V1953:V1956">
    <cfRule type="cellIs" dxfId="1350" priority="3329" stopIfTrue="1" operator="equal">
      <formula>"NO APLICA"</formula>
    </cfRule>
  </conditionalFormatting>
  <conditionalFormatting sqref="T1957:V1957">
    <cfRule type="cellIs" dxfId="1349" priority="3324" stopIfTrue="1" operator="equal">
      <formula>"NO"</formula>
    </cfRule>
    <cfRule type="cellIs" dxfId="1348" priority="3325" stopIfTrue="1" operator="equal">
      <formula>"SI"</formula>
    </cfRule>
  </conditionalFormatting>
  <conditionalFormatting sqref="T1957:U1957">
    <cfRule type="cellIs" dxfId="1347" priority="3323" stopIfTrue="1" operator="equal">
      <formula>"NO APLICA"</formula>
    </cfRule>
  </conditionalFormatting>
  <conditionalFormatting sqref="V1957">
    <cfRule type="cellIs" dxfId="1346" priority="3322" stopIfTrue="1" operator="equal">
      <formula>"NO APLICA"</formula>
    </cfRule>
  </conditionalFormatting>
  <conditionalFormatting sqref="T1967">
    <cfRule type="cellIs" dxfId="1345" priority="3320" operator="equal">
      <formula>"CUMPLE"</formula>
    </cfRule>
    <cfRule type="cellIs" dxfId="1344" priority="3321" operator="equal">
      <formula>"NO CUMPLE"</formula>
    </cfRule>
  </conditionalFormatting>
  <conditionalFormatting sqref="T1967">
    <cfRule type="cellIs" dxfId="1343" priority="3319" operator="equal">
      <formula>"VERIFICAR"</formula>
    </cfRule>
  </conditionalFormatting>
  <conditionalFormatting sqref="H1971">
    <cfRule type="containsText" dxfId="1342" priority="3300" stopIfTrue="1" operator="containsText" text="NO CUMPLE">
      <formula>NOT(ISERROR(SEARCH("NO CUMPLE",H1971)))</formula>
    </cfRule>
    <cfRule type="containsText" dxfId="1341" priority="3301" stopIfTrue="1" operator="containsText" text="CUMPLE">
      <formula>NOT(ISERROR(SEARCH("CUMPLE",H1971)))</formula>
    </cfRule>
  </conditionalFormatting>
  <conditionalFormatting sqref="J1971">
    <cfRule type="containsText" dxfId="1340" priority="3298" stopIfTrue="1" operator="containsText" text="NO CUMPLE">
      <formula>NOT(ISERROR(SEARCH("NO CUMPLE",J1971)))</formula>
    </cfRule>
    <cfRule type="containsText" dxfId="1339" priority="3299" stopIfTrue="1" operator="containsText" text="CUMPLE">
      <formula>NOT(ISERROR(SEARCH("CUMPLE",J1971)))</formula>
    </cfRule>
  </conditionalFormatting>
  <conditionalFormatting sqref="K1971">
    <cfRule type="containsText" dxfId="1338" priority="3296" stopIfTrue="1" operator="containsText" text="NO CUMPLE">
      <formula>NOT(ISERROR(SEARCH("NO CUMPLE",K1971)))</formula>
    </cfRule>
    <cfRule type="containsText" dxfId="1337" priority="3297" stopIfTrue="1" operator="containsText" text="CUMPLE">
      <formula>NOT(ISERROR(SEARCH("CUMPLE",K1971)))</formula>
    </cfRule>
  </conditionalFormatting>
  <conditionalFormatting sqref="O1970">
    <cfRule type="containsText" dxfId="1336" priority="3294" stopIfTrue="1" operator="containsText" text="NO CUMPLE">
      <formula>NOT(ISERROR(SEARCH("NO CUMPLE",O1970)))</formula>
    </cfRule>
    <cfRule type="containsText" dxfId="1335" priority="3295" stopIfTrue="1" operator="containsText" text="CUMPLE">
      <formula>NOT(ISERROR(SEARCH("CUMPLE",O1970)))</formula>
    </cfRule>
  </conditionalFormatting>
  <conditionalFormatting sqref="O1971:S1971">
    <cfRule type="cellIs" dxfId="1334" priority="3293" operator="equal">
      <formula>"EL PROPONENTE SE DEBE REQUERIR POR EXPERIENCIA MINIMA EXIGIDA"</formula>
    </cfRule>
  </conditionalFormatting>
  <conditionalFormatting sqref="N1965:N1970">
    <cfRule type="cellIs" dxfId="1333" priority="3290" operator="equal">
      <formula>"NO"</formula>
    </cfRule>
    <cfRule type="cellIs" dxfId="1332" priority="3291" operator="equal">
      <formula>"SI"</formula>
    </cfRule>
  </conditionalFormatting>
  <conditionalFormatting sqref="I1957">
    <cfRule type="cellIs" dxfId="1331" priority="3289" stopIfTrue="1" operator="greaterThan">
      <formula>0</formula>
    </cfRule>
  </conditionalFormatting>
  <conditionalFormatting sqref="T1951:V1952">
    <cfRule type="cellIs" dxfId="1330" priority="3284" stopIfTrue="1" operator="equal">
      <formula>"NO"</formula>
    </cfRule>
    <cfRule type="cellIs" dxfId="1329" priority="3285" stopIfTrue="1" operator="equal">
      <formula>"SI"</formula>
    </cfRule>
  </conditionalFormatting>
  <conditionalFormatting sqref="T1951:V1952">
    <cfRule type="cellIs" dxfId="1328" priority="3283" stopIfTrue="1" operator="equal">
      <formula>"NO APLICA"</formula>
    </cfRule>
  </conditionalFormatting>
  <conditionalFormatting sqref="K1951:L1952">
    <cfRule type="cellIs" dxfId="1327" priority="3279" operator="notBetween">
      <formula>$Q$17</formula>
      <formula>$R$17</formula>
    </cfRule>
  </conditionalFormatting>
  <conditionalFormatting sqref="P1964">
    <cfRule type="cellIs" dxfId="1326" priority="3275" operator="equal">
      <formula>"NO VÁLIDO"</formula>
    </cfRule>
    <cfRule type="cellIs" dxfId="1325" priority="3276" operator="equal">
      <formula>"VÁLIDO"</formula>
    </cfRule>
  </conditionalFormatting>
  <conditionalFormatting sqref="M1971">
    <cfRule type="cellIs" dxfId="1324" priority="3272" operator="notEqual">
      <formula>"NO CUMPLE"</formula>
    </cfRule>
    <cfRule type="containsText" dxfId="1323" priority="3273" stopIfTrue="1" operator="containsText" text="NO CUMPLE">
      <formula>NOT(ISERROR(SEARCH("NO CUMPLE",M1971)))</formula>
    </cfRule>
    <cfRule type="containsText" dxfId="1322" priority="3274" stopIfTrue="1" operator="containsText" text="CUMPLE">
      <formula>NOT(ISERROR(SEARCH("CUMPLE",M1971)))</formula>
    </cfRule>
  </conditionalFormatting>
  <conditionalFormatting sqref="M1965:M1970">
    <cfRule type="cellIs" dxfId="1321" priority="3270" stopIfTrue="1" operator="equal">
      <formula>"cumple"</formula>
    </cfRule>
    <cfRule type="containsText" dxfId="1320" priority="3271" stopIfTrue="1" operator="containsText" text="NO CUMPLE">
      <formula>NOT(ISERROR(SEARCH("NO CUMPLE",M1965)))</formula>
    </cfRule>
  </conditionalFormatting>
  <conditionalFormatting sqref="L1965:L1970">
    <cfRule type="cellIs" dxfId="1319" priority="3268" stopIfTrue="1" operator="equal">
      <formula>"cumple"</formula>
    </cfRule>
    <cfRule type="containsText" dxfId="1318" priority="3269" stopIfTrue="1" operator="containsText" text="NO CUMPLE">
      <formula>NOT(ISERROR(SEARCH("NO CUMPLE",L1965)))</formula>
    </cfRule>
  </conditionalFormatting>
  <conditionalFormatting sqref="D1980:D1985">
    <cfRule type="cellIs" dxfId="1317" priority="3248" stopIfTrue="1" operator="greaterThan">
      <formula>0</formula>
    </cfRule>
  </conditionalFormatting>
  <conditionalFormatting sqref="D1980:D1985 F1980:H1985">
    <cfRule type="cellIs" dxfId="1316" priority="3247" stopIfTrue="1" operator="greaterThan">
      <formula>0</formula>
    </cfRule>
  </conditionalFormatting>
  <conditionalFormatting sqref="K1994:K1999">
    <cfRule type="containsText" dxfId="1315" priority="3243" stopIfTrue="1" operator="containsText" text="NO CUMPLE">
      <formula>NOT(ISERROR(SEARCH("NO CUMPLE",K1994)))</formula>
    </cfRule>
    <cfRule type="containsText" dxfId="1314" priority="3244" stopIfTrue="1" operator="containsText" text="CUMPLE">
      <formula>NOT(ISERROR(SEARCH("CUMPLE",K1994)))</formula>
    </cfRule>
  </conditionalFormatting>
  <conditionalFormatting sqref="S1993">
    <cfRule type="cellIs" dxfId="1313" priority="3241" operator="greaterThanOrEqual">
      <formula>NUMMINCONT</formula>
    </cfRule>
    <cfRule type="cellIs" dxfId="1312" priority="3242" operator="lessThan">
      <formula>NUMMINCONT</formula>
    </cfRule>
  </conditionalFormatting>
  <conditionalFormatting sqref="T1980:V1985">
    <cfRule type="cellIs" dxfId="1311" priority="3239" stopIfTrue="1" operator="equal">
      <formula>"NO"</formula>
    </cfRule>
    <cfRule type="cellIs" dxfId="1310" priority="3240" stopIfTrue="1" operator="equal">
      <formula>"SI"</formula>
    </cfRule>
  </conditionalFormatting>
  <conditionalFormatting sqref="T1980:V1981">
    <cfRule type="cellIs" dxfId="1309" priority="3238" stopIfTrue="1" operator="equal">
      <formula>"NO APLICA"</formula>
    </cfRule>
  </conditionalFormatting>
  <conditionalFormatting sqref="T1982:U1985">
    <cfRule type="cellIs" dxfId="1308" priority="3237" stopIfTrue="1" operator="equal">
      <formula>"NO APLICA"</formula>
    </cfRule>
  </conditionalFormatting>
  <conditionalFormatting sqref="T1982:U1982">
    <cfRule type="cellIs" dxfId="1307" priority="3236" stopIfTrue="1" operator="equal">
      <formula>"NO APLICA"</formula>
    </cfRule>
  </conditionalFormatting>
  <conditionalFormatting sqref="V1982:V1985">
    <cfRule type="cellIs" dxfId="1306" priority="3235" stopIfTrue="1" operator="equal">
      <formula>"NO APLICA"</formula>
    </cfRule>
  </conditionalFormatting>
  <conditionalFormatting sqref="T1986:V1986">
    <cfRule type="cellIs" dxfId="1305" priority="3230" stopIfTrue="1" operator="equal">
      <formula>"NO"</formula>
    </cfRule>
    <cfRule type="cellIs" dxfId="1304" priority="3231" stopIfTrue="1" operator="equal">
      <formula>"SI"</formula>
    </cfRule>
  </conditionalFormatting>
  <conditionalFormatting sqref="T1986:U1986">
    <cfRule type="cellIs" dxfId="1303" priority="3229" stopIfTrue="1" operator="equal">
      <formula>"NO APLICA"</formula>
    </cfRule>
  </conditionalFormatting>
  <conditionalFormatting sqref="V1986">
    <cfRule type="cellIs" dxfId="1302" priority="3228" stopIfTrue="1" operator="equal">
      <formula>"NO APLICA"</formula>
    </cfRule>
  </conditionalFormatting>
  <conditionalFormatting sqref="T1996">
    <cfRule type="cellIs" dxfId="1301" priority="3226" operator="equal">
      <formula>"CUMPLE"</formula>
    </cfRule>
    <cfRule type="cellIs" dxfId="1300" priority="3227" operator="equal">
      <formula>"NO CUMPLE"</formula>
    </cfRule>
  </conditionalFormatting>
  <conditionalFormatting sqref="T1996">
    <cfRule type="cellIs" dxfId="1299" priority="3225" operator="equal">
      <formula>"VERIFICAR"</formula>
    </cfRule>
  </conditionalFormatting>
  <conditionalFormatting sqref="H2000">
    <cfRule type="containsText" dxfId="1298" priority="3206" stopIfTrue="1" operator="containsText" text="NO CUMPLE">
      <formula>NOT(ISERROR(SEARCH("NO CUMPLE",H2000)))</formula>
    </cfRule>
    <cfRule type="containsText" dxfId="1297" priority="3207" stopIfTrue="1" operator="containsText" text="CUMPLE">
      <formula>NOT(ISERROR(SEARCH("CUMPLE",H2000)))</formula>
    </cfRule>
  </conditionalFormatting>
  <conditionalFormatting sqref="J2000">
    <cfRule type="containsText" dxfId="1296" priority="3204" stopIfTrue="1" operator="containsText" text="NO CUMPLE">
      <formula>NOT(ISERROR(SEARCH("NO CUMPLE",J2000)))</formula>
    </cfRule>
    <cfRule type="containsText" dxfId="1295" priority="3205" stopIfTrue="1" operator="containsText" text="CUMPLE">
      <formula>NOT(ISERROR(SEARCH("CUMPLE",J2000)))</formula>
    </cfRule>
  </conditionalFormatting>
  <conditionalFormatting sqref="K2000">
    <cfRule type="containsText" dxfId="1294" priority="3202" stopIfTrue="1" operator="containsText" text="NO CUMPLE">
      <formula>NOT(ISERROR(SEARCH("NO CUMPLE",K2000)))</formula>
    </cfRule>
    <cfRule type="containsText" dxfId="1293" priority="3203" stopIfTrue="1" operator="containsText" text="CUMPLE">
      <formula>NOT(ISERROR(SEARCH("CUMPLE",K2000)))</formula>
    </cfRule>
  </conditionalFormatting>
  <conditionalFormatting sqref="O1999">
    <cfRule type="containsText" dxfId="1292" priority="3200" stopIfTrue="1" operator="containsText" text="NO CUMPLE">
      <formula>NOT(ISERROR(SEARCH("NO CUMPLE",O1999)))</formula>
    </cfRule>
    <cfRule type="containsText" dxfId="1291" priority="3201" stopIfTrue="1" operator="containsText" text="CUMPLE">
      <formula>NOT(ISERROR(SEARCH("CUMPLE",O1999)))</formula>
    </cfRule>
  </conditionalFormatting>
  <conditionalFormatting sqref="O2000:S2000">
    <cfRule type="cellIs" dxfId="1290" priority="3199" operator="equal">
      <formula>"EL PROPONENTE SE DEBE REQUERIR POR EXPERIENCIA MINIMA EXIGIDA"</formula>
    </cfRule>
  </conditionalFormatting>
  <conditionalFormatting sqref="N1994:N1999">
    <cfRule type="cellIs" dxfId="1289" priority="3196" operator="equal">
      <formula>"NO"</formula>
    </cfRule>
    <cfRule type="cellIs" dxfId="1288" priority="3197" operator="equal">
      <formula>"SI"</formula>
    </cfRule>
  </conditionalFormatting>
  <conditionalFormatting sqref="I1986">
    <cfRule type="cellIs" dxfId="1287" priority="3195" stopIfTrue="1" operator="greaterThan">
      <formula>0</formula>
    </cfRule>
  </conditionalFormatting>
  <conditionalFormatting sqref="K1980:L1986">
    <cfRule type="cellIs" dxfId="1286" priority="3193" operator="equal">
      <formula>0</formula>
    </cfRule>
    <cfRule type="cellIs" dxfId="1285" priority="3194" operator="notBetween">
      <formula>$Q$17</formula>
      <formula>$R$17</formula>
    </cfRule>
  </conditionalFormatting>
  <conditionalFormatting sqref="T1979:U1979">
    <cfRule type="cellIs" dxfId="1284" priority="3188" stopIfTrue="1" operator="equal">
      <formula>"NO APLICA"</formula>
    </cfRule>
  </conditionalFormatting>
  <conditionalFormatting sqref="T1979:U1979">
    <cfRule type="cellIs" dxfId="1283" priority="3187" stopIfTrue="1" operator="equal">
      <formula>"NO APLICA"</formula>
    </cfRule>
  </conditionalFormatting>
  <conditionalFormatting sqref="V1979">
    <cfRule type="cellIs" dxfId="1282" priority="3186" stopIfTrue="1" operator="equal">
      <formula>"NO APLICA"</formula>
    </cfRule>
  </conditionalFormatting>
  <conditionalFormatting sqref="P1993">
    <cfRule type="cellIs" dxfId="1281" priority="3181" operator="equal">
      <formula>"NO VÁLIDO"</formula>
    </cfRule>
    <cfRule type="cellIs" dxfId="1280" priority="3182" operator="equal">
      <formula>"VÁLIDO"</formula>
    </cfRule>
  </conditionalFormatting>
  <conditionalFormatting sqref="M2000">
    <cfRule type="cellIs" dxfId="1279" priority="3178" operator="notEqual">
      <formula>"NO CUMPLE"</formula>
    </cfRule>
    <cfRule type="containsText" dxfId="1278" priority="3179" stopIfTrue="1" operator="containsText" text="NO CUMPLE">
      <formula>NOT(ISERROR(SEARCH("NO CUMPLE",M2000)))</formula>
    </cfRule>
    <cfRule type="containsText" dxfId="1277" priority="3180" stopIfTrue="1" operator="containsText" text="CUMPLE">
      <formula>NOT(ISERROR(SEARCH("CUMPLE",M2000)))</formula>
    </cfRule>
  </conditionalFormatting>
  <conditionalFormatting sqref="M1994:M1999">
    <cfRule type="cellIs" dxfId="1276" priority="3176" stopIfTrue="1" operator="equal">
      <formula>"cumple"</formula>
    </cfRule>
    <cfRule type="containsText" dxfId="1275" priority="3177" stopIfTrue="1" operator="containsText" text="NO CUMPLE">
      <formula>NOT(ISERROR(SEARCH("NO CUMPLE",M1994)))</formula>
    </cfRule>
  </conditionalFormatting>
  <conditionalFormatting sqref="L1994:L1999">
    <cfRule type="cellIs" dxfId="1274" priority="3174" stopIfTrue="1" operator="equal">
      <formula>"cumple"</formula>
    </cfRule>
    <cfRule type="containsText" dxfId="1273" priority="3175" stopIfTrue="1" operator="containsText" text="NO CUMPLE">
      <formula>NOT(ISERROR(SEARCH("NO CUMPLE",L1994)))</formula>
    </cfRule>
  </conditionalFormatting>
  <conditionalFormatting sqref="D2010">
    <cfRule type="cellIs" dxfId="1272" priority="3154" stopIfTrue="1" operator="greaterThan">
      <formula>0</formula>
    </cfRule>
  </conditionalFormatting>
  <conditionalFormatting sqref="D2010 F2010:H2010">
    <cfRule type="cellIs" dxfId="1271" priority="3153" stopIfTrue="1" operator="greaterThan">
      <formula>0</formula>
    </cfRule>
  </conditionalFormatting>
  <conditionalFormatting sqref="H2007:H2010">
    <cfRule type="cellIs" dxfId="1270" priority="3152" stopIfTrue="1" operator="greaterThan">
      <formula>0</formula>
    </cfRule>
  </conditionalFormatting>
  <conditionalFormatting sqref="E2007:E2010">
    <cfRule type="cellIs" dxfId="1269" priority="3151" stopIfTrue="1" operator="greaterThan">
      <formula>0</formula>
    </cfRule>
  </conditionalFormatting>
  <conditionalFormatting sqref="K2019:K2024">
    <cfRule type="containsText" dxfId="1268" priority="3149" stopIfTrue="1" operator="containsText" text="NO CUMPLE">
      <formula>NOT(ISERROR(SEARCH("NO CUMPLE",K2019)))</formula>
    </cfRule>
    <cfRule type="containsText" dxfId="1267" priority="3150" stopIfTrue="1" operator="containsText" text="CUMPLE">
      <formula>NOT(ISERROR(SEARCH("CUMPLE",K2019)))</formula>
    </cfRule>
  </conditionalFormatting>
  <conditionalFormatting sqref="S2018">
    <cfRule type="cellIs" dxfId="1266" priority="3147" operator="greaterThanOrEqual">
      <formula>NUMMINCONT</formula>
    </cfRule>
    <cfRule type="cellIs" dxfId="1265" priority="3148" operator="lessThan">
      <formula>NUMMINCONT</formula>
    </cfRule>
  </conditionalFormatting>
  <conditionalFormatting sqref="T2010:V2010">
    <cfRule type="cellIs" dxfId="1264" priority="3145" stopIfTrue="1" operator="equal">
      <formula>"NO"</formula>
    </cfRule>
    <cfRule type="cellIs" dxfId="1263" priority="3146" stopIfTrue="1" operator="equal">
      <formula>"SI"</formula>
    </cfRule>
  </conditionalFormatting>
  <conditionalFormatting sqref="T2010:V2010">
    <cfRule type="cellIs" dxfId="1262" priority="3144" stopIfTrue="1" operator="equal">
      <formula>"NO APLICA"</formula>
    </cfRule>
  </conditionalFormatting>
  <conditionalFormatting sqref="T2011:V2011">
    <cfRule type="cellIs" dxfId="1261" priority="3136" stopIfTrue="1" operator="equal">
      <formula>"NO"</formula>
    </cfRule>
    <cfRule type="cellIs" dxfId="1260" priority="3137" stopIfTrue="1" operator="equal">
      <formula>"SI"</formula>
    </cfRule>
  </conditionalFormatting>
  <conditionalFormatting sqref="T2011:U2011">
    <cfRule type="cellIs" dxfId="1259" priority="3135" stopIfTrue="1" operator="equal">
      <formula>"NO APLICA"</formula>
    </cfRule>
  </conditionalFormatting>
  <conditionalFormatting sqref="V2011">
    <cfRule type="cellIs" dxfId="1258" priority="3134" stopIfTrue="1" operator="equal">
      <formula>"NO APLICA"</formula>
    </cfRule>
  </conditionalFormatting>
  <conditionalFormatting sqref="T2021">
    <cfRule type="cellIs" dxfId="1257" priority="3132" operator="equal">
      <formula>"CUMPLE"</formula>
    </cfRule>
    <cfRule type="cellIs" dxfId="1256" priority="3133" operator="equal">
      <formula>"NO CUMPLE"</formula>
    </cfRule>
  </conditionalFormatting>
  <conditionalFormatting sqref="T2021">
    <cfRule type="cellIs" dxfId="1255" priority="3131" operator="equal">
      <formula>"VERIFICAR"</formula>
    </cfRule>
  </conditionalFormatting>
  <conditionalFormatting sqref="H2025">
    <cfRule type="containsText" dxfId="1254" priority="3112" stopIfTrue="1" operator="containsText" text="NO CUMPLE">
      <formula>NOT(ISERROR(SEARCH("NO CUMPLE",H2025)))</formula>
    </cfRule>
    <cfRule type="containsText" dxfId="1253" priority="3113" stopIfTrue="1" operator="containsText" text="CUMPLE">
      <formula>NOT(ISERROR(SEARCH("CUMPLE",H2025)))</formula>
    </cfRule>
  </conditionalFormatting>
  <conditionalFormatting sqref="J2025">
    <cfRule type="containsText" dxfId="1252" priority="3110" stopIfTrue="1" operator="containsText" text="NO CUMPLE">
      <formula>NOT(ISERROR(SEARCH("NO CUMPLE",J2025)))</formula>
    </cfRule>
    <cfRule type="containsText" dxfId="1251" priority="3111" stopIfTrue="1" operator="containsText" text="CUMPLE">
      <formula>NOT(ISERROR(SEARCH("CUMPLE",J2025)))</formula>
    </cfRule>
  </conditionalFormatting>
  <conditionalFormatting sqref="K2025">
    <cfRule type="containsText" dxfId="1250" priority="3108" stopIfTrue="1" operator="containsText" text="NO CUMPLE">
      <formula>NOT(ISERROR(SEARCH("NO CUMPLE",K2025)))</formula>
    </cfRule>
    <cfRule type="containsText" dxfId="1249" priority="3109" stopIfTrue="1" operator="containsText" text="CUMPLE">
      <formula>NOT(ISERROR(SEARCH("CUMPLE",K2025)))</formula>
    </cfRule>
  </conditionalFormatting>
  <conditionalFormatting sqref="O2024">
    <cfRule type="containsText" dxfId="1248" priority="3106" stopIfTrue="1" operator="containsText" text="NO CUMPLE">
      <formula>NOT(ISERROR(SEARCH("NO CUMPLE",O2024)))</formula>
    </cfRule>
    <cfRule type="containsText" dxfId="1247" priority="3107" stopIfTrue="1" operator="containsText" text="CUMPLE">
      <formula>NOT(ISERROR(SEARCH("CUMPLE",O2024)))</formula>
    </cfRule>
  </conditionalFormatting>
  <conditionalFormatting sqref="O2025:S2025">
    <cfRule type="cellIs" dxfId="1246" priority="3105" operator="equal">
      <formula>"EL PROPONENTE SE DEBE REQUERIR POR EXPERIENCIA MINIMA EXIGIDA"</formula>
    </cfRule>
  </conditionalFormatting>
  <conditionalFormatting sqref="N2019:N2024">
    <cfRule type="cellIs" dxfId="1245" priority="3102" operator="equal">
      <formula>"NO"</formula>
    </cfRule>
    <cfRule type="cellIs" dxfId="1244" priority="3103" operator="equal">
      <formula>"SI"</formula>
    </cfRule>
  </conditionalFormatting>
  <conditionalFormatting sqref="I2011">
    <cfRule type="cellIs" dxfId="1243" priority="3101" stopIfTrue="1" operator="greaterThan">
      <formula>0</formula>
    </cfRule>
  </conditionalFormatting>
  <conditionalFormatting sqref="T2007:V2009">
    <cfRule type="cellIs" dxfId="1242" priority="3096" stopIfTrue="1" operator="equal">
      <formula>"NO"</formula>
    </cfRule>
    <cfRule type="cellIs" dxfId="1241" priority="3097" stopIfTrue="1" operator="equal">
      <formula>"SI"</formula>
    </cfRule>
  </conditionalFormatting>
  <conditionalFormatting sqref="T2007:V2008">
    <cfRule type="cellIs" dxfId="1240" priority="3095" stopIfTrue="1" operator="equal">
      <formula>"NO APLICA"</formula>
    </cfRule>
  </conditionalFormatting>
  <conditionalFormatting sqref="T2009:U2009">
    <cfRule type="cellIs" dxfId="1239" priority="3094" stopIfTrue="1" operator="equal">
      <formula>"NO APLICA"</formula>
    </cfRule>
  </conditionalFormatting>
  <conditionalFormatting sqref="T2009:U2009">
    <cfRule type="cellIs" dxfId="1238" priority="3093" stopIfTrue="1" operator="equal">
      <formula>"NO APLICA"</formula>
    </cfRule>
  </conditionalFormatting>
  <conditionalFormatting sqref="V2009">
    <cfRule type="cellIs" dxfId="1237" priority="3092" stopIfTrue="1" operator="equal">
      <formula>"NO APLICA"</formula>
    </cfRule>
  </conditionalFormatting>
  <conditionalFormatting sqref="K2007:L2009">
    <cfRule type="cellIs" dxfId="1236" priority="3091" operator="notBetween">
      <formula>$Q$17</formula>
      <formula>$R$17</formula>
    </cfRule>
  </conditionalFormatting>
  <conditionalFormatting sqref="P2018">
    <cfRule type="cellIs" dxfId="1235" priority="3087" operator="equal">
      <formula>"NO VÁLIDO"</formula>
    </cfRule>
    <cfRule type="cellIs" dxfId="1234" priority="3088" operator="equal">
      <formula>"VÁLIDO"</formula>
    </cfRule>
  </conditionalFormatting>
  <conditionalFormatting sqref="M2025">
    <cfRule type="cellIs" dxfId="1233" priority="3084" operator="notEqual">
      <formula>"NO CUMPLE"</formula>
    </cfRule>
    <cfRule type="containsText" dxfId="1232" priority="3085" stopIfTrue="1" operator="containsText" text="NO CUMPLE">
      <formula>NOT(ISERROR(SEARCH("NO CUMPLE",M2025)))</formula>
    </cfRule>
    <cfRule type="containsText" dxfId="1231" priority="3086" stopIfTrue="1" operator="containsText" text="CUMPLE">
      <formula>NOT(ISERROR(SEARCH("CUMPLE",M2025)))</formula>
    </cfRule>
  </conditionalFormatting>
  <conditionalFormatting sqref="M2019:M2024">
    <cfRule type="cellIs" dxfId="1230" priority="3082" stopIfTrue="1" operator="equal">
      <formula>"cumple"</formula>
    </cfRule>
    <cfRule type="containsText" dxfId="1229" priority="3083" stopIfTrue="1" operator="containsText" text="NO CUMPLE">
      <formula>NOT(ISERROR(SEARCH("NO CUMPLE",M2019)))</formula>
    </cfRule>
  </conditionalFormatting>
  <conditionalFormatting sqref="L2019:L2024">
    <cfRule type="cellIs" dxfId="1228" priority="3080" stopIfTrue="1" operator="equal">
      <formula>"cumple"</formula>
    </cfRule>
    <cfRule type="containsText" dxfId="1227" priority="3081" stopIfTrue="1" operator="containsText" text="NO CUMPLE">
      <formula>NOT(ISERROR(SEARCH("NO CUMPLE",L2019)))</formula>
    </cfRule>
  </conditionalFormatting>
  <conditionalFormatting sqref="K2046:K2051">
    <cfRule type="containsText" dxfId="1226" priority="3055" stopIfTrue="1" operator="containsText" text="NO CUMPLE">
      <formula>NOT(ISERROR(SEARCH("NO CUMPLE",K2046)))</formula>
    </cfRule>
    <cfRule type="containsText" dxfId="1225" priority="3056" stopIfTrue="1" operator="containsText" text="CUMPLE">
      <formula>NOT(ISERROR(SEARCH("CUMPLE",K2046)))</formula>
    </cfRule>
  </conditionalFormatting>
  <conditionalFormatting sqref="S2045">
    <cfRule type="cellIs" dxfId="1224" priority="3053" operator="greaterThanOrEqual">
      <formula>NUMMINCONT</formula>
    </cfRule>
    <cfRule type="cellIs" dxfId="1223" priority="3054" operator="lessThan">
      <formula>NUMMINCONT</formula>
    </cfRule>
  </conditionalFormatting>
  <conditionalFormatting sqref="T2034:U2037">
    <cfRule type="cellIs" dxfId="1222" priority="3049" stopIfTrue="1" operator="equal">
      <formula>"NO APLICA"</formula>
    </cfRule>
  </conditionalFormatting>
  <conditionalFormatting sqref="T2034:U2034">
    <cfRule type="cellIs" dxfId="1221" priority="3048" stopIfTrue="1" operator="equal">
      <formula>"NO APLICA"</formula>
    </cfRule>
  </conditionalFormatting>
  <conditionalFormatting sqref="V2034:V2037">
    <cfRule type="cellIs" dxfId="1220" priority="3047" stopIfTrue="1" operator="equal">
      <formula>"NO APLICA"</formula>
    </cfRule>
  </conditionalFormatting>
  <conditionalFormatting sqref="T2038:V2038">
    <cfRule type="cellIs" dxfId="1219" priority="3042" stopIfTrue="1" operator="equal">
      <formula>"NO"</formula>
    </cfRule>
    <cfRule type="cellIs" dxfId="1218" priority="3043" stopIfTrue="1" operator="equal">
      <formula>"SI"</formula>
    </cfRule>
  </conditionalFormatting>
  <conditionalFormatting sqref="T2038:U2038">
    <cfRule type="cellIs" dxfId="1217" priority="3041" stopIfTrue="1" operator="equal">
      <formula>"NO APLICA"</formula>
    </cfRule>
  </conditionalFormatting>
  <conditionalFormatting sqref="V2038">
    <cfRule type="cellIs" dxfId="1216" priority="3040" stopIfTrue="1" operator="equal">
      <formula>"NO APLICA"</formula>
    </cfRule>
  </conditionalFormatting>
  <conditionalFormatting sqref="T2048">
    <cfRule type="cellIs" dxfId="1215" priority="3038" operator="equal">
      <formula>"CUMPLE"</formula>
    </cfRule>
    <cfRule type="cellIs" dxfId="1214" priority="3039" operator="equal">
      <formula>"NO CUMPLE"</formula>
    </cfRule>
  </conditionalFormatting>
  <conditionalFormatting sqref="T2048">
    <cfRule type="cellIs" dxfId="1213" priority="3037" operator="equal">
      <formula>"VERIFICAR"</formula>
    </cfRule>
  </conditionalFormatting>
  <conditionalFormatting sqref="H2052">
    <cfRule type="containsText" dxfId="1212" priority="3018" stopIfTrue="1" operator="containsText" text="NO CUMPLE">
      <formula>NOT(ISERROR(SEARCH("NO CUMPLE",H2052)))</formula>
    </cfRule>
    <cfRule type="containsText" dxfId="1211" priority="3019" stopIfTrue="1" operator="containsText" text="CUMPLE">
      <formula>NOT(ISERROR(SEARCH("CUMPLE",H2052)))</formula>
    </cfRule>
  </conditionalFormatting>
  <conditionalFormatting sqref="J2052">
    <cfRule type="containsText" dxfId="1210" priority="3016" stopIfTrue="1" operator="containsText" text="NO CUMPLE">
      <formula>NOT(ISERROR(SEARCH("NO CUMPLE",J2052)))</formula>
    </cfRule>
    <cfRule type="containsText" dxfId="1209" priority="3017" stopIfTrue="1" operator="containsText" text="CUMPLE">
      <formula>NOT(ISERROR(SEARCH("CUMPLE",J2052)))</formula>
    </cfRule>
  </conditionalFormatting>
  <conditionalFormatting sqref="K2052">
    <cfRule type="containsText" dxfId="1208" priority="3014" stopIfTrue="1" operator="containsText" text="NO CUMPLE">
      <formula>NOT(ISERROR(SEARCH("NO CUMPLE",K2052)))</formula>
    </cfRule>
    <cfRule type="containsText" dxfId="1207" priority="3015" stopIfTrue="1" operator="containsText" text="CUMPLE">
      <formula>NOT(ISERROR(SEARCH("CUMPLE",K2052)))</formula>
    </cfRule>
  </conditionalFormatting>
  <conditionalFormatting sqref="O2051">
    <cfRule type="containsText" dxfId="1206" priority="3012" stopIfTrue="1" operator="containsText" text="NO CUMPLE">
      <formula>NOT(ISERROR(SEARCH("NO CUMPLE",O2051)))</formula>
    </cfRule>
    <cfRule type="containsText" dxfId="1205" priority="3013" stopIfTrue="1" operator="containsText" text="CUMPLE">
      <formula>NOT(ISERROR(SEARCH("CUMPLE",O2051)))</formula>
    </cfRule>
  </conditionalFormatting>
  <conditionalFormatting sqref="O2052:S2052">
    <cfRule type="cellIs" dxfId="1204" priority="3011" operator="equal">
      <formula>"EL PROPONENTE SE DEBE REQUERIR POR EXPERIENCIA MINIMA EXIGIDA"</formula>
    </cfRule>
  </conditionalFormatting>
  <conditionalFormatting sqref="N2046:N2051">
    <cfRule type="cellIs" dxfId="1203" priority="3008" operator="equal">
      <formula>"NO"</formula>
    </cfRule>
    <cfRule type="cellIs" dxfId="1202" priority="3009" operator="equal">
      <formula>"SI"</formula>
    </cfRule>
  </conditionalFormatting>
  <conditionalFormatting sqref="I2038">
    <cfRule type="cellIs" dxfId="1201" priority="3007" stopIfTrue="1" operator="greaterThan">
      <formula>0</formula>
    </cfRule>
  </conditionalFormatting>
  <conditionalFormatting sqref="T2032:V2033">
    <cfRule type="cellIs" dxfId="1200" priority="3002" stopIfTrue="1" operator="equal">
      <formula>"NO"</formula>
    </cfRule>
    <cfRule type="cellIs" dxfId="1199" priority="3003" stopIfTrue="1" operator="equal">
      <formula>"SI"</formula>
    </cfRule>
  </conditionalFormatting>
  <conditionalFormatting sqref="T2032:V2033">
    <cfRule type="cellIs" dxfId="1198" priority="3001" stopIfTrue="1" operator="equal">
      <formula>"NO APLICA"</formula>
    </cfRule>
  </conditionalFormatting>
  <conditionalFormatting sqref="K2032:L2033">
    <cfRule type="cellIs" dxfId="1197" priority="2997" operator="notBetween">
      <formula>$Q$17</formula>
      <formula>$R$17</formula>
    </cfRule>
  </conditionalFormatting>
  <conditionalFormatting sqref="P2045">
    <cfRule type="cellIs" dxfId="1196" priority="2993" operator="equal">
      <formula>"NO VÁLIDO"</formula>
    </cfRule>
    <cfRule type="cellIs" dxfId="1195" priority="2994" operator="equal">
      <formula>"VÁLIDO"</formula>
    </cfRule>
  </conditionalFormatting>
  <conditionalFormatting sqref="M2052">
    <cfRule type="cellIs" dxfId="1194" priority="2990" operator="notEqual">
      <formula>"NO CUMPLE"</formula>
    </cfRule>
    <cfRule type="containsText" dxfId="1193" priority="2991" stopIfTrue="1" operator="containsText" text="NO CUMPLE">
      <formula>NOT(ISERROR(SEARCH("NO CUMPLE",M2052)))</formula>
    </cfRule>
    <cfRule type="containsText" dxfId="1192" priority="2992" stopIfTrue="1" operator="containsText" text="CUMPLE">
      <formula>NOT(ISERROR(SEARCH("CUMPLE",M2052)))</formula>
    </cfRule>
  </conditionalFormatting>
  <conditionalFormatting sqref="M2046:M2051">
    <cfRule type="cellIs" dxfId="1191" priority="2988" stopIfTrue="1" operator="equal">
      <formula>"cumple"</formula>
    </cfRule>
    <cfRule type="containsText" dxfId="1190" priority="2989" stopIfTrue="1" operator="containsText" text="NO CUMPLE">
      <formula>NOT(ISERROR(SEARCH("NO CUMPLE",M2046)))</formula>
    </cfRule>
  </conditionalFormatting>
  <conditionalFormatting sqref="L2046:L2051">
    <cfRule type="cellIs" dxfId="1189" priority="2986" stopIfTrue="1" operator="equal">
      <formula>"cumple"</formula>
    </cfRule>
    <cfRule type="containsText" dxfId="1188" priority="2987" stopIfTrue="1" operator="containsText" text="NO CUMPLE">
      <formula>NOT(ISERROR(SEARCH("NO CUMPLE",L2046)))</formula>
    </cfRule>
  </conditionalFormatting>
  <conditionalFormatting sqref="K2073:K2078">
    <cfRule type="containsText" dxfId="1187" priority="2867" stopIfTrue="1" operator="containsText" text="NO CUMPLE">
      <formula>NOT(ISERROR(SEARCH("NO CUMPLE",K2073)))</formula>
    </cfRule>
    <cfRule type="containsText" dxfId="1186" priority="2868" stopIfTrue="1" operator="containsText" text="CUMPLE">
      <formula>NOT(ISERROR(SEARCH("CUMPLE",K2073)))</formula>
    </cfRule>
  </conditionalFormatting>
  <conditionalFormatting sqref="S2072">
    <cfRule type="cellIs" dxfId="1185" priority="2865" operator="greaterThanOrEqual">
      <formula>NUMMINCONT</formula>
    </cfRule>
    <cfRule type="cellIs" dxfId="1184" priority="2866" operator="lessThan">
      <formula>NUMMINCONT</formula>
    </cfRule>
  </conditionalFormatting>
  <conditionalFormatting sqref="T2060:V2060">
    <cfRule type="cellIs" dxfId="1183" priority="2862" stopIfTrue="1" operator="equal">
      <formula>"NO APLICA"</formula>
    </cfRule>
  </conditionalFormatting>
  <conditionalFormatting sqref="T2061:U2064">
    <cfRule type="cellIs" dxfId="1182" priority="2861" stopIfTrue="1" operator="equal">
      <formula>"NO APLICA"</formula>
    </cfRule>
  </conditionalFormatting>
  <conditionalFormatting sqref="T2061:U2061">
    <cfRule type="cellIs" dxfId="1181" priority="2860" stopIfTrue="1" operator="equal">
      <formula>"NO APLICA"</formula>
    </cfRule>
  </conditionalFormatting>
  <conditionalFormatting sqref="V2061:V2064">
    <cfRule type="cellIs" dxfId="1180" priority="2859" stopIfTrue="1" operator="equal">
      <formula>"NO APLICA"</formula>
    </cfRule>
  </conditionalFormatting>
  <conditionalFormatting sqref="T2065:V2065">
    <cfRule type="cellIs" dxfId="1179" priority="2854" stopIfTrue="1" operator="equal">
      <formula>"NO"</formula>
    </cfRule>
    <cfRule type="cellIs" dxfId="1178" priority="2855" stopIfTrue="1" operator="equal">
      <formula>"SI"</formula>
    </cfRule>
  </conditionalFormatting>
  <conditionalFormatting sqref="T2065:U2065">
    <cfRule type="cellIs" dxfId="1177" priority="2853" stopIfTrue="1" operator="equal">
      <formula>"NO APLICA"</formula>
    </cfRule>
  </conditionalFormatting>
  <conditionalFormatting sqref="V2065">
    <cfRule type="cellIs" dxfId="1176" priority="2852" stopIfTrue="1" operator="equal">
      <formula>"NO APLICA"</formula>
    </cfRule>
  </conditionalFormatting>
  <conditionalFormatting sqref="T2075">
    <cfRule type="cellIs" dxfId="1175" priority="2850" operator="equal">
      <formula>"CUMPLE"</formula>
    </cfRule>
    <cfRule type="cellIs" dxfId="1174" priority="2851" operator="equal">
      <formula>"NO CUMPLE"</formula>
    </cfRule>
  </conditionalFormatting>
  <conditionalFormatting sqref="T2075">
    <cfRule type="cellIs" dxfId="1173" priority="2849" operator="equal">
      <formula>"VERIFICAR"</formula>
    </cfRule>
  </conditionalFormatting>
  <conditionalFormatting sqref="H2079">
    <cfRule type="containsText" dxfId="1172" priority="2830" stopIfTrue="1" operator="containsText" text="NO CUMPLE">
      <formula>NOT(ISERROR(SEARCH("NO CUMPLE",H2079)))</formula>
    </cfRule>
    <cfRule type="containsText" dxfId="1171" priority="2831" stopIfTrue="1" operator="containsText" text="CUMPLE">
      <formula>NOT(ISERROR(SEARCH("CUMPLE",H2079)))</formula>
    </cfRule>
  </conditionalFormatting>
  <conditionalFormatting sqref="J2079">
    <cfRule type="containsText" dxfId="1170" priority="2828" stopIfTrue="1" operator="containsText" text="NO CUMPLE">
      <formula>NOT(ISERROR(SEARCH("NO CUMPLE",J2079)))</formula>
    </cfRule>
    <cfRule type="containsText" dxfId="1169" priority="2829" stopIfTrue="1" operator="containsText" text="CUMPLE">
      <formula>NOT(ISERROR(SEARCH("CUMPLE",J2079)))</formula>
    </cfRule>
  </conditionalFormatting>
  <conditionalFormatting sqref="K2079">
    <cfRule type="containsText" dxfId="1168" priority="2826" stopIfTrue="1" operator="containsText" text="NO CUMPLE">
      <formula>NOT(ISERROR(SEARCH("NO CUMPLE",K2079)))</formula>
    </cfRule>
    <cfRule type="containsText" dxfId="1167" priority="2827" stopIfTrue="1" operator="containsText" text="CUMPLE">
      <formula>NOT(ISERROR(SEARCH("CUMPLE",K2079)))</formula>
    </cfRule>
  </conditionalFormatting>
  <conditionalFormatting sqref="O2078">
    <cfRule type="containsText" dxfId="1166" priority="2824" stopIfTrue="1" operator="containsText" text="NO CUMPLE">
      <formula>NOT(ISERROR(SEARCH("NO CUMPLE",O2078)))</formula>
    </cfRule>
    <cfRule type="containsText" dxfId="1165" priority="2825" stopIfTrue="1" operator="containsText" text="CUMPLE">
      <formula>NOT(ISERROR(SEARCH("CUMPLE",O2078)))</formula>
    </cfRule>
  </conditionalFormatting>
  <conditionalFormatting sqref="O2079:S2079">
    <cfRule type="cellIs" dxfId="1164" priority="2823" operator="equal">
      <formula>"EL PROPONENTE SE DEBE REQUERIR POR EXPERIENCIA MINIMA EXIGIDA"</formula>
    </cfRule>
  </conditionalFormatting>
  <conditionalFormatting sqref="N2073:N2078">
    <cfRule type="cellIs" dxfId="1163" priority="2820" operator="equal">
      <formula>"NO"</formula>
    </cfRule>
    <cfRule type="cellIs" dxfId="1162" priority="2821" operator="equal">
      <formula>"SI"</formula>
    </cfRule>
  </conditionalFormatting>
  <conditionalFormatting sqref="I2065">
    <cfRule type="cellIs" dxfId="1161" priority="2819" stopIfTrue="1" operator="greaterThan">
      <formula>0</formula>
    </cfRule>
  </conditionalFormatting>
  <conditionalFormatting sqref="T2059:V2059">
    <cfRule type="cellIs" dxfId="1160" priority="2814" stopIfTrue="1" operator="equal">
      <formula>"NO"</formula>
    </cfRule>
    <cfRule type="cellIs" dxfId="1159" priority="2815" stopIfTrue="1" operator="equal">
      <formula>"SI"</formula>
    </cfRule>
  </conditionalFormatting>
  <conditionalFormatting sqref="T2059:V2059">
    <cfRule type="cellIs" dxfId="1158" priority="2813" stopIfTrue="1" operator="equal">
      <formula>"NO APLICA"</formula>
    </cfRule>
  </conditionalFormatting>
  <conditionalFormatting sqref="K2059:L2059">
    <cfRule type="cellIs" dxfId="1157" priority="2809" operator="notBetween">
      <formula>$Q$17</formula>
      <formula>$R$17</formula>
    </cfRule>
  </conditionalFormatting>
  <conditionalFormatting sqref="P2072">
    <cfRule type="cellIs" dxfId="1156" priority="2805" operator="equal">
      <formula>"NO VÁLIDO"</formula>
    </cfRule>
    <cfRule type="cellIs" dxfId="1155" priority="2806" operator="equal">
      <formula>"VÁLIDO"</formula>
    </cfRule>
  </conditionalFormatting>
  <conditionalFormatting sqref="M2079">
    <cfRule type="cellIs" dxfId="1154" priority="2802" operator="notEqual">
      <formula>"NO CUMPLE"</formula>
    </cfRule>
    <cfRule type="containsText" dxfId="1153" priority="2803" stopIfTrue="1" operator="containsText" text="NO CUMPLE">
      <formula>NOT(ISERROR(SEARCH("NO CUMPLE",M2079)))</formula>
    </cfRule>
    <cfRule type="containsText" dxfId="1152" priority="2804" stopIfTrue="1" operator="containsText" text="CUMPLE">
      <formula>NOT(ISERROR(SEARCH("CUMPLE",M2079)))</formula>
    </cfRule>
  </conditionalFormatting>
  <conditionalFormatting sqref="M2073:M2078">
    <cfRule type="cellIs" dxfId="1151" priority="2800" stopIfTrue="1" operator="equal">
      <formula>"cumple"</formula>
    </cfRule>
    <cfRule type="containsText" dxfId="1150" priority="2801" stopIfTrue="1" operator="containsText" text="NO CUMPLE">
      <formula>NOT(ISERROR(SEARCH("NO CUMPLE",M2073)))</formula>
    </cfRule>
  </conditionalFormatting>
  <conditionalFormatting sqref="L2073:L2078">
    <cfRule type="cellIs" dxfId="1149" priority="2798" stopIfTrue="1" operator="equal">
      <formula>"cumple"</formula>
    </cfRule>
    <cfRule type="containsText" dxfId="1148" priority="2799" stopIfTrue="1" operator="containsText" text="NO CUMPLE">
      <formula>NOT(ISERROR(SEARCH("NO CUMPLE",L2073)))</formula>
    </cfRule>
  </conditionalFormatting>
  <conditionalFormatting sqref="C2086:I2086 K2086:M2086 F2087:G2087 I2087 M2087">
    <cfRule type="cellIs" dxfId="1147" priority="2779" stopIfTrue="1" operator="greaterThan">
      <formula>0</formula>
    </cfRule>
  </conditionalFormatting>
  <conditionalFormatting sqref="H2086">
    <cfRule type="cellIs" dxfId="1146" priority="2776" stopIfTrue="1" operator="greaterThan">
      <formula>0</formula>
    </cfRule>
  </conditionalFormatting>
  <conditionalFormatting sqref="E2086">
    <cfRule type="cellIs" dxfId="1145" priority="2775" stopIfTrue="1" operator="greaterThan">
      <formula>0</formula>
    </cfRule>
  </conditionalFormatting>
  <conditionalFormatting sqref="K2098:K2103">
    <cfRule type="containsText" dxfId="1144" priority="2773" stopIfTrue="1" operator="containsText" text="NO CUMPLE">
      <formula>NOT(ISERROR(SEARCH("NO CUMPLE",K2098)))</formula>
    </cfRule>
    <cfRule type="containsText" dxfId="1143" priority="2774" stopIfTrue="1" operator="containsText" text="CUMPLE">
      <formula>NOT(ISERROR(SEARCH("CUMPLE",K2098)))</formula>
    </cfRule>
  </conditionalFormatting>
  <conditionalFormatting sqref="S2097">
    <cfRule type="cellIs" dxfId="1142" priority="2771" operator="greaterThanOrEqual">
      <formula>NUMMINCONT</formula>
    </cfRule>
    <cfRule type="cellIs" dxfId="1141" priority="2772" operator="lessThan">
      <formula>NUMMINCONT</formula>
    </cfRule>
  </conditionalFormatting>
  <conditionalFormatting sqref="T2090:V2090">
    <cfRule type="cellIs" dxfId="1140" priority="2760" stopIfTrue="1" operator="equal">
      <formula>"NO"</formula>
    </cfRule>
    <cfRule type="cellIs" dxfId="1139" priority="2761" stopIfTrue="1" operator="equal">
      <formula>"SI"</formula>
    </cfRule>
  </conditionalFormatting>
  <conditionalFormatting sqref="T2090:U2090">
    <cfRule type="cellIs" dxfId="1138" priority="2759" stopIfTrue="1" operator="equal">
      <formula>"NO APLICA"</formula>
    </cfRule>
  </conditionalFormatting>
  <conditionalFormatting sqref="V2090">
    <cfRule type="cellIs" dxfId="1137" priority="2758" stopIfTrue="1" operator="equal">
      <formula>"NO APLICA"</formula>
    </cfRule>
  </conditionalFormatting>
  <conditionalFormatting sqref="T2100">
    <cfRule type="cellIs" dxfId="1136" priority="2756" operator="equal">
      <formula>"CUMPLE"</formula>
    </cfRule>
    <cfRule type="cellIs" dxfId="1135" priority="2757" operator="equal">
      <formula>"NO CUMPLE"</formula>
    </cfRule>
  </conditionalFormatting>
  <conditionalFormatting sqref="T2100">
    <cfRule type="cellIs" dxfId="1134" priority="2755" operator="equal">
      <formula>"VERIFICAR"</formula>
    </cfRule>
  </conditionalFormatting>
  <conditionalFormatting sqref="H2104">
    <cfRule type="containsText" dxfId="1133" priority="2736" stopIfTrue="1" operator="containsText" text="NO CUMPLE">
      <formula>NOT(ISERROR(SEARCH("NO CUMPLE",H2104)))</formula>
    </cfRule>
    <cfRule type="containsText" dxfId="1132" priority="2737" stopIfTrue="1" operator="containsText" text="CUMPLE">
      <formula>NOT(ISERROR(SEARCH("CUMPLE",H2104)))</formula>
    </cfRule>
  </conditionalFormatting>
  <conditionalFormatting sqref="J2104">
    <cfRule type="containsText" dxfId="1131" priority="2734" stopIfTrue="1" operator="containsText" text="NO CUMPLE">
      <formula>NOT(ISERROR(SEARCH("NO CUMPLE",J2104)))</formula>
    </cfRule>
    <cfRule type="containsText" dxfId="1130" priority="2735" stopIfTrue="1" operator="containsText" text="CUMPLE">
      <formula>NOT(ISERROR(SEARCH("CUMPLE",J2104)))</formula>
    </cfRule>
  </conditionalFormatting>
  <conditionalFormatting sqref="K2104">
    <cfRule type="containsText" dxfId="1129" priority="2732" stopIfTrue="1" operator="containsText" text="NO CUMPLE">
      <formula>NOT(ISERROR(SEARCH("NO CUMPLE",K2104)))</formula>
    </cfRule>
    <cfRule type="containsText" dxfId="1128" priority="2733" stopIfTrue="1" operator="containsText" text="CUMPLE">
      <formula>NOT(ISERROR(SEARCH("CUMPLE",K2104)))</formula>
    </cfRule>
  </conditionalFormatting>
  <conditionalFormatting sqref="O2103">
    <cfRule type="containsText" dxfId="1127" priority="2730" stopIfTrue="1" operator="containsText" text="NO CUMPLE">
      <formula>NOT(ISERROR(SEARCH("NO CUMPLE",O2103)))</formula>
    </cfRule>
    <cfRule type="containsText" dxfId="1126" priority="2731" stopIfTrue="1" operator="containsText" text="CUMPLE">
      <formula>NOT(ISERROR(SEARCH("CUMPLE",O2103)))</formula>
    </cfRule>
  </conditionalFormatting>
  <conditionalFormatting sqref="O2104:S2104">
    <cfRule type="cellIs" dxfId="1125" priority="2729" operator="equal">
      <formula>"EL PROPONENTE SE DEBE REQUERIR POR EXPERIENCIA MINIMA EXIGIDA"</formula>
    </cfRule>
  </conditionalFormatting>
  <conditionalFormatting sqref="N2098:N2103">
    <cfRule type="cellIs" dxfId="1124" priority="2726" operator="equal">
      <formula>"NO"</formula>
    </cfRule>
    <cfRule type="cellIs" dxfId="1123" priority="2727" operator="equal">
      <formula>"SI"</formula>
    </cfRule>
  </conditionalFormatting>
  <conditionalFormatting sqref="I2090">
    <cfRule type="cellIs" dxfId="1122" priority="2725" stopIfTrue="1" operator="greaterThan">
      <formula>0</formula>
    </cfRule>
  </conditionalFormatting>
  <conditionalFormatting sqref="B2086">
    <cfRule type="cellIs" dxfId="1121" priority="2722" stopIfTrue="1" operator="greaterThan">
      <formula>0</formula>
    </cfRule>
  </conditionalFormatting>
  <conditionalFormatting sqref="T2086:V2087">
    <cfRule type="cellIs" dxfId="1120" priority="2720" stopIfTrue="1" operator="equal">
      <formula>"NO"</formula>
    </cfRule>
    <cfRule type="cellIs" dxfId="1119" priority="2721" stopIfTrue="1" operator="equal">
      <formula>"SI"</formula>
    </cfRule>
  </conditionalFormatting>
  <conditionalFormatting sqref="T2086:V2087">
    <cfRule type="cellIs" dxfId="1118" priority="2719" stopIfTrue="1" operator="equal">
      <formula>"NO APLICA"</formula>
    </cfRule>
  </conditionalFormatting>
  <conditionalFormatting sqref="K2086:L2086">
    <cfRule type="cellIs" dxfId="1117" priority="2715" operator="notBetween">
      <formula>$Q$17</formula>
      <formula>$R$17</formula>
    </cfRule>
  </conditionalFormatting>
  <conditionalFormatting sqref="C2086:I2086 K2086:M2086 F2087:G2087 I2087 M2087">
    <cfRule type="cellIs" dxfId="1116" priority="2714" operator="equal">
      <formula>0</formula>
    </cfRule>
  </conditionalFormatting>
  <conditionalFormatting sqref="P2097">
    <cfRule type="cellIs" dxfId="1115" priority="2711" operator="equal">
      <formula>"NO VÁLIDO"</formula>
    </cfRule>
    <cfRule type="cellIs" dxfId="1114" priority="2712" operator="equal">
      <formula>"VÁLIDO"</formula>
    </cfRule>
  </conditionalFormatting>
  <conditionalFormatting sqref="M2104">
    <cfRule type="cellIs" dxfId="1113" priority="2708" operator="notEqual">
      <formula>"NO CUMPLE"</formula>
    </cfRule>
    <cfRule type="containsText" dxfId="1112" priority="2709" stopIfTrue="1" operator="containsText" text="NO CUMPLE">
      <formula>NOT(ISERROR(SEARCH("NO CUMPLE",M2104)))</formula>
    </cfRule>
    <cfRule type="containsText" dxfId="1111" priority="2710" stopIfTrue="1" operator="containsText" text="CUMPLE">
      <formula>NOT(ISERROR(SEARCH("CUMPLE",M2104)))</formula>
    </cfRule>
  </conditionalFormatting>
  <conditionalFormatting sqref="M2098:M2103">
    <cfRule type="cellIs" dxfId="1110" priority="2706" stopIfTrue="1" operator="equal">
      <formula>"cumple"</formula>
    </cfRule>
    <cfRule type="containsText" dxfId="1109" priority="2707" stopIfTrue="1" operator="containsText" text="NO CUMPLE">
      <formula>NOT(ISERROR(SEARCH("NO CUMPLE",M2098)))</formula>
    </cfRule>
  </conditionalFormatting>
  <conditionalFormatting sqref="L2098:L2103">
    <cfRule type="cellIs" dxfId="1108" priority="2704" stopIfTrue="1" operator="equal">
      <formula>"cumple"</formula>
    </cfRule>
    <cfRule type="containsText" dxfId="1107" priority="2705" stopIfTrue="1" operator="containsText" text="NO CUMPLE">
      <formula>NOT(ISERROR(SEARCH("NO CUMPLE",L2098)))</formula>
    </cfRule>
  </conditionalFormatting>
  <conditionalFormatting sqref="C2111:I2111 F2112:G2112 C2113:I2113 F2114:G2114 I2112 I2114">
    <cfRule type="cellIs" dxfId="1106" priority="2685" stopIfTrue="1" operator="greaterThan">
      <formula>0</formula>
    </cfRule>
  </conditionalFormatting>
  <conditionalFormatting sqref="D2113">
    <cfRule type="cellIs" dxfId="1105" priority="2684" stopIfTrue="1" operator="greaterThan">
      <formula>0</formula>
    </cfRule>
  </conditionalFormatting>
  <conditionalFormatting sqref="D2113">
    <cfRule type="cellIs" dxfId="1104" priority="2683" stopIfTrue="1" operator="greaterThan">
      <formula>0</formula>
    </cfRule>
  </conditionalFormatting>
  <conditionalFormatting sqref="H2111">
    <cfRule type="cellIs" dxfId="1103" priority="2682" stopIfTrue="1" operator="greaterThan">
      <formula>0</formula>
    </cfRule>
  </conditionalFormatting>
  <conditionalFormatting sqref="E2111 E2113">
    <cfRule type="cellIs" dxfId="1102" priority="2681" stopIfTrue="1" operator="greaterThan">
      <formula>0</formula>
    </cfRule>
  </conditionalFormatting>
  <conditionalFormatting sqref="K2125:K2130">
    <cfRule type="containsText" dxfId="1101" priority="2679" stopIfTrue="1" operator="containsText" text="NO CUMPLE">
      <formula>NOT(ISERROR(SEARCH("NO CUMPLE",K2125)))</formula>
    </cfRule>
    <cfRule type="containsText" dxfId="1100" priority="2680" stopIfTrue="1" operator="containsText" text="CUMPLE">
      <formula>NOT(ISERROR(SEARCH("CUMPLE",K2125)))</formula>
    </cfRule>
  </conditionalFormatting>
  <conditionalFormatting sqref="S2124">
    <cfRule type="cellIs" dxfId="1099" priority="2677" operator="greaterThanOrEqual">
      <formula>NUMMINCONT</formula>
    </cfRule>
    <cfRule type="cellIs" dxfId="1098" priority="2678" operator="lessThan">
      <formula>NUMMINCONT</formula>
    </cfRule>
  </conditionalFormatting>
  <conditionalFormatting sqref="T2114:U2114">
    <cfRule type="cellIs" dxfId="1097" priority="2672" stopIfTrue="1" operator="equal">
      <formula>"NO APLICA"</formula>
    </cfRule>
  </conditionalFormatting>
  <conditionalFormatting sqref="T2117:V2117">
    <cfRule type="cellIs" dxfId="1096" priority="2666" stopIfTrue="1" operator="equal">
      <formula>"NO"</formula>
    </cfRule>
    <cfRule type="cellIs" dxfId="1095" priority="2667" stopIfTrue="1" operator="equal">
      <formula>"SI"</formula>
    </cfRule>
  </conditionalFormatting>
  <conditionalFormatting sqref="T2117:U2117">
    <cfRule type="cellIs" dxfId="1094" priority="2665" stopIfTrue="1" operator="equal">
      <formula>"NO APLICA"</formula>
    </cfRule>
  </conditionalFormatting>
  <conditionalFormatting sqref="V2117">
    <cfRule type="cellIs" dxfId="1093" priority="2664" stopIfTrue="1" operator="equal">
      <formula>"NO APLICA"</formula>
    </cfRule>
  </conditionalFormatting>
  <conditionalFormatting sqref="T2127">
    <cfRule type="cellIs" dxfId="1092" priority="2662" operator="equal">
      <formula>"CUMPLE"</formula>
    </cfRule>
    <cfRule type="cellIs" dxfId="1091" priority="2663" operator="equal">
      <formula>"NO CUMPLE"</formula>
    </cfRule>
  </conditionalFormatting>
  <conditionalFormatting sqref="T2127">
    <cfRule type="cellIs" dxfId="1090" priority="2661" operator="equal">
      <formula>"VERIFICAR"</formula>
    </cfRule>
  </conditionalFormatting>
  <conditionalFormatting sqref="H2131">
    <cfRule type="containsText" dxfId="1089" priority="2642" stopIfTrue="1" operator="containsText" text="NO CUMPLE">
      <formula>NOT(ISERROR(SEARCH("NO CUMPLE",H2131)))</formula>
    </cfRule>
    <cfRule type="containsText" dxfId="1088" priority="2643" stopIfTrue="1" operator="containsText" text="CUMPLE">
      <formula>NOT(ISERROR(SEARCH("CUMPLE",H2131)))</formula>
    </cfRule>
  </conditionalFormatting>
  <conditionalFormatting sqref="J2131">
    <cfRule type="containsText" dxfId="1087" priority="2640" stopIfTrue="1" operator="containsText" text="NO CUMPLE">
      <formula>NOT(ISERROR(SEARCH("NO CUMPLE",J2131)))</formula>
    </cfRule>
    <cfRule type="containsText" dxfId="1086" priority="2641" stopIfTrue="1" operator="containsText" text="CUMPLE">
      <formula>NOT(ISERROR(SEARCH("CUMPLE",J2131)))</formula>
    </cfRule>
  </conditionalFormatting>
  <conditionalFormatting sqref="K2131">
    <cfRule type="containsText" dxfId="1085" priority="2638" stopIfTrue="1" operator="containsText" text="NO CUMPLE">
      <formula>NOT(ISERROR(SEARCH("NO CUMPLE",K2131)))</formula>
    </cfRule>
    <cfRule type="containsText" dxfId="1084" priority="2639" stopIfTrue="1" operator="containsText" text="CUMPLE">
      <formula>NOT(ISERROR(SEARCH("CUMPLE",K2131)))</formula>
    </cfRule>
  </conditionalFormatting>
  <conditionalFormatting sqref="O2130">
    <cfRule type="containsText" dxfId="1083" priority="2636" stopIfTrue="1" operator="containsText" text="NO CUMPLE">
      <formula>NOT(ISERROR(SEARCH("NO CUMPLE",O2130)))</formula>
    </cfRule>
    <cfRule type="containsText" dxfId="1082" priority="2637" stopIfTrue="1" operator="containsText" text="CUMPLE">
      <formula>NOT(ISERROR(SEARCH("CUMPLE",O2130)))</formula>
    </cfRule>
  </conditionalFormatting>
  <conditionalFormatting sqref="O2131:S2131">
    <cfRule type="cellIs" dxfId="1081" priority="2635" operator="equal">
      <formula>"EL PROPONENTE SE DEBE REQUERIR POR EXPERIENCIA MINIMA EXIGIDA"</formula>
    </cfRule>
  </conditionalFormatting>
  <conditionalFormatting sqref="N2125:N2130">
    <cfRule type="cellIs" dxfId="1080" priority="2632" operator="equal">
      <formula>"NO"</formula>
    </cfRule>
    <cfRule type="cellIs" dxfId="1079" priority="2633" operator="equal">
      <formula>"SI"</formula>
    </cfRule>
  </conditionalFormatting>
  <conditionalFormatting sqref="I2117">
    <cfRule type="cellIs" dxfId="1078" priority="2631" stopIfTrue="1" operator="greaterThan">
      <formula>0</formula>
    </cfRule>
  </conditionalFormatting>
  <conditionalFormatting sqref="B2111 B2113">
    <cfRule type="cellIs" dxfId="1077" priority="2628" stopIfTrue="1" operator="greaterThan">
      <formula>0</formula>
    </cfRule>
  </conditionalFormatting>
  <conditionalFormatting sqref="T2111:V2112">
    <cfRule type="cellIs" dxfId="1076" priority="2626" stopIfTrue="1" operator="equal">
      <formula>"NO"</formula>
    </cfRule>
    <cfRule type="cellIs" dxfId="1075" priority="2627" stopIfTrue="1" operator="equal">
      <formula>"SI"</formula>
    </cfRule>
  </conditionalFormatting>
  <conditionalFormatting sqref="T2111:V2112">
    <cfRule type="cellIs" dxfId="1074" priority="2625" stopIfTrue="1" operator="equal">
      <formula>"NO APLICA"</formula>
    </cfRule>
  </conditionalFormatting>
  <conditionalFormatting sqref="K2111:L2112">
    <cfRule type="cellIs" dxfId="1073" priority="2621" operator="notBetween">
      <formula>$Q$17</formula>
      <formula>$R$17</formula>
    </cfRule>
  </conditionalFormatting>
  <conditionalFormatting sqref="C2111:I2111 F2112:G2112 C2113:I2113 F2114:G2114 I2112 I2114">
    <cfRule type="cellIs" dxfId="1072" priority="2620" operator="equal">
      <formula>0</formula>
    </cfRule>
  </conditionalFormatting>
  <conditionalFormatting sqref="P2124">
    <cfRule type="cellIs" dxfId="1071" priority="2617" operator="equal">
      <formula>"NO VÁLIDO"</formula>
    </cfRule>
    <cfRule type="cellIs" dxfId="1070" priority="2618" operator="equal">
      <formula>"VÁLIDO"</formula>
    </cfRule>
  </conditionalFormatting>
  <conditionalFormatting sqref="M2131">
    <cfRule type="cellIs" dxfId="1069" priority="2614" operator="notEqual">
      <formula>"NO CUMPLE"</formula>
    </cfRule>
    <cfRule type="containsText" dxfId="1068" priority="2615" stopIfTrue="1" operator="containsText" text="NO CUMPLE">
      <formula>NOT(ISERROR(SEARCH("NO CUMPLE",M2131)))</formula>
    </cfRule>
    <cfRule type="containsText" dxfId="1067" priority="2616" stopIfTrue="1" operator="containsText" text="CUMPLE">
      <formula>NOT(ISERROR(SEARCH("CUMPLE",M2131)))</formula>
    </cfRule>
  </conditionalFormatting>
  <conditionalFormatting sqref="M2125:M2130">
    <cfRule type="cellIs" dxfId="1066" priority="2612" stopIfTrue="1" operator="equal">
      <formula>"cumple"</formula>
    </cfRule>
    <cfRule type="containsText" dxfId="1065" priority="2613" stopIfTrue="1" operator="containsText" text="NO CUMPLE">
      <formula>NOT(ISERROR(SEARCH("NO CUMPLE",M2125)))</formula>
    </cfRule>
  </conditionalFormatting>
  <conditionalFormatting sqref="L2125:L2130">
    <cfRule type="cellIs" dxfId="1064" priority="2610" stopIfTrue="1" operator="equal">
      <formula>"cumple"</formula>
    </cfRule>
    <cfRule type="containsText" dxfId="1063" priority="2611" stopIfTrue="1" operator="containsText" text="NO CUMPLE">
      <formula>NOT(ISERROR(SEARCH("NO CUMPLE",L2125)))</formula>
    </cfRule>
  </conditionalFormatting>
  <conditionalFormatting sqref="K2153:K2158">
    <cfRule type="containsText" dxfId="1062" priority="2585" stopIfTrue="1" operator="containsText" text="NO CUMPLE">
      <formula>NOT(ISERROR(SEARCH("NO CUMPLE",K2153)))</formula>
    </cfRule>
    <cfRule type="containsText" dxfId="1061" priority="2586" stopIfTrue="1" operator="containsText" text="CUMPLE">
      <formula>NOT(ISERROR(SEARCH("CUMPLE",K2153)))</formula>
    </cfRule>
  </conditionalFormatting>
  <conditionalFormatting sqref="S2152">
    <cfRule type="cellIs" dxfId="1060" priority="2583" operator="greaterThanOrEqual">
      <formula>NUMMINCONT</formula>
    </cfRule>
    <cfRule type="cellIs" dxfId="1059" priority="2584" operator="lessThan">
      <formula>NUMMINCONT</formula>
    </cfRule>
  </conditionalFormatting>
  <conditionalFormatting sqref="T2141:U2144">
    <cfRule type="cellIs" dxfId="1058" priority="2579" stopIfTrue="1" operator="equal">
      <formula>"NO APLICA"</formula>
    </cfRule>
  </conditionalFormatting>
  <conditionalFormatting sqref="T2141:U2141">
    <cfRule type="cellIs" dxfId="1057" priority="2578" stopIfTrue="1" operator="equal">
      <formula>"NO APLICA"</formula>
    </cfRule>
  </conditionalFormatting>
  <conditionalFormatting sqref="V2141:V2144">
    <cfRule type="cellIs" dxfId="1056" priority="2577" stopIfTrue="1" operator="equal">
      <formula>"NO APLICA"</formula>
    </cfRule>
  </conditionalFormatting>
  <conditionalFormatting sqref="T2145:V2145">
    <cfRule type="cellIs" dxfId="1055" priority="2572" stopIfTrue="1" operator="equal">
      <formula>"NO"</formula>
    </cfRule>
    <cfRule type="cellIs" dxfId="1054" priority="2573" stopIfTrue="1" operator="equal">
      <formula>"SI"</formula>
    </cfRule>
  </conditionalFormatting>
  <conditionalFormatting sqref="T2145:U2145">
    <cfRule type="cellIs" dxfId="1053" priority="2571" stopIfTrue="1" operator="equal">
      <formula>"NO APLICA"</formula>
    </cfRule>
  </conditionalFormatting>
  <conditionalFormatting sqref="V2145">
    <cfRule type="cellIs" dxfId="1052" priority="2570" stopIfTrue="1" operator="equal">
      <formula>"NO APLICA"</formula>
    </cfRule>
  </conditionalFormatting>
  <conditionalFormatting sqref="T2155">
    <cfRule type="cellIs" dxfId="1051" priority="2568" operator="equal">
      <formula>"CUMPLE"</formula>
    </cfRule>
    <cfRule type="cellIs" dxfId="1050" priority="2569" operator="equal">
      <formula>"NO CUMPLE"</formula>
    </cfRule>
  </conditionalFormatting>
  <conditionalFormatting sqref="T2155">
    <cfRule type="cellIs" dxfId="1049" priority="2567" operator="equal">
      <formula>"VERIFICAR"</formula>
    </cfRule>
  </conditionalFormatting>
  <conditionalFormatting sqref="H2159">
    <cfRule type="containsText" dxfId="1048" priority="2548" stopIfTrue="1" operator="containsText" text="NO CUMPLE">
      <formula>NOT(ISERROR(SEARCH("NO CUMPLE",H2159)))</formula>
    </cfRule>
    <cfRule type="containsText" dxfId="1047" priority="2549" stopIfTrue="1" operator="containsText" text="CUMPLE">
      <formula>NOT(ISERROR(SEARCH("CUMPLE",H2159)))</formula>
    </cfRule>
  </conditionalFormatting>
  <conditionalFormatting sqref="J2159">
    <cfRule type="containsText" dxfId="1046" priority="2546" stopIfTrue="1" operator="containsText" text="NO CUMPLE">
      <formula>NOT(ISERROR(SEARCH("NO CUMPLE",J2159)))</formula>
    </cfRule>
    <cfRule type="containsText" dxfId="1045" priority="2547" stopIfTrue="1" operator="containsText" text="CUMPLE">
      <formula>NOT(ISERROR(SEARCH("CUMPLE",J2159)))</formula>
    </cfRule>
  </conditionalFormatting>
  <conditionalFormatting sqref="K2159">
    <cfRule type="containsText" dxfId="1044" priority="2544" stopIfTrue="1" operator="containsText" text="NO CUMPLE">
      <formula>NOT(ISERROR(SEARCH("NO CUMPLE",K2159)))</formula>
    </cfRule>
    <cfRule type="containsText" dxfId="1043" priority="2545" stopIfTrue="1" operator="containsText" text="CUMPLE">
      <formula>NOT(ISERROR(SEARCH("CUMPLE",K2159)))</formula>
    </cfRule>
  </conditionalFormatting>
  <conditionalFormatting sqref="O2158">
    <cfRule type="containsText" dxfId="1042" priority="2542" stopIfTrue="1" operator="containsText" text="NO CUMPLE">
      <formula>NOT(ISERROR(SEARCH("NO CUMPLE",O2158)))</formula>
    </cfRule>
    <cfRule type="containsText" dxfId="1041" priority="2543" stopIfTrue="1" operator="containsText" text="CUMPLE">
      <formula>NOT(ISERROR(SEARCH("CUMPLE",O2158)))</formula>
    </cfRule>
  </conditionalFormatting>
  <conditionalFormatting sqref="O2159:S2159">
    <cfRule type="cellIs" dxfId="1040" priority="2541" operator="equal">
      <formula>"EL PROPONENTE SE DEBE REQUERIR POR EXPERIENCIA MINIMA EXIGIDA"</formula>
    </cfRule>
  </conditionalFormatting>
  <conditionalFormatting sqref="N2153:N2158">
    <cfRule type="cellIs" dxfId="1039" priority="2538" operator="equal">
      <formula>"NO"</formula>
    </cfRule>
    <cfRule type="cellIs" dxfId="1038" priority="2539" operator="equal">
      <formula>"SI"</formula>
    </cfRule>
  </conditionalFormatting>
  <conditionalFormatting sqref="I2145">
    <cfRule type="cellIs" dxfId="1037" priority="2537" stopIfTrue="1" operator="greaterThan">
      <formula>0</formula>
    </cfRule>
  </conditionalFormatting>
  <conditionalFormatting sqref="T2138:V2139">
    <cfRule type="cellIs" dxfId="1036" priority="2532" stopIfTrue="1" operator="equal">
      <formula>"NO"</formula>
    </cfRule>
    <cfRule type="cellIs" dxfId="1035" priority="2533" stopIfTrue="1" operator="equal">
      <formula>"SI"</formula>
    </cfRule>
  </conditionalFormatting>
  <conditionalFormatting sqref="T2138:V2139">
    <cfRule type="cellIs" dxfId="1034" priority="2531" stopIfTrue="1" operator="equal">
      <formula>"NO APLICA"</formula>
    </cfRule>
  </conditionalFormatting>
  <conditionalFormatting sqref="K2138:L2139">
    <cfRule type="cellIs" dxfId="1033" priority="2527" operator="notBetween">
      <formula>$Q$17</formula>
      <formula>$R$17</formula>
    </cfRule>
  </conditionalFormatting>
  <conditionalFormatting sqref="P2152">
    <cfRule type="cellIs" dxfId="1032" priority="2523" operator="equal">
      <formula>"NO VÁLIDO"</formula>
    </cfRule>
    <cfRule type="cellIs" dxfId="1031" priority="2524" operator="equal">
      <formula>"VÁLIDO"</formula>
    </cfRule>
  </conditionalFormatting>
  <conditionalFormatting sqref="M2159">
    <cfRule type="cellIs" dxfId="1030" priority="2520" operator="notEqual">
      <formula>"NO CUMPLE"</formula>
    </cfRule>
    <cfRule type="containsText" dxfId="1029" priority="2521" stopIfTrue="1" operator="containsText" text="NO CUMPLE">
      <formula>NOT(ISERROR(SEARCH("NO CUMPLE",M2159)))</formula>
    </cfRule>
    <cfRule type="containsText" dxfId="1028" priority="2522" stopIfTrue="1" operator="containsText" text="CUMPLE">
      <formula>NOT(ISERROR(SEARCH("CUMPLE",M2159)))</formula>
    </cfRule>
  </conditionalFormatting>
  <conditionalFormatting sqref="M2153:M2158">
    <cfRule type="cellIs" dxfId="1027" priority="2518" stopIfTrue="1" operator="equal">
      <formula>"cumple"</formula>
    </cfRule>
    <cfRule type="containsText" dxfId="1026" priority="2519" stopIfTrue="1" operator="containsText" text="NO CUMPLE">
      <formula>NOT(ISERROR(SEARCH("NO CUMPLE",M2153)))</formula>
    </cfRule>
  </conditionalFormatting>
  <conditionalFormatting sqref="L2153:L2158">
    <cfRule type="cellIs" dxfId="1025" priority="2516" stopIfTrue="1" operator="equal">
      <formula>"cumple"</formula>
    </cfRule>
    <cfRule type="containsText" dxfId="1024" priority="2517" stopIfTrue="1" operator="containsText" text="NO CUMPLE">
      <formula>NOT(ISERROR(SEARCH("NO CUMPLE",L2153)))</formula>
    </cfRule>
  </conditionalFormatting>
  <conditionalFormatting sqref="F2168:G2168 I2168 M2168">
    <cfRule type="cellIs" dxfId="1023" priority="2497" stopIfTrue="1" operator="greaterThan">
      <formula>0</formula>
    </cfRule>
  </conditionalFormatting>
  <conditionalFormatting sqref="F2168:G2168">
    <cfRule type="cellIs" dxfId="1022" priority="2495" stopIfTrue="1" operator="greaterThan">
      <formula>0</formula>
    </cfRule>
  </conditionalFormatting>
  <conditionalFormatting sqref="K2181:K2186">
    <cfRule type="containsText" dxfId="1021" priority="2491" stopIfTrue="1" operator="containsText" text="NO CUMPLE">
      <formula>NOT(ISERROR(SEARCH("NO CUMPLE",K2181)))</formula>
    </cfRule>
    <cfRule type="containsText" dxfId="1020" priority="2492" stopIfTrue="1" operator="containsText" text="CUMPLE">
      <formula>NOT(ISERROR(SEARCH("CUMPLE",K2181)))</formula>
    </cfRule>
  </conditionalFormatting>
  <conditionalFormatting sqref="S2180">
    <cfRule type="cellIs" dxfId="1019" priority="2489" operator="greaterThanOrEqual">
      <formula>NUMMINCONT</formula>
    </cfRule>
    <cfRule type="cellIs" dxfId="1018" priority="2490" operator="lessThan">
      <formula>NUMMINCONT</formula>
    </cfRule>
  </conditionalFormatting>
  <conditionalFormatting sqref="T2168:V2168">
    <cfRule type="cellIs" dxfId="1017" priority="2486" stopIfTrue="1" operator="equal">
      <formula>"NO APLICA"</formula>
    </cfRule>
  </conditionalFormatting>
  <conditionalFormatting sqref="T2169:U2172">
    <cfRule type="cellIs" dxfId="1016" priority="2485" stopIfTrue="1" operator="equal">
      <formula>"NO APLICA"</formula>
    </cfRule>
  </conditionalFormatting>
  <conditionalFormatting sqref="T2169:U2169">
    <cfRule type="cellIs" dxfId="1015" priority="2484" stopIfTrue="1" operator="equal">
      <formula>"NO APLICA"</formula>
    </cfRule>
  </conditionalFormatting>
  <conditionalFormatting sqref="V2169:V2172">
    <cfRule type="cellIs" dxfId="1014" priority="2483" stopIfTrue="1" operator="equal">
      <formula>"NO APLICA"</formula>
    </cfRule>
  </conditionalFormatting>
  <conditionalFormatting sqref="T2173:V2173">
    <cfRule type="cellIs" dxfId="1013" priority="2478" stopIfTrue="1" operator="equal">
      <formula>"NO"</formula>
    </cfRule>
    <cfRule type="cellIs" dxfId="1012" priority="2479" stopIfTrue="1" operator="equal">
      <formula>"SI"</formula>
    </cfRule>
  </conditionalFormatting>
  <conditionalFormatting sqref="T2173:U2173">
    <cfRule type="cellIs" dxfId="1011" priority="2477" stopIfTrue="1" operator="equal">
      <formula>"NO APLICA"</formula>
    </cfRule>
  </conditionalFormatting>
  <conditionalFormatting sqref="V2173">
    <cfRule type="cellIs" dxfId="1010" priority="2476" stopIfTrue="1" operator="equal">
      <formula>"NO APLICA"</formula>
    </cfRule>
  </conditionalFormatting>
  <conditionalFormatting sqref="T2183">
    <cfRule type="cellIs" dxfId="1009" priority="2474" operator="equal">
      <formula>"CUMPLE"</formula>
    </cfRule>
    <cfRule type="cellIs" dxfId="1008" priority="2475" operator="equal">
      <formula>"NO CUMPLE"</formula>
    </cfRule>
  </conditionalFormatting>
  <conditionalFormatting sqref="T2183">
    <cfRule type="cellIs" dxfId="1007" priority="2473" operator="equal">
      <formula>"VERIFICAR"</formula>
    </cfRule>
  </conditionalFormatting>
  <conditionalFormatting sqref="H2187">
    <cfRule type="containsText" dxfId="1006" priority="2454" stopIfTrue="1" operator="containsText" text="NO CUMPLE">
      <formula>NOT(ISERROR(SEARCH("NO CUMPLE",H2187)))</formula>
    </cfRule>
    <cfRule type="containsText" dxfId="1005" priority="2455" stopIfTrue="1" operator="containsText" text="CUMPLE">
      <formula>NOT(ISERROR(SEARCH("CUMPLE",H2187)))</formula>
    </cfRule>
  </conditionalFormatting>
  <conditionalFormatting sqref="J2187">
    <cfRule type="containsText" dxfId="1004" priority="2452" stopIfTrue="1" operator="containsText" text="NO CUMPLE">
      <formula>NOT(ISERROR(SEARCH("NO CUMPLE",J2187)))</formula>
    </cfRule>
    <cfRule type="containsText" dxfId="1003" priority="2453" stopIfTrue="1" operator="containsText" text="CUMPLE">
      <formula>NOT(ISERROR(SEARCH("CUMPLE",J2187)))</formula>
    </cfRule>
  </conditionalFormatting>
  <conditionalFormatting sqref="K2187">
    <cfRule type="containsText" dxfId="1002" priority="2450" stopIfTrue="1" operator="containsText" text="NO CUMPLE">
      <formula>NOT(ISERROR(SEARCH("NO CUMPLE",K2187)))</formula>
    </cfRule>
    <cfRule type="containsText" dxfId="1001" priority="2451" stopIfTrue="1" operator="containsText" text="CUMPLE">
      <formula>NOT(ISERROR(SEARCH("CUMPLE",K2187)))</formula>
    </cfRule>
  </conditionalFormatting>
  <conditionalFormatting sqref="O2186">
    <cfRule type="containsText" dxfId="1000" priority="2448" stopIfTrue="1" operator="containsText" text="NO CUMPLE">
      <formula>NOT(ISERROR(SEARCH("NO CUMPLE",O2186)))</formula>
    </cfRule>
    <cfRule type="containsText" dxfId="999" priority="2449" stopIfTrue="1" operator="containsText" text="CUMPLE">
      <formula>NOT(ISERROR(SEARCH("CUMPLE",O2186)))</formula>
    </cfRule>
  </conditionalFormatting>
  <conditionalFormatting sqref="O2187:S2187">
    <cfRule type="cellIs" dxfId="998" priority="2447" operator="equal">
      <formula>"EL PROPONENTE SE DEBE REQUERIR POR EXPERIENCIA MINIMA EXIGIDA"</formula>
    </cfRule>
  </conditionalFormatting>
  <conditionalFormatting sqref="N2181:N2186">
    <cfRule type="cellIs" dxfId="997" priority="2444" operator="equal">
      <formula>"NO"</formula>
    </cfRule>
    <cfRule type="cellIs" dxfId="996" priority="2445" operator="equal">
      <formula>"SI"</formula>
    </cfRule>
  </conditionalFormatting>
  <conditionalFormatting sqref="I2173">
    <cfRule type="cellIs" dxfId="995" priority="2443" stopIfTrue="1" operator="greaterThan">
      <formula>0</formula>
    </cfRule>
  </conditionalFormatting>
  <conditionalFormatting sqref="T2166:V2166">
    <cfRule type="cellIs" dxfId="994" priority="2437" stopIfTrue="1" operator="equal">
      <formula>"NO APLICA"</formula>
    </cfRule>
  </conditionalFormatting>
  <conditionalFormatting sqref="T2167:U2167">
    <cfRule type="cellIs" dxfId="993" priority="2436" stopIfTrue="1" operator="equal">
      <formula>"NO APLICA"</formula>
    </cfRule>
  </conditionalFormatting>
  <conditionalFormatting sqref="T2167:U2167">
    <cfRule type="cellIs" dxfId="992" priority="2435" stopIfTrue="1" operator="equal">
      <formula>"NO APLICA"</formula>
    </cfRule>
  </conditionalFormatting>
  <conditionalFormatting sqref="V2167">
    <cfRule type="cellIs" dxfId="991" priority="2434" stopIfTrue="1" operator="equal">
      <formula>"NO APLICA"</formula>
    </cfRule>
  </conditionalFormatting>
  <conditionalFormatting sqref="F2168:G2168 I2168 M2168">
    <cfRule type="cellIs" dxfId="990" priority="2432" operator="equal">
      <formula>0</formula>
    </cfRule>
  </conditionalFormatting>
  <conditionalFormatting sqref="P2180">
    <cfRule type="cellIs" dxfId="989" priority="2429" operator="equal">
      <formula>"NO VÁLIDO"</formula>
    </cfRule>
    <cfRule type="cellIs" dxfId="988" priority="2430" operator="equal">
      <formula>"VÁLIDO"</formula>
    </cfRule>
  </conditionalFormatting>
  <conditionalFormatting sqref="M2187">
    <cfRule type="cellIs" dxfId="987" priority="2426" operator="notEqual">
      <formula>"NO CUMPLE"</formula>
    </cfRule>
    <cfRule type="containsText" dxfId="986" priority="2427" stopIfTrue="1" operator="containsText" text="NO CUMPLE">
      <formula>NOT(ISERROR(SEARCH("NO CUMPLE",M2187)))</formula>
    </cfRule>
    <cfRule type="containsText" dxfId="985" priority="2428" stopIfTrue="1" operator="containsText" text="CUMPLE">
      <formula>NOT(ISERROR(SEARCH("CUMPLE",M2187)))</formula>
    </cfRule>
  </conditionalFormatting>
  <conditionalFormatting sqref="M2181:M2186">
    <cfRule type="cellIs" dxfId="984" priority="2424" stopIfTrue="1" operator="equal">
      <formula>"cumple"</formula>
    </cfRule>
    <cfRule type="containsText" dxfId="983" priority="2425" stopIfTrue="1" operator="containsText" text="NO CUMPLE">
      <formula>NOT(ISERROR(SEARCH("NO CUMPLE",M2181)))</formula>
    </cfRule>
  </conditionalFormatting>
  <conditionalFormatting sqref="L2181:L2186">
    <cfRule type="cellIs" dxfId="982" priority="2422" stopIfTrue="1" operator="equal">
      <formula>"cumple"</formula>
    </cfRule>
    <cfRule type="containsText" dxfId="981" priority="2423" stopIfTrue="1" operator="containsText" text="NO CUMPLE">
      <formula>NOT(ISERROR(SEARCH("NO CUMPLE",L2181)))</formula>
    </cfRule>
  </conditionalFormatting>
  <conditionalFormatting sqref="C2194:I2203 K2194:M2203 P2194:V2203">
    <cfRule type="cellIs" dxfId="980" priority="2403" stopIfTrue="1" operator="greaterThan">
      <formula>0</formula>
    </cfRule>
  </conditionalFormatting>
  <conditionalFormatting sqref="D2197:D2202">
    <cfRule type="cellIs" dxfId="979" priority="2402" stopIfTrue="1" operator="greaterThan">
      <formula>0</formula>
    </cfRule>
  </conditionalFormatting>
  <conditionalFormatting sqref="D2197:D2202 F2197:H2202">
    <cfRule type="cellIs" dxfId="978" priority="2401" stopIfTrue="1" operator="greaterThan">
      <formula>0</formula>
    </cfRule>
  </conditionalFormatting>
  <conditionalFormatting sqref="H2194:H2202">
    <cfRule type="cellIs" dxfId="977" priority="2400" stopIfTrue="1" operator="greaterThan">
      <formula>0</formula>
    </cfRule>
  </conditionalFormatting>
  <conditionalFormatting sqref="E2194:E2202">
    <cfRule type="cellIs" dxfId="976" priority="2399" stopIfTrue="1" operator="greaterThan">
      <formula>0</formula>
    </cfRule>
  </conditionalFormatting>
  <conditionalFormatting sqref="K2211:K2216">
    <cfRule type="containsText" dxfId="975" priority="2397" stopIfTrue="1" operator="containsText" text="NO CUMPLE">
      <formula>NOT(ISERROR(SEARCH("NO CUMPLE",K2211)))</formula>
    </cfRule>
    <cfRule type="containsText" dxfId="974" priority="2398" stopIfTrue="1" operator="containsText" text="CUMPLE">
      <formula>NOT(ISERROR(SEARCH("CUMPLE",K2211)))</formula>
    </cfRule>
  </conditionalFormatting>
  <conditionalFormatting sqref="S2210">
    <cfRule type="cellIs" dxfId="973" priority="2395" operator="greaterThanOrEqual">
      <formula>NUMMINCONT</formula>
    </cfRule>
    <cfRule type="cellIs" dxfId="972" priority="2396" operator="lessThan">
      <formula>NUMMINCONT</formula>
    </cfRule>
  </conditionalFormatting>
  <conditionalFormatting sqref="T2197:V2202">
    <cfRule type="cellIs" dxfId="971" priority="2393" stopIfTrue="1" operator="equal">
      <formula>"NO"</formula>
    </cfRule>
    <cfRule type="cellIs" dxfId="970" priority="2394" stopIfTrue="1" operator="equal">
      <formula>"SI"</formula>
    </cfRule>
  </conditionalFormatting>
  <conditionalFormatting sqref="T2197:V2198">
    <cfRule type="cellIs" dxfId="969" priority="2392" stopIfTrue="1" operator="equal">
      <formula>"NO APLICA"</formula>
    </cfRule>
  </conditionalFormatting>
  <conditionalFormatting sqref="T2199:U2202">
    <cfRule type="cellIs" dxfId="968" priority="2391" stopIfTrue="1" operator="equal">
      <formula>"NO APLICA"</formula>
    </cfRule>
  </conditionalFormatting>
  <conditionalFormatting sqref="T2199:U2199">
    <cfRule type="cellIs" dxfId="967" priority="2390" stopIfTrue="1" operator="equal">
      <formula>"NO APLICA"</formula>
    </cfRule>
  </conditionalFormatting>
  <conditionalFormatting sqref="V2199:V2202">
    <cfRule type="cellIs" dxfId="966" priority="2389" stopIfTrue="1" operator="equal">
      <formula>"NO APLICA"</formula>
    </cfRule>
  </conditionalFormatting>
  <conditionalFormatting sqref="T2203:V2203">
    <cfRule type="cellIs" dxfId="965" priority="2384" stopIfTrue="1" operator="equal">
      <formula>"NO"</formula>
    </cfRule>
    <cfRule type="cellIs" dxfId="964" priority="2385" stopIfTrue="1" operator="equal">
      <formula>"SI"</formula>
    </cfRule>
  </conditionalFormatting>
  <conditionalFormatting sqref="T2203:U2203">
    <cfRule type="cellIs" dxfId="963" priority="2383" stopIfTrue="1" operator="equal">
      <formula>"NO APLICA"</formula>
    </cfRule>
  </conditionalFormatting>
  <conditionalFormatting sqref="V2203">
    <cfRule type="cellIs" dxfId="962" priority="2382" stopIfTrue="1" operator="equal">
      <formula>"NO APLICA"</formula>
    </cfRule>
  </conditionalFormatting>
  <conditionalFormatting sqref="T2213">
    <cfRule type="cellIs" dxfId="961" priority="2380" operator="equal">
      <formula>"CUMPLE"</formula>
    </cfRule>
    <cfRule type="cellIs" dxfId="960" priority="2381" operator="equal">
      <formula>"NO CUMPLE"</formula>
    </cfRule>
  </conditionalFormatting>
  <conditionalFormatting sqref="T2213">
    <cfRule type="cellIs" dxfId="959" priority="2379" operator="equal">
      <formula>"VERIFICAR"</formula>
    </cfRule>
  </conditionalFormatting>
  <conditionalFormatting sqref="H2217">
    <cfRule type="containsText" dxfId="958" priority="2360" stopIfTrue="1" operator="containsText" text="NO CUMPLE">
      <formula>NOT(ISERROR(SEARCH("NO CUMPLE",H2217)))</formula>
    </cfRule>
    <cfRule type="containsText" dxfId="957" priority="2361" stopIfTrue="1" operator="containsText" text="CUMPLE">
      <formula>NOT(ISERROR(SEARCH("CUMPLE",H2217)))</formula>
    </cfRule>
  </conditionalFormatting>
  <conditionalFormatting sqref="J2217">
    <cfRule type="containsText" dxfId="956" priority="2358" stopIfTrue="1" operator="containsText" text="NO CUMPLE">
      <formula>NOT(ISERROR(SEARCH("NO CUMPLE",J2217)))</formula>
    </cfRule>
    <cfRule type="containsText" dxfId="955" priority="2359" stopIfTrue="1" operator="containsText" text="CUMPLE">
      <formula>NOT(ISERROR(SEARCH("CUMPLE",J2217)))</formula>
    </cfRule>
  </conditionalFormatting>
  <conditionalFormatting sqref="K2217">
    <cfRule type="containsText" dxfId="954" priority="2356" stopIfTrue="1" operator="containsText" text="NO CUMPLE">
      <formula>NOT(ISERROR(SEARCH("NO CUMPLE",K2217)))</formula>
    </cfRule>
    <cfRule type="containsText" dxfId="953" priority="2357" stopIfTrue="1" operator="containsText" text="CUMPLE">
      <formula>NOT(ISERROR(SEARCH("CUMPLE",K2217)))</formula>
    </cfRule>
  </conditionalFormatting>
  <conditionalFormatting sqref="O2216">
    <cfRule type="containsText" dxfId="952" priority="2354" stopIfTrue="1" operator="containsText" text="NO CUMPLE">
      <formula>NOT(ISERROR(SEARCH("NO CUMPLE",O2216)))</formula>
    </cfRule>
    <cfRule type="containsText" dxfId="951" priority="2355" stopIfTrue="1" operator="containsText" text="CUMPLE">
      <formula>NOT(ISERROR(SEARCH("CUMPLE",O2216)))</formula>
    </cfRule>
  </conditionalFormatting>
  <conditionalFormatting sqref="O2217:S2217">
    <cfRule type="cellIs" dxfId="950" priority="2353" operator="equal">
      <formula>"EL PROPONENTE SE DEBE REQUERIR POR EXPERIENCIA MINIMA EXIGIDA"</formula>
    </cfRule>
  </conditionalFormatting>
  <conditionalFormatting sqref="J2194:J2203">
    <cfRule type="cellIs" dxfId="949" priority="2352" stopIfTrue="1" operator="greaterThan">
      <formula>0</formula>
    </cfRule>
  </conditionalFormatting>
  <conditionalFormatting sqref="N2211:N2216">
    <cfRule type="cellIs" dxfId="948" priority="2350" operator="equal">
      <formula>"NO"</formula>
    </cfRule>
    <cfRule type="cellIs" dxfId="947" priority="2351" operator="equal">
      <formula>"SI"</formula>
    </cfRule>
  </conditionalFormatting>
  <conditionalFormatting sqref="I2203">
    <cfRule type="cellIs" dxfId="946" priority="2349" stopIfTrue="1" operator="greaterThan">
      <formula>0</formula>
    </cfRule>
  </conditionalFormatting>
  <conditionalFormatting sqref="K2197:L2203">
    <cfRule type="cellIs" dxfId="945" priority="2347" operator="equal">
      <formula>0</formula>
    </cfRule>
    <cfRule type="cellIs" dxfId="944" priority="2348" operator="notBetween">
      <formula>$Q$17</formula>
      <formula>$R$17</formula>
    </cfRule>
  </conditionalFormatting>
  <conditionalFormatting sqref="B2194:B2203">
    <cfRule type="cellIs" dxfId="943" priority="2346" stopIfTrue="1" operator="greaterThan">
      <formula>0</formula>
    </cfRule>
  </conditionalFormatting>
  <conditionalFormatting sqref="T2194:V2196">
    <cfRule type="cellIs" dxfId="942" priority="2344" stopIfTrue="1" operator="equal">
      <formula>"NO"</formula>
    </cfRule>
    <cfRule type="cellIs" dxfId="941" priority="2345" stopIfTrue="1" operator="equal">
      <formula>"SI"</formula>
    </cfRule>
  </conditionalFormatting>
  <conditionalFormatting sqref="T2194:V2195">
    <cfRule type="cellIs" dxfId="940" priority="2343" stopIfTrue="1" operator="equal">
      <formula>"NO APLICA"</formula>
    </cfRule>
  </conditionalFormatting>
  <conditionalFormatting sqref="T2196:U2196">
    <cfRule type="cellIs" dxfId="939" priority="2342" stopIfTrue="1" operator="equal">
      <formula>"NO APLICA"</formula>
    </cfRule>
  </conditionalFormatting>
  <conditionalFormatting sqref="T2196:U2196">
    <cfRule type="cellIs" dxfId="938" priority="2341" stopIfTrue="1" operator="equal">
      <formula>"NO APLICA"</formula>
    </cfRule>
  </conditionalFormatting>
  <conditionalFormatting sqref="V2196">
    <cfRule type="cellIs" dxfId="937" priority="2340" stopIfTrue="1" operator="equal">
      <formula>"NO APLICA"</formula>
    </cfRule>
  </conditionalFormatting>
  <conditionalFormatting sqref="K2194:L2196">
    <cfRule type="cellIs" dxfId="936" priority="2339" operator="notBetween">
      <formula>$Q$17</formula>
      <formula>$R$17</formula>
    </cfRule>
  </conditionalFormatting>
  <conditionalFormatting sqref="C2194:I2203 K2194:M2203 P2194:V2203">
    <cfRule type="cellIs" dxfId="935" priority="2338" operator="equal">
      <formula>0</formula>
    </cfRule>
  </conditionalFormatting>
  <conditionalFormatting sqref="P2210">
    <cfRule type="cellIs" dxfId="934" priority="2335" operator="equal">
      <formula>"NO VÁLIDO"</formula>
    </cfRule>
    <cfRule type="cellIs" dxfId="933" priority="2336" operator="equal">
      <formula>"VÁLIDO"</formula>
    </cfRule>
  </conditionalFormatting>
  <conditionalFormatting sqref="M2217">
    <cfRule type="cellIs" dxfId="932" priority="2332" operator="notEqual">
      <formula>"NO CUMPLE"</formula>
    </cfRule>
    <cfRule type="containsText" dxfId="931" priority="2333" stopIfTrue="1" operator="containsText" text="NO CUMPLE">
      <formula>NOT(ISERROR(SEARCH("NO CUMPLE",M2217)))</formula>
    </cfRule>
    <cfRule type="containsText" dxfId="930" priority="2334" stopIfTrue="1" operator="containsText" text="CUMPLE">
      <formula>NOT(ISERROR(SEARCH("CUMPLE",M2217)))</formula>
    </cfRule>
  </conditionalFormatting>
  <conditionalFormatting sqref="M2211:M2216">
    <cfRule type="cellIs" dxfId="929" priority="2330" stopIfTrue="1" operator="equal">
      <formula>"cumple"</formula>
    </cfRule>
    <cfRule type="containsText" dxfId="928" priority="2331" stopIfTrue="1" operator="containsText" text="NO CUMPLE">
      <formula>NOT(ISERROR(SEARCH("NO CUMPLE",M2211)))</formula>
    </cfRule>
  </conditionalFormatting>
  <conditionalFormatting sqref="L2211:L2216">
    <cfRule type="cellIs" dxfId="927" priority="2328" stopIfTrue="1" operator="equal">
      <formula>"cumple"</formula>
    </cfRule>
    <cfRule type="containsText" dxfId="926" priority="2329" stopIfTrue="1" operator="containsText" text="NO CUMPLE">
      <formula>NOT(ISERROR(SEARCH("NO CUMPLE",L2211)))</formula>
    </cfRule>
  </conditionalFormatting>
  <conditionalFormatting sqref="C2224:I2233 K2224:M2233 P2224:V2233">
    <cfRule type="cellIs" dxfId="925" priority="2309" stopIfTrue="1" operator="greaterThan">
      <formula>0</formula>
    </cfRule>
  </conditionalFormatting>
  <conditionalFormatting sqref="D2227:D2232">
    <cfRule type="cellIs" dxfId="924" priority="2308" stopIfTrue="1" operator="greaterThan">
      <formula>0</formula>
    </cfRule>
  </conditionalFormatting>
  <conditionalFormatting sqref="D2227:D2232 F2227:H2232">
    <cfRule type="cellIs" dxfId="923" priority="2307" stopIfTrue="1" operator="greaterThan">
      <formula>0</formula>
    </cfRule>
  </conditionalFormatting>
  <conditionalFormatting sqref="H2224:H2232">
    <cfRule type="cellIs" dxfId="922" priority="2306" stopIfTrue="1" operator="greaterThan">
      <formula>0</formula>
    </cfRule>
  </conditionalFormatting>
  <conditionalFormatting sqref="E2224:E2232">
    <cfRule type="cellIs" dxfId="921" priority="2305" stopIfTrue="1" operator="greaterThan">
      <formula>0</formula>
    </cfRule>
  </conditionalFormatting>
  <conditionalFormatting sqref="K2241:K2246">
    <cfRule type="containsText" dxfId="920" priority="2303" stopIfTrue="1" operator="containsText" text="NO CUMPLE">
      <formula>NOT(ISERROR(SEARCH("NO CUMPLE",K2241)))</formula>
    </cfRule>
    <cfRule type="containsText" dxfId="919" priority="2304" stopIfTrue="1" operator="containsText" text="CUMPLE">
      <formula>NOT(ISERROR(SEARCH("CUMPLE",K2241)))</formula>
    </cfRule>
  </conditionalFormatting>
  <conditionalFormatting sqref="S2240">
    <cfRule type="cellIs" dxfId="918" priority="2301" operator="greaterThanOrEqual">
      <formula>NUMMINCONT</formula>
    </cfRule>
    <cfRule type="cellIs" dxfId="917" priority="2302" operator="lessThan">
      <formula>NUMMINCONT</formula>
    </cfRule>
  </conditionalFormatting>
  <conditionalFormatting sqref="T2227:V2232">
    <cfRule type="cellIs" dxfId="916" priority="2299" stopIfTrue="1" operator="equal">
      <formula>"NO"</formula>
    </cfRule>
    <cfRule type="cellIs" dxfId="915" priority="2300" stopIfTrue="1" operator="equal">
      <formula>"SI"</formula>
    </cfRule>
  </conditionalFormatting>
  <conditionalFormatting sqref="T2227:V2228">
    <cfRule type="cellIs" dxfId="914" priority="2298" stopIfTrue="1" operator="equal">
      <formula>"NO APLICA"</formula>
    </cfRule>
  </conditionalFormatting>
  <conditionalFormatting sqref="T2229:U2232">
    <cfRule type="cellIs" dxfId="913" priority="2297" stopIfTrue="1" operator="equal">
      <formula>"NO APLICA"</formula>
    </cfRule>
  </conditionalFormatting>
  <conditionalFormatting sqref="T2229:U2229">
    <cfRule type="cellIs" dxfId="912" priority="2296" stopIfTrue="1" operator="equal">
      <formula>"NO APLICA"</formula>
    </cfRule>
  </conditionalFormatting>
  <conditionalFormatting sqref="V2229:V2232">
    <cfRule type="cellIs" dxfId="911" priority="2295" stopIfTrue="1" operator="equal">
      <formula>"NO APLICA"</formula>
    </cfRule>
  </conditionalFormatting>
  <conditionalFormatting sqref="T2233:V2233">
    <cfRule type="cellIs" dxfId="910" priority="2290" stopIfTrue="1" operator="equal">
      <formula>"NO"</formula>
    </cfRule>
    <cfRule type="cellIs" dxfId="909" priority="2291" stopIfTrue="1" operator="equal">
      <formula>"SI"</formula>
    </cfRule>
  </conditionalFormatting>
  <conditionalFormatting sqref="T2233:U2233">
    <cfRule type="cellIs" dxfId="908" priority="2289" stopIfTrue="1" operator="equal">
      <formula>"NO APLICA"</formula>
    </cfRule>
  </conditionalFormatting>
  <conditionalFormatting sqref="V2233">
    <cfRule type="cellIs" dxfId="907" priority="2288" stopIfTrue="1" operator="equal">
      <formula>"NO APLICA"</formula>
    </cfRule>
  </conditionalFormatting>
  <conditionalFormatting sqref="T2243">
    <cfRule type="cellIs" dxfId="906" priority="2286" operator="equal">
      <formula>"CUMPLE"</formula>
    </cfRule>
    <cfRule type="cellIs" dxfId="905" priority="2287" operator="equal">
      <formula>"NO CUMPLE"</formula>
    </cfRule>
  </conditionalFormatting>
  <conditionalFormatting sqref="T2243">
    <cfRule type="cellIs" dxfId="904" priority="2285" operator="equal">
      <formula>"VERIFICAR"</formula>
    </cfRule>
  </conditionalFormatting>
  <conditionalFormatting sqref="H2247">
    <cfRule type="containsText" dxfId="903" priority="2266" stopIfTrue="1" operator="containsText" text="NO CUMPLE">
      <formula>NOT(ISERROR(SEARCH("NO CUMPLE",H2247)))</formula>
    </cfRule>
    <cfRule type="containsText" dxfId="902" priority="2267" stopIfTrue="1" operator="containsText" text="CUMPLE">
      <formula>NOT(ISERROR(SEARCH("CUMPLE",H2247)))</formula>
    </cfRule>
  </conditionalFormatting>
  <conditionalFormatting sqref="J2247">
    <cfRule type="containsText" dxfId="901" priority="2264" stopIfTrue="1" operator="containsText" text="NO CUMPLE">
      <formula>NOT(ISERROR(SEARCH("NO CUMPLE",J2247)))</formula>
    </cfRule>
    <cfRule type="containsText" dxfId="900" priority="2265" stopIfTrue="1" operator="containsText" text="CUMPLE">
      <formula>NOT(ISERROR(SEARCH("CUMPLE",J2247)))</formula>
    </cfRule>
  </conditionalFormatting>
  <conditionalFormatting sqref="K2247">
    <cfRule type="containsText" dxfId="899" priority="2262" stopIfTrue="1" operator="containsText" text="NO CUMPLE">
      <formula>NOT(ISERROR(SEARCH("NO CUMPLE",K2247)))</formula>
    </cfRule>
    <cfRule type="containsText" dxfId="898" priority="2263" stopIfTrue="1" operator="containsText" text="CUMPLE">
      <formula>NOT(ISERROR(SEARCH("CUMPLE",K2247)))</formula>
    </cfRule>
  </conditionalFormatting>
  <conditionalFormatting sqref="O2246">
    <cfRule type="containsText" dxfId="897" priority="2260" stopIfTrue="1" operator="containsText" text="NO CUMPLE">
      <formula>NOT(ISERROR(SEARCH("NO CUMPLE",O2246)))</formula>
    </cfRule>
    <cfRule type="containsText" dxfId="896" priority="2261" stopIfTrue="1" operator="containsText" text="CUMPLE">
      <formula>NOT(ISERROR(SEARCH("CUMPLE",O2246)))</formula>
    </cfRule>
  </conditionalFormatting>
  <conditionalFormatting sqref="O2247:S2247">
    <cfRule type="cellIs" dxfId="895" priority="2259" operator="equal">
      <formula>"EL PROPONENTE SE DEBE REQUERIR POR EXPERIENCIA MINIMA EXIGIDA"</formula>
    </cfRule>
  </conditionalFormatting>
  <conditionalFormatting sqref="J2224:J2233">
    <cfRule type="cellIs" dxfId="894" priority="2258" stopIfTrue="1" operator="greaterThan">
      <formula>0</formula>
    </cfRule>
  </conditionalFormatting>
  <conditionalFormatting sqref="N2241:N2246">
    <cfRule type="cellIs" dxfId="893" priority="2256" operator="equal">
      <formula>"NO"</formula>
    </cfRule>
    <cfRule type="cellIs" dxfId="892" priority="2257" operator="equal">
      <formula>"SI"</formula>
    </cfRule>
  </conditionalFormatting>
  <conditionalFormatting sqref="I2233">
    <cfRule type="cellIs" dxfId="891" priority="2255" stopIfTrue="1" operator="greaterThan">
      <formula>0</formula>
    </cfRule>
  </conditionalFormatting>
  <conditionalFormatting sqref="K2227:L2233">
    <cfRule type="cellIs" dxfId="890" priority="2253" operator="equal">
      <formula>0</formula>
    </cfRule>
    <cfRule type="cellIs" dxfId="889" priority="2254" operator="notBetween">
      <formula>$Q$17</formula>
      <formula>$R$17</formula>
    </cfRule>
  </conditionalFormatting>
  <conditionalFormatting sqref="B2224:B2233">
    <cfRule type="cellIs" dxfId="888" priority="2252" stopIfTrue="1" operator="greaterThan">
      <formula>0</formula>
    </cfRule>
  </conditionalFormatting>
  <conditionalFormatting sqref="T2224:V2226">
    <cfRule type="cellIs" dxfId="887" priority="2250" stopIfTrue="1" operator="equal">
      <formula>"NO"</formula>
    </cfRule>
    <cfRule type="cellIs" dxfId="886" priority="2251" stopIfTrue="1" operator="equal">
      <formula>"SI"</formula>
    </cfRule>
  </conditionalFormatting>
  <conditionalFormatting sqref="T2224:V2225">
    <cfRule type="cellIs" dxfId="885" priority="2249" stopIfTrue="1" operator="equal">
      <formula>"NO APLICA"</formula>
    </cfRule>
  </conditionalFormatting>
  <conditionalFormatting sqref="T2226:U2226">
    <cfRule type="cellIs" dxfId="884" priority="2248" stopIfTrue="1" operator="equal">
      <formula>"NO APLICA"</formula>
    </cfRule>
  </conditionalFormatting>
  <conditionalFormatting sqref="T2226:U2226">
    <cfRule type="cellIs" dxfId="883" priority="2247" stopIfTrue="1" operator="equal">
      <formula>"NO APLICA"</formula>
    </cfRule>
  </conditionalFormatting>
  <conditionalFormatting sqref="V2226">
    <cfRule type="cellIs" dxfId="882" priority="2246" stopIfTrue="1" operator="equal">
      <formula>"NO APLICA"</formula>
    </cfRule>
  </conditionalFormatting>
  <conditionalFormatting sqref="K2224:L2226">
    <cfRule type="cellIs" dxfId="881" priority="2245" operator="notBetween">
      <formula>$Q$17</formula>
      <formula>$R$17</formula>
    </cfRule>
  </conditionalFormatting>
  <conditionalFormatting sqref="C2224:I2233 K2224:M2233 P2224:V2233">
    <cfRule type="cellIs" dxfId="880" priority="2244" operator="equal">
      <formula>0</formula>
    </cfRule>
  </conditionalFormatting>
  <conditionalFormatting sqref="P2240">
    <cfRule type="cellIs" dxfId="879" priority="2241" operator="equal">
      <formula>"NO VÁLIDO"</formula>
    </cfRule>
    <cfRule type="cellIs" dxfId="878" priority="2242" operator="equal">
      <formula>"VÁLIDO"</formula>
    </cfRule>
  </conditionalFormatting>
  <conditionalFormatting sqref="M2247">
    <cfRule type="cellIs" dxfId="877" priority="2238" operator="notEqual">
      <formula>"NO CUMPLE"</formula>
    </cfRule>
    <cfRule type="containsText" dxfId="876" priority="2239" stopIfTrue="1" operator="containsText" text="NO CUMPLE">
      <formula>NOT(ISERROR(SEARCH("NO CUMPLE",M2247)))</formula>
    </cfRule>
    <cfRule type="containsText" dxfId="875" priority="2240" stopIfTrue="1" operator="containsText" text="CUMPLE">
      <formula>NOT(ISERROR(SEARCH("CUMPLE",M2247)))</formula>
    </cfRule>
  </conditionalFormatting>
  <conditionalFormatting sqref="M2241:M2246">
    <cfRule type="cellIs" dxfId="874" priority="2236" stopIfTrue="1" operator="equal">
      <formula>"cumple"</formula>
    </cfRule>
    <cfRule type="containsText" dxfId="873" priority="2237" stopIfTrue="1" operator="containsText" text="NO CUMPLE">
      <formula>NOT(ISERROR(SEARCH("NO CUMPLE",M2241)))</formula>
    </cfRule>
  </conditionalFormatting>
  <conditionalFormatting sqref="L2241:L2246">
    <cfRule type="cellIs" dxfId="872" priority="2234" stopIfTrue="1" operator="equal">
      <formula>"cumple"</formula>
    </cfRule>
    <cfRule type="containsText" dxfId="871" priority="2235" stopIfTrue="1" operator="containsText" text="NO CUMPLE">
      <formula>NOT(ISERROR(SEARCH("NO CUMPLE",L2241)))</formula>
    </cfRule>
  </conditionalFormatting>
  <conditionalFormatting sqref="K2268:K2273">
    <cfRule type="containsText" dxfId="870" priority="2209" stopIfTrue="1" operator="containsText" text="NO CUMPLE">
      <formula>NOT(ISERROR(SEARCH("NO CUMPLE",K2268)))</formula>
    </cfRule>
    <cfRule type="containsText" dxfId="869" priority="2210" stopIfTrue="1" operator="containsText" text="CUMPLE">
      <formula>NOT(ISERROR(SEARCH("CUMPLE",K2268)))</formula>
    </cfRule>
  </conditionalFormatting>
  <conditionalFormatting sqref="S2267">
    <cfRule type="cellIs" dxfId="868" priority="2207" operator="greaterThanOrEqual">
      <formula>NUMMINCONT</formula>
    </cfRule>
    <cfRule type="cellIs" dxfId="867" priority="2208" operator="lessThan">
      <formula>NUMMINCONT</formula>
    </cfRule>
  </conditionalFormatting>
  <conditionalFormatting sqref="T2256:U2259">
    <cfRule type="cellIs" dxfId="866" priority="2203" stopIfTrue="1" operator="equal">
      <formula>"NO APLICA"</formula>
    </cfRule>
  </conditionalFormatting>
  <conditionalFormatting sqref="T2256:U2256">
    <cfRule type="cellIs" dxfId="865" priority="2202" stopIfTrue="1" operator="equal">
      <formula>"NO APLICA"</formula>
    </cfRule>
  </conditionalFormatting>
  <conditionalFormatting sqref="V2256:V2259">
    <cfRule type="cellIs" dxfId="864" priority="2201" stopIfTrue="1" operator="equal">
      <formula>"NO APLICA"</formula>
    </cfRule>
  </conditionalFormatting>
  <conditionalFormatting sqref="T2260:V2260">
    <cfRule type="cellIs" dxfId="863" priority="2196" stopIfTrue="1" operator="equal">
      <formula>"NO"</formula>
    </cfRule>
    <cfRule type="cellIs" dxfId="862" priority="2197" stopIfTrue="1" operator="equal">
      <formula>"SI"</formula>
    </cfRule>
  </conditionalFormatting>
  <conditionalFormatting sqref="T2260:U2260">
    <cfRule type="cellIs" dxfId="861" priority="2195" stopIfTrue="1" operator="equal">
      <formula>"NO APLICA"</formula>
    </cfRule>
  </conditionalFormatting>
  <conditionalFormatting sqref="V2260">
    <cfRule type="cellIs" dxfId="860" priority="2194" stopIfTrue="1" operator="equal">
      <formula>"NO APLICA"</formula>
    </cfRule>
  </conditionalFormatting>
  <conditionalFormatting sqref="T2270">
    <cfRule type="cellIs" dxfId="859" priority="2192" operator="equal">
      <formula>"CUMPLE"</formula>
    </cfRule>
    <cfRule type="cellIs" dxfId="858" priority="2193" operator="equal">
      <formula>"NO CUMPLE"</formula>
    </cfRule>
  </conditionalFormatting>
  <conditionalFormatting sqref="T2270">
    <cfRule type="cellIs" dxfId="857" priority="2191" operator="equal">
      <formula>"VERIFICAR"</formula>
    </cfRule>
  </conditionalFormatting>
  <conditionalFormatting sqref="H2274">
    <cfRule type="containsText" dxfId="856" priority="2172" stopIfTrue="1" operator="containsText" text="NO CUMPLE">
      <formula>NOT(ISERROR(SEARCH("NO CUMPLE",H2274)))</formula>
    </cfRule>
    <cfRule type="containsText" dxfId="855" priority="2173" stopIfTrue="1" operator="containsText" text="CUMPLE">
      <formula>NOT(ISERROR(SEARCH("CUMPLE",H2274)))</formula>
    </cfRule>
  </conditionalFormatting>
  <conditionalFormatting sqref="J2274">
    <cfRule type="containsText" dxfId="854" priority="2170" stopIfTrue="1" operator="containsText" text="NO CUMPLE">
      <formula>NOT(ISERROR(SEARCH("NO CUMPLE",J2274)))</formula>
    </cfRule>
    <cfRule type="containsText" dxfId="853" priority="2171" stopIfTrue="1" operator="containsText" text="CUMPLE">
      <formula>NOT(ISERROR(SEARCH("CUMPLE",J2274)))</formula>
    </cfRule>
  </conditionalFormatting>
  <conditionalFormatting sqref="K2274">
    <cfRule type="containsText" dxfId="852" priority="2168" stopIfTrue="1" operator="containsText" text="NO CUMPLE">
      <formula>NOT(ISERROR(SEARCH("NO CUMPLE",K2274)))</formula>
    </cfRule>
    <cfRule type="containsText" dxfId="851" priority="2169" stopIfTrue="1" operator="containsText" text="CUMPLE">
      <formula>NOT(ISERROR(SEARCH("CUMPLE",K2274)))</formula>
    </cfRule>
  </conditionalFormatting>
  <conditionalFormatting sqref="O2273">
    <cfRule type="containsText" dxfId="850" priority="2166" stopIfTrue="1" operator="containsText" text="NO CUMPLE">
      <formula>NOT(ISERROR(SEARCH("NO CUMPLE",O2273)))</formula>
    </cfRule>
    <cfRule type="containsText" dxfId="849" priority="2167" stopIfTrue="1" operator="containsText" text="CUMPLE">
      <formula>NOT(ISERROR(SEARCH("CUMPLE",O2273)))</formula>
    </cfRule>
  </conditionalFormatting>
  <conditionalFormatting sqref="O2274:S2274">
    <cfRule type="cellIs" dxfId="848" priority="2165" operator="equal">
      <formula>"EL PROPONENTE SE DEBE REQUERIR POR EXPERIENCIA MINIMA EXIGIDA"</formula>
    </cfRule>
  </conditionalFormatting>
  <conditionalFormatting sqref="N2268:N2273">
    <cfRule type="cellIs" dxfId="847" priority="2162" operator="equal">
      <formula>"NO"</formula>
    </cfRule>
    <cfRule type="cellIs" dxfId="846" priority="2163" operator="equal">
      <formula>"SI"</formula>
    </cfRule>
  </conditionalFormatting>
  <conditionalFormatting sqref="I2260">
    <cfRule type="cellIs" dxfId="845" priority="2161" stopIfTrue="1" operator="greaterThan">
      <formula>0</formula>
    </cfRule>
  </conditionalFormatting>
  <conditionalFormatting sqref="T2254:U2254">
    <cfRule type="cellIs" dxfId="844" priority="2154" stopIfTrue="1" operator="equal">
      <formula>"NO APLICA"</formula>
    </cfRule>
  </conditionalFormatting>
  <conditionalFormatting sqref="T2254:U2254">
    <cfRule type="cellIs" dxfId="843" priority="2153" stopIfTrue="1" operator="equal">
      <formula>"NO APLICA"</formula>
    </cfRule>
  </conditionalFormatting>
  <conditionalFormatting sqref="V2254">
    <cfRule type="cellIs" dxfId="842" priority="2152" stopIfTrue="1" operator="equal">
      <formula>"NO APLICA"</formula>
    </cfRule>
  </conditionalFormatting>
  <conditionalFormatting sqref="P2267">
    <cfRule type="cellIs" dxfId="841" priority="2147" operator="equal">
      <formula>"NO VÁLIDO"</formula>
    </cfRule>
    <cfRule type="cellIs" dxfId="840" priority="2148" operator="equal">
      <formula>"VÁLIDO"</formula>
    </cfRule>
  </conditionalFormatting>
  <conditionalFormatting sqref="M2274">
    <cfRule type="cellIs" dxfId="839" priority="2144" operator="notEqual">
      <formula>"NO CUMPLE"</formula>
    </cfRule>
    <cfRule type="containsText" dxfId="838" priority="2145" stopIfTrue="1" operator="containsText" text="NO CUMPLE">
      <formula>NOT(ISERROR(SEARCH("NO CUMPLE",M2274)))</formula>
    </cfRule>
    <cfRule type="containsText" dxfId="837" priority="2146" stopIfTrue="1" operator="containsText" text="CUMPLE">
      <formula>NOT(ISERROR(SEARCH("CUMPLE",M2274)))</formula>
    </cfRule>
  </conditionalFormatting>
  <conditionalFormatting sqref="M2268:M2273">
    <cfRule type="cellIs" dxfId="836" priority="2142" stopIfTrue="1" operator="equal">
      <formula>"cumple"</formula>
    </cfRule>
    <cfRule type="containsText" dxfId="835" priority="2143" stopIfTrue="1" operator="containsText" text="NO CUMPLE">
      <formula>NOT(ISERROR(SEARCH("NO CUMPLE",M2268)))</formula>
    </cfRule>
  </conditionalFormatting>
  <conditionalFormatting sqref="L2268:L2273">
    <cfRule type="cellIs" dxfId="834" priority="2140" stopIfTrue="1" operator="equal">
      <formula>"cumple"</formula>
    </cfRule>
    <cfRule type="containsText" dxfId="833" priority="2141" stopIfTrue="1" operator="containsText" text="NO CUMPLE">
      <formula>NOT(ISERROR(SEARCH("NO CUMPLE",L2268)))</formula>
    </cfRule>
  </conditionalFormatting>
  <conditionalFormatting sqref="C2282:I2286">
    <cfRule type="cellIs" dxfId="832" priority="2121" stopIfTrue="1" operator="greaterThan">
      <formula>0</formula>
    </cfRule>
  </conditionalFormatting>
  <conditionalFormatting sqref="D2282:D2285">
    <cfRule type="cellIs" dxfId="831" priority="2120" stopIfTrue="1" operator="greaterThan">
      <formula>0</formula>
    </cfRule>
  </conditionalFormatting>
  <conditionalFormatting sqref="D2282:D2285">
    <cfRule type="cellIs" dxfId="830" priority="2119" stopIfTrue="1" operator="greaterThan">
      <formula>0</formula>
    </cfRule>
  </conditionalFormatting>
  <conditionalFormatting sqref="E2282:E2285">
    <cfRule type="cellIs" dxfId="829" priority="2117" stopIfTrue="1" operator="greaterThan">
      <formula>0</formula>
    </cfRule>
  </conditionalFormatting>
  <conditionalFormatting sqref="K2294:K2299">
    <cfRule type="containsText" dxfId="828" priority="2115" stopIfTrue="1" operator="containsText" text="NO CUMPLE">
      <formula>NOT(ISERROR(SEARCH("NO CUMPLE",K2294)))</formula>
    </cfRule>
    <cfRule type="containsText" dxfId="827" priority="2116" stopIfTrue="1" operator="containsText" text="CUMPLE">
      <formula>NOT(ISERROR(SEARCH("CUMPLE",K2294)))</formula>
    </cfRule>
  </conditionalFormatting>
  <conditionalFormatting sqref="S2293">
    <cfRule type="cellIs" dxfId="826" priority="2113" operator="greaterThanOrEqual">
      <formula>NUMMINCONT</formula>
    </cfRule>
    <cfRule type="cellIs" dxfId="825" priority="2114" operator="lessThan">
      <formula>NUMMINCONT</formula>
    </cfRule>
  </conditionalFormatting>
  <conditionalFormatting sqref="T2282:U2285">
    <cfRule type="cellIs" dxfId="824" priority="2109" stopIfTrue="1" operator="equal">
      <formula>"NO APLICA"</formula>
    </cfRule>
  </conditionalFormatting>
  <conditionalFormatting sqref="T2282:U2282">
    <cfRule type="cellIs" dxfId="823" priority="2108" stopIfTrue="1" operator="equal">
      <formula>"NO APLICA"</formula>
    </cfRule>
  </conditionalFormatting>
  <conditionalFormatting sqref="V2282:V2285">
    <cfRule type="cellIs" dxfId="822" priority="2107" stopIfTrue="1" operator="equal">
      <formula>"NO APLICA"</formula>
    </cfRule>
  </conditionalFormatting>
  <conditionalFormatting sqref="T2286:V2286">
    <cfRule type="cellIs" dxfId="821" priority="2102" stopIfTrue="1" operator="equal">
      <formula>"NO"</formula>
    </cfRule>
    <cfRule type="cellIs" dxfId="820" priority="2103" stopIfTrue="1" operator="equal">
      <formula>"SI"</formula>
    </cfRule>
  </conditionalFormatting>
  <conditionalFormatting sqref="T2286:U2286">
    <cfRule type="cellIs" dxfId="819" priority="2101" stopIfTrue="1" operator="equal">
      <formula>"NO APLICA"</formula>
    </cfRule>
  </conditionalFormatting>
  <conditionalFormatting sqref="V2286">
    <cfRule type="cellIs" dxfId="818" priority="2100" stopIfTrue="1" operator="equal">
      <formula>"NO APLICA"</formula>
    </cfRule>
  </conditionalFormatting>
  <conditionalFormatting sqref="T2296">
    <cfRule type="cellIs" dxfId="817" priority="2098" operator="equal">
      <formula>"CUMPLE"</formula>
    </cfRule>
    <cfRule type="cellIs" dxfId="816" priority="2099" operator="equal">
      <formula>"NO CUMPLE"</formula>
    </cfRule>
  </conditionalFormatting>
  <conditionalFormatting sqref="T2296">
    <cfRule type="cellIs" dxfId="815" priority="2097" operator="equal">
      <formula>"VERIFICAR"</formula>
    </cfRule>
  </conditionalFormatting>
  <conditionalFormatting sqref="H2300">
    <cfRule type="containsText" dxfId="814" priority="2078" stopIfTrue="1" operator="containsText" text="NO CUMPLE">
      <formula>NOT(ISERROR(SEARCH("NO CUMPLE",H2300)))</formula>
    </cfRule>
    <cfRule type="containsText" dxfId="813" priority="2079" stopIfTrue="1" operator="containsText" text="CUMPLE">
      <formula>NOT(ISERROR(SEARCH("CUMPLE",H2300)))</formula>
    </cfRule>
  </conditionalFormatting>
  <conditionalFormatting sqref="J2300">
    <cfRule type="containsText" dxfId="812" priority="2076" stopIfTrue="1" operator="containsText" text="NO CUMPLE">
      <formula>NOT(ISERROR(SEARCH("NO CUMPLE",J2300)))</formula>
    </cfRule>
    <cfRule type="containsText" dxfId="811" priority="2077" stopIfTrue="1" operator="containsText" text="CUMPLE">
      <formula>NOT(ISERROR(SEARCH("CUMPLE",J2300)))</formula>
    </cfRule>
  </conditionalFormatting>
  <conditionalFormatting sqref="K2300">
    <cfRule type="containsText" dxfId="810" priority="2074" stopIfTrue="1" operator="containsText" text="NO CUMPLE">
      <formula>NOT(ISERROR(SEARCH("NO CUMPLE",K2300)))</formula>
    </cfRule>
    <cfRule type="containsText" dxfId="809" priority="2075" stopIfTrue="1" operator="containsText" text="CUMPLE">
      <formula>NOT(ISERROR(SEARCH("CUMPLE",K2300)))</formula>
    </cfRule>
  </conditionalFormatting>
  <conditionalFormatting sqref="O2299">
    <cfRule type="containsText" dxfId="808" priority="2072" stopIfTrue="1" operator="containsText" text="NO CUMPLE">
      <formula>NOT(ISERROR(SEARCH("NO CUMPLE",O2299)))</formula>
    </cfRule>
    <cfRule type="containsText" dxfId="807" priority="2073" stopIfTrue="1" operator="containsText" text="CUMPLE">
      <formula>NOT(ISERROR(SEARCH("CUMPLE",O2299)))</formula>
    </cfRule>
  </conditionalFormatting>
  <conditionalFormatting sqref="O2300:S2300">
    <cfRule type="cellIs" dxfId="806" priority="2071" operator="equal">
      <formula>"EL PROPONENTE SE DEBE REQUERIR POR EXPERIENCIA MINIMA EXIGIDA"</formula>
    </cfRule>
  </conditionalFormatting>
  <conditionalFormatting sqref="N2294:N2299">
    <cfRule type="cellIs" dxfId="805" priority="2068" operator="equal">
      <formula>"NO"</formula>
    </cfRule>
    <cfRule type="cellIs" dxfId="804" priority="2069" operator="equal">
      <formula>"SI"</formula>
    </cfRule>
  </conditionalFormatting>
  <conditionalFormatting sqref="I2286">
    <cfRule type="cellIs" dxfId="803" priority="2067" stopIfTrue="1" operator="greaterThan">
      <formula>0</formula>
    </cfRule>
  </conditionalFormatting>
  <conditionalFormatting sqref="B2283:B2286">
    <cfRule type="cellIs" dxfId="802" priority="2064" stopIfTrue="1" operator="greaterThan">
      <formula>0</formula>
    </cfRule>
  </conditionalFormatting>
  <conditionalFormatting sqref="T2281:V2281">
    <cfRule type="cellIs" dxfId="801" priority="2062" stopIfTrue="1" operator="equal">
      <formula>"NO"</formula>
    </cfRule>
    <cfRule type="cellIs" dxfId="800" priority="2063" stopIfTrue="1" operator="equal">
      <formula>"SI"</formula>
    </cfRule>
  </conditionalFormatting>
  <conditionalFormatting sqref="T2281:V2281">
    <cfRule type="cellIs" dxfId="799" priority="2061" stopIfTrue="1" operator="equal">
      <formula>"NO APLICA"</formula>
    </cfRule>
  </conditionalFormatting>
  <conditionalFormatting sqref="K2281:L2281">
    <cfRule type="cellIs" dxfId="798" priority="2057" operator="notBetween">
      <formula>$Q$17</formula>
      <formula>$R$17</formula>
    </cfRule>
  </conditionalFormatting>
  <conditionalFormatting sqref="C2282:I2286">
    <cfRule type="cellIs" dxfId="797" priority="2056" operator="equal">
      <formula>0</formula>
    </cfRule>
  </conditionalFormatting>
  <conditionalFormatting sqref="P2293">
    <cfRule type="cellIs" dxfId="796" priority="2053" operator="equal">
      <formula>"NO VÁLIDO"</formula>
    </cfRule>
    <cfRule type="cellIs" dxfId="795" priority="2054" operator="equal">
      <formula>"VÁLIDO"</formula>
    </cfRule>
  </conditionalFormatting>
  <conditionalFormatting sqref="M2300">
    <cfRule type="cellIs" dxfId="794" priority="2050" operator="notEqual">
      <formula>"NO CUMPLE"</formula>
    </cfRule>
    <cfRule type="containsText" dxfId="793" priority="2051" stopIfTrue="1" operator="containsText" text="NO CUMPLE">
      <formula>NOT(ISERROR(SEARCH("NO CUMPLE",M2300)))</formula>
    </cfRule>
    <cfRule type="containsText" dxfId="792" priority="2052" stopIfTrue="1" operator="containsText" text="CUMPLE">
      <formula>NOT(ISERROR(SEARCH("CUMPLE",M2300)))</formula>
    </cfRule>
  </conditionalFormatting>
  <conditionalFormatting sqref="M2294:M2299">
    <cfRule type="cellIs" dxfId="791" priority="2048" stopIfTrue="1" operator="equal">
      <formula>"cumple"</formula>
    </cfRule>
    <cfRule type="containsText" dxfId="790" priority="2049" stopIfTrue="1" operator="containsText" text="NO CUMPLE">
      <formula>NOT(ISERROR(SEARCH("NO CUMPLE",M2294)))</formula>
    </cfRule>
  </conditionalFormatting>
  <conditionalFormatting sqref="L2294:L2299">
    <cfRule type="cellIs" dxfId="789" priority="2046" stopIfTrue="1" operator="equal">
      <formula>"cumple"</formula>
    </cfRule>
    <cfRule type="containsText" dxfId="788" priority="2047" stopIfTrue="1" operator="containsText" text="NO CUMPLE">
      <formula>NOT(ISERROR(SEARCH("NO CUMPLE",L2294)))</formula>
    </cfRule>
  </conditionalFormatting>
  <conditionalFormatting sqref="K2321:K2326">
    <cfRule type="containsText" dxfId="787" priority="1927" stopIfTrue="1" operator="containsText" text="NO CUMPLE">
      <formula>NOT(ISERROR(SEARCH("NO CUMPLE",K2321)))</formula>
    </cfRule>
    <cfRule type="containsText" dxfId="786" priority="1928" stopIfTrue="1" operator="containsText" text="CUMPLE">
      <formula>NOT(ISERROR(SEARCH("CUMPLE",K2321)))</formula>
    </cfRule>
  </conditionalFormatting>
  <conditionalFormatting sqref="S2320">
    <cfRule type="cellIs" dxfId="785" priority="1925" operator="greaterThanOrEqual">
      <formula>NUMMINCONT</formula>
    </cfRule>
    <cfRule type="cellIs" dxfId="784" priority="1926" operator="lessThan">
      <formula>NUMMINCONT</formula>
    </cfRule>
  </conditionalFormatting>
  <conditionalFormatting sqref="T2310:U2310">
    <cfRule type="cellIs" dxfId="783" priority="1920" stopIfTrue="1" operator="equal">
      <formula>"NO APLICA"</formula>
    </cfRule>
  </conditionalFormatting>
  <conditionalFormatting sqref="T2313:V2313">
    <cfRule type="cellIs" dxfId="782" priority="1914" stopIfTrue="1" operator="equal">
      <formula>"NO"</formula>
    </cfRule>
    <cfRule type="cellIs" dxfId="781" priority="1915" stopIfTrue="1" operator="equal">
      <formula>"SI"</formula>
    </cfRule>
  </conditionalFormatting>
  <conditionalFormatting sqref="T2313:U2313">
    <cfRule type="cellIs" dxfId="780" priority="1913" stopIfTrue="1" operator="equal">
      <formula>"NO APLICA"</formula>
    </cfRule>
  </conditionalFormatting>
  <conditionalFormatting sqref="V2313">
    <cfRule type="cellIs" dxfId="779" priority="1912" stopIfTrue="1" operator="equal">
      <formula>"NO APLICA"</formula>
    </cfRule>
  </conditionalFormatting>
  <conditionalFormatting sqref="T2323">
    <cfRule type="cellIs" dxfId="778" priority="1910" operator="equal">
      <formula>"CUMPLE"</formula>
    </cfRule>
    <cfRule type="cellIs" dxfId="777" priority="1911" operator="equal">
      <formula>"NO CUMPLE"</formula>
    </cfRule>
  </conditionalFormatting>
  <conditionalFormatting sqref="T2323">
    <cfRule type="cellIs" dxfId="776" priority="1909" operator="equal">
      <formula>"VERIFICAR"</formula>
    </cfRule>
  </conditionalFormatting>
  <conditionalFormatting sqref="H2327">
    <cfRule type="containsText" dxfId="775" priority="1890" stopIfTrue="1" operator="containsText" text="NO CUMPLE">
      <formula>NOT(ISERROR(SEARCH("NO CUMPLE",H2327)))</formula>
    </cfRule>
    <cfRule type="containsText" dxfId="774" priority="1891" stopIfTrue="1" operator="containsText" text="CUMPLE">
      <formula>NOT(ISERROR(SEARCH("CUMPLE",H2327)))</formula>
    </cfRule>
  </conditionalFormatting>
  <conditionalFormatting sqref="J2327">
    <cfRule type="containsText" dxfId="773" priority="1888" stopIfTrue="1" operator="containsText" text="NO CUMPLE">
      <formula>NOT(ISERROR(SEARCH("NO CUMPLE",J2327)))</formula>
    </cfRule>
    <cfRule type="containsText" dxfId="772" priority="1889" stopIfTrue="1" operator="containsText" text="CUMPLE">
      <formula>NOT(ISERROR(SEARCH("CUMPLE",J2327)))</formula>
    </cfRule>
  </conditionalFormatting>
  <conditionalFormatting sqref="K2327">
    <cfRule type="containsText" dxfId="771" priority="1886" stopIfTrue="1" operator="containsText" text="NO CUMPLE">
      <formula>NOT(ISERROR(SEARCH("NO CUMPLE",K2327)))</formula>
    </cfRule>
    <cfRule type="containsText" dxfId="770" priority="1887" stopIfTrue="1" operator="containsText" text="CUMPLE">
      <formula>NOT(ISERROR(SEARCH("CUMPLE",K2327)))</formula>
    </cfRule>
  </conditionalFormatting>
  <conditionalFormatting sqref="O2326">
    <cfRule type="containsText" dxfId="769" priority="1884" stopIfTrue="1" operator="containsText" text="NO CUMPLE">
      <formula>NOT(ISERROR(SEARCH("NO CUMPLE",O2326)))</formula>
    </cfRule>
    <cfRule type="containsText" dxfId="768" priority="1885" stopIfTrue="1" operator="containsText" text="CUMPLE">
      <formula>NOT(ISERROR(SEARCH("CUMPLE",O2326)))</formula>
    </cfRule>
  </conditionalFormatting>
  <conditionalFormatting sqref="O2327:S2327">
    <cfRule type="cellIs" dxfId="767" priority="1883" operator="equal">
      <formula>"EL PROPONENTE SE DEBE REQUERIR POR EXPERIENCIA MINIMA EXIGIDA"</formula>
    </cfRule>
  </conditionalFormatting>
  <conditionalFormatting sqref="N2321:N2326">
    <cfRule type="cellIs" dxfId="766" priority="1880" operator="equal">
      <formula>"NO"</formula>
    </cfRule>
    <cfRule type="cellIs" dxfId="765" priority="1881" operator="equal">
      <formula>"SI"</formula>
    </cfRule>
  </conditionalFormatting>
  <conditionalFormatting sqref="I2313">
    <cfRule type="cellIs" dxfId="764" priority="1879" stopIfTrue="1" operator="greaterThan">
      <formula>0</formula>
    </cfRule>
  </conditionalFormatting>
  <conditionalFormatting sqref="T2307:V2308">
    <cfRule type="cellIs" dxfId="763" priority="1874" stopIfTrue="1" operator="equal">
      <formula>"NO"</formula>
    </cfRule>
    <cfRule type="cellIs" dxfId="762" priority="1875" stopIfTrue="1" operator="equal">
      <formula>"SI"</formula>
    </cfRule>
  </conditionalFormatting>
  <conditionalFormatting sqref="T2307:V2308">
    <cfRule type="cellIs" dxfId="761" priority="1873" stopIfTrue="1" operator="equal">
      <formula>"NO APLICA"</formula>
    </cfRule>
  </conditionalFormatting>
  <conditionalFormatting sqref="K2307:L2308">
    <cfRule type="cellIs" dxfId="760" priority="1869" operator="notBetween">
      <formula>$Q$17</formula>
      <formula>$R$17</formula>
    </cfRule>
  </conditionalFormatting>
  <conditionalFormatting sqref="P2320">
    <cfRule type="cellIs" dxfId="759" priority="1865" operator="equal">
      <formula>"NO VÁLIDO"</formula>
    </cfRule>
    <cfRule type="cellIs" dxfId="758" priority="1866" operator="equal">
      <formula>"VÁLIDO"</formula>
    </cfRule>
  </conditionalFormatting>
  <conditionalFormatting sqref="M2327">
    <cfRule type="cellIs" dxfId="757" priority="1862" operator="notEqual">
      <formula>"NO CUMPLE"</formula>
    </cfRule>
    <cfRule type="containsText" dxfId="756" priority="1863" stopIfTrue="1" operator="containsText" text="NO CUMPLE">
      <formula>NOT(ISERROR(SEARCH("NO CUMPLE",M2327)))</formula>
    </cfRule>
    <cfRule type="containsText" dxfId="755" priority="1864" stopIfTrue="1" operator="containsText" text="CUMPLE">
      <formula>NOT(ISERROR(SEARCH("CUMPLE",M2327)))</formula>
    </cfRule>
  </conditionalFormatting>
  <conditionalFormatting sqref="M2321:M2326">
    <cfRule type="cellIs" dxfId="754" priority="1860" stopIfTrue="1" operator="equal">
      <formula>"cumple"</formula>
    </cfRule>
    <cfRule type="containsText" dxfId="753" priority="1861" stopIfTrue="1" operator="containsText" text="NO CUMPLE">
      <formula>NOT(ISERROR(SEARCH("NO CUMPLE",M2321)))</formula>
    </cfRule>
  </conditionalFormatting>
  <conditionalFormatting sqref="L2321:L2326">
    <cfRule type="cellIs" dxfId="752" priority="1858" stopIfTrue="1" operator="equal">
      <formula>"cumple"</formula>
    </cfRule>
    <cfRule type="containsText" dxfId="751" priority="1859" stopIfTrue="1" operator="containsText" text="NO CUMPLE">
      <formula>NOT(ISERROR(SEARCH("NO CUMPLE",L2321)))</formula>
    </cfRule>
  </conditionalFormatting>
  <conditionalFormatting sqref="K2347:K2352">
    <cfRule type="containsText" dxfId="750" priority="1833" stopIfTrue="1" operator="containsText" text="NO CUMPLE">
      <formula>NOT(ISERROR(SEARCH("NO CUMPLE",K2347)))</formula>
    </cfRule>
    <cfRule type="containsText" dxfId="749" priority="1834" stopIfTrue="1" operator="containsText" text="CUMPLE">
      <formula>NOT(ISERROR(SEARCH("CUMPLE",K2347)))</formula>
    </cfRule>
  </conditionalFormatting>
  <conditionalFormatting sqref="S2346">
    <cfRule type="cellIs" dxfId="748" priority="1831" operator="greaterThanOrEqual">
      <formula>NUMMINCONT</formula>
    </cfRule>
    <cfRule type="cellIs" dxfId="747" priority="1832" operator="lessThan">
      <formula>NUMMINCONT</formula>
    </cfRule>
  </conditionalFormatting>
  <conditionalFormatting sqref="T2337:V2337">
    <cfRule type="cellIs" dxfId="746" priority="1828" stopIfTrue="1" operator="equal">
      <formula>"NO APLICA"</formula>
    </cfRule>
  </conditionalFormatting>
  <conditionalFormatting sqref="T2339:V2339">
    <cfRule type="cellIs" dxfId="745" priority="1820" stopIfTrue="1" operator="equal">
      <formula>"NO"</formula>
    </cfRule>
    <cfRule type="cellIs" dxfId="744" priority="1821" stopIfTrue="1" operator="equal">
      <formula>"SI"</formula>
    </cfRule>
  </conditionalFormatting>
  <conditionalFormatting sqref="T2339:U2339">
    <cfRule type="cellIs" dxfId="743" priority="1819" stopIfTrue="1" operator="equal">
      <formula>"NO APLICA"</formula>
    </cfRule>
  </conditionalFormatting>
  <conditionalFormatting sqref="V2339">
    <cfRule type="cellIs" dxfId="742" priority="1818" stopIfTrue="1" operator="equal">
      <formula>"NO APLICA"</formula>
    </cfRule>
  </conditionalFormatting>
  <conditionalFormatting sqref="T2349">
    <cfRule type="cellIs" dxfId="741" priority="1816" operator="equal">
      <formula>"CUMPLE"</formula>
    </cfRule>
    <cfRule type="cellIs" dxfId="740" priority="1817" operator="equal">
      <formula>"NO CUMPLE"</formula>
    </cfRule>
  </conditionalFormatting>
  <conditionalFormatting sqref="T2349">
    <cfRule type="cellIs" dxfId="739" priority="1815" operator="equal">
      <formula>"VERIFICAR"</formula>
    </cfRule>
  </conditionalFormatting>
  <conditionalFormatting sqref="H2353">
    <cfRule type="containsText" dxfId="738" priority="1796" stopIfTrue="1" operator="containsText" text="NO CUMPLE">
      <formula>NOT(ISERROR(SEARCH("NO CUMPLE",H2353)))</formula>
    </cfRule>
    <cfRule type="containsText" dxfId="737" priority="1797" stopIfTrue="1" operator="containsText" text="CUMPLE">
      <formula>NOT(ISERROR(SEARCH("CUMPLE",H2353)))</formula>
    </cfRule>
  </conditionalFormatting>
  <conditionalFormatting sqref="J2353">
    <cfRule type="containsText" dxfId="736" priority="1794" stopIfTrue="1" operator="containsText" text="NO CUMPLE">
      <formula>NOT(ISERROR(SEARCH("NO CUMPLE",J2353)))</formula>
    </cfRule>
    <cfRule type="containsText" dxfId="735" priority="1795" stopIfTrue="1" operator="containsText" text="CUMPLE">
      <formula>NOT(ISERROR(SEARCH("CUMPLE",J2353)))</formula>
    </cfRule>
  </conditionalFormatting>
  <conditionalFormatting sqref="K2353">
    <cfRule type="containsText" dxfId="734" priority="1792" stopIfTrue="1" operator="containsText" text="NO CUMPLE">
      <formula>NOT(ISERROR(SEARCH("NO CUMPLE",K2353)))</formula>
    </cfRule>
    <cfRule type="containsText" dxfId="733" priority="1793" stopIfTrue="1" operator="containsText" text="CUMPLE">
      <formula>NOT(ISERROR(SEARCH("CUMPLE",K2353)))</formula>
    </cfRule>
  </conditionalFormatting>
  <conditionalFormatting sqref="O2352">
    <cfRule type="containsText" dxfId="732" priority="1790" stopIfTrue="1" operator="containsText" text="NO CUMPLE">
      <formula>NOT(ISERROR(SEARCH("NO CUMPLE",O2352)))</formula>
    </cfRule>
    <cfRule type="containsText" dxfId="731" priority="1791" stopIfTrue="1" operator="containsText" text="CUMPLE">
      <formula>NOT(ISERROR(SEARCH("CUMPLE",O2352)))</formula>
    </cfRule>
  </conditionalFormatting>
  <conditionalFormatting sqref="O2353:S2353">
    <cfRule type="cellIs" dxfId="730" priority="1789" operator="equal">
      <formula>"EL PROPONENTE SE DEBE REQUERIR POR EXPERIENCIA MINIMA EXIGIDA"</formula>
    </cfRule>
  </conditionalFormatting>
  <conditionalFormatting sqref="N2347:N2352">
    <cfRule type="cellIs" dxfId="729" priority="1786" operator="equal">
      <formula>"NO"</formula>
    </cfRule>
    <cfRule type="cellIs" dxfId="728" priority="1787" operator="equal">
      <formula>"SI"</formula>
    </cfRule>
  </conditionalFormatting>
  <conditionalFormatting sqref="I2339">
    <cfRule type="cellIs" dxfId="727" priority="1785" stopIfTrue="1" operator="greaterThan">
      <formula>0</formula>
    </cfRule>
  </conditionalFormatting>
  <conditionalFormatting sqref="T2334:V2336">
    <cfRule type="cellIs" dxfId="726" priority="1780" stopIfTrue="1" operator="equal">
      <formula>"NO"</formula>
    </cfRule>
    <cfRule type="cellIs" dxfId="725" priority="1781" stopIfTrue="1" operator="equal">
      <formula>"SI"</formula>
    </cfRule>
  </conditionalFormatting>
  <conditionalFormatting sqref="T2334:V2335">
    <cfRule type="cellIs" dxfId="724" priority="1779" stopIfTrue="1" operator="equal">
      <formula>"NO APLICA"</formula>
    </cfRule>
  </conditionalFormatting>
  <conditionalFormatting sqref="T2336:U2336">
    <cfRule type="cellIs" dxfId="723" priority="1778" stopIfTrue="1" operator="equal">
      <formula>"NO APLICA"</formula>
    </cfRule>
  </conditionalFormatting>
  <conditionalFormatting sqref="T2336:U2336">
    <cfRule type="cellIs" dxfId="722" priority="1777" stopIfTrue="1" operator="equal">
      <formula>"NO APLICA"</formula>
    </cfRule>
  </conditionalFormatting>
  <conditionalFormatting sqref="V2336">
    <cfRule type="cellIs" dxfId="721" priority="1776" stopIfTrue="1" operator="equal">
      <formula>"NO APLICA"</formula>
    </cfRule>
  </conditionalFormatting>
  <conditionalFormatting sqref="K2334:L2336">
    <cfRule type="cellIs" dxfId="720" priority="1775" operator="notBetween">
      <formula>$Q$17</formula>
      <formula>$R$17</formula>
    </cfRule>
  </conditionalFormatting>
  <conditionalFormatting sqref="P2346">
    <cfRule type="cellIs" dxfId="719" priority="1771" operator="equal">
      <formula>"NO VÁLIDO"</formula>
    </cfRule>
    <cfRule type="cellIs" dxfId="718" priority="1772" operator="equal">
      <formula>"VÁLIDO"</formula>
    </cfRule>
  </conditionalFormatting>
  <conditionalFormatting sqref="M2353">
    <cfRule type="cellIs" dxfId="717" priority="1768" operator="notEqual">
      <formula>"NO CUMPLE"</formula>
    </cfRule>
    <cfRule type="containsText" dxfId="716" priority="1769" stopIfTrue="1" operator="containsText" text="NO CUMPLE">
      <formula>NOT(ISERROR(SEARCH("NO CUMPLE",M2353)))</formula>
    </cfRule>
    <cfRule type="containsText" dxfId="715" priority="1770" stopIfTrue="1" operator="containsText" text="CUMPLE">
      <formula>NOT(ISERROR(SEARCH("CUMPLE",M2353)))</formula>
    </cfRule>
  </conditionalFormatting>
  <conditionalFormatting sqref="M2347:M2352">
    <cfRule type="cellIs" dxfId="714" priority="1766" stopIfTrue="1" operator="equal">
      <formula>"cumple"</formula>
    </cfRule>
    <cfRule type="containsText" dxfId="713" priority="1767" stopIfTrue="1" operator="containsText" text="NO CUMPLE">
      <formula>NOT(ISERROR(SEARCH("NO CUMPLE",M2347)))</formula>
    </cfRule>
  </conditionalFormatting>
  <conditionalFormatting sqref="L2347:L2352">
    <cfRule type="cellIs" dxfId="712" priority="1764" stopIfTrue="1" operator="equal">
      <formula>"cumple"</formula>
    </cfRule>
    <cfRule type="containsText" dxfId="711" priority="1765" stopIfTrue="1" operator="containsText" text="NO CUMPLE">
      <formula>NOT(ISERROR(SEARCH("NO CUMPLE",L2347)))</formula>
    </cfRule>
  </conditionalFormatting>
  <conditionalFormatting sqref="D2362:D2367">
    <cfRule type="cellIs" dxfId="710" priority="1744" stopIfTrue="1" operator="greaterThan">
      <formula>0</formula>
    </cfRule>
  </conditionalFormatting>
  <conditionalFormatting sqref="D2362:D2367 F2362:H2367">
    <cfRule type="cellIs" dxfId="709" priority="1743" stopIfTrue="1" operator="greaterThan">
      <formula>0</formula>
    </cfRule>
  </conditionalFormatting>
  <conditionalFormatting sqref="K2376:K2381">
    <cfRule type="containsText" dxfId="708" priority="1739" stopIfTrue="1" operator="containsText" text="NO CUMPLE">
      <formula>NOT(ISERROR(SEARCH("NO CUMPLE",K2376)))</formula>
    </cfRule>
    <cfRule type="containsText" dxfId="707" priority="1740" stopIfTrue="1" operator="containsText" text="CUMPLE">
      <formula>NOT(ISERROR(SEARCH("CUMPLE",K2376)))</formula>
    </cfRule>
  </conditionalFormatting>
  <conditionalFormatting sqref="S2375">
    <cfRule type="cellIs" dxfId="706" priority="1737" operator="greaterThanOrEqual">
      <formula>NUMMINCONT</formula>
    </cfRule>
    <cfRule type="cellIs" dxfId="705" priority="1738" operator="lessThan">
      <formula>NUMMINCONT</formula>
    </cfRule>
  </conditionalFormatting>
  <conditionalFormatting sqref="T2362:V2367">
    <cfRule type="cellIs" dxfId="704" priority="1735" stopIfTrue="1" operator="equal">
      <formula>"NO"</formula>
    </cfRule>
    <cfRule type="cellIs" dxfId="703" priority="1736" stopIfTrue="1" operator="equal">
      <formula>"SI"</formula>
    </cfRule>
  </conditionalFormatting>
  <conditionalFormatting sqref="T2362:V2363">
    <cfRule type="cellIs" dxfId="702" priority="1734" stopIfTrue="1" operator="equal">
      <formula>"NO APLICA"</formula>
    </cfRule>
  </conditionalFormatting>
  <conditionalFormatting sqref="T2364:U2367">
    <cfRule type="cellIs" dxfId="701" priority="1733" stopIfTrue="1" operator="equal">
      <formula>"NO APLICA"</formula>
    </cfRule>
  </conditionalFormatting>
  <conditionalFormatting sqref="T2364:U2364">
    <cfRule type="cellIs" dxfId="700" priority="1732" stopIfTrue="1" operator="equal">
      <formula>"NO APLICA"</formula>
    </cfRule>
  </conditionalFormatting>
  <conditionalFormatting sqref="V2364:V2367">
    <cfRule type="cellIs" dxfId="699" priority="1731" stopIfTrue="1" operator="equal">
      <formula>"NO APLICA"</formula>
    </cfRule>
  </conditionalFormatting>
  <conditionalFormatting sqref="T2368:V2368">
    <cfRule type="cellIs" dxfId="698" priority="1726" stopIfTrue="1" operator="equal">
      <formula>"NO"</formula>
    </cfRule>
    <cfRule type="cellIs" dxfId="697" priority="1727" stopIfTrue="1" operator="equal">
      <formula>"SI"</formula>
    </cfRule>
  </conditionalFormatting>
  <conditionalFormatting sqref="T2368:U2368">
    <cfRule type="cellIs" dxfId="696" priority="1725" stopIfTrue="1" operator="equal">
      <formula>"NO APLICA"</formula>
    </cfRule>
  </conditionalFormatting>
  <conditionalFormatting sqref="V2368">
    <cfRule type="cellIs" dxfId="695" priority="1724" stopIfTrue="1" operator="equal">
      <formula>"NO APLICA"</formula>
    </cfRule>
  </conditionalFormatting>
  <conditionalFormatting sqref="T2378">
    <cfRule type="cellIs" dxfId="694" priority="1722" operator="equal">
      <formula>"CUMPLE"</formula>
    </cfRule>
    <cfRule type="cellIs" dxfId="693" priority="1723" operator="equal">
      <formula>"NO CUMPLE"</formula>
    </cfRule>
  </conditionalFormatting>
  <conditionalFormatting sqref="T2378">
    <cfRule type="cellIs" dxfId="692" priority="1721" operator="equal">
      <formula>"VERIFICAR"</formula>
    </cfRule>
  </conditionalFormatting>
  <conditionalFormatting sqref="H2382">
    <cfRule type="containsText" dxfId="691" priority="1702" stopIfTrue="1" operator="containsText" text="NO CUMPLE">
      <formula>NOT(ISERROR(SEARCH("NO CUMPLE",H2382)))</formula>
    </cfRule>
    <cfRule type="containsText" dxfId="690" priority="1703" stopIfTrue="1" operator="containsText" text="CUMPLE">
      <formula>NOT(ISERROR(SEARCH("CUMPLE",H2382)))</formula>
    </cfRule>
  </conditionalFormatting>
  <conditionalFormatting sqref="J2382">
    <cfRule type="containsText" dxfId="689" priority="1700" stopIfTrue="1" operator="containsText" text="NO CUMPLE">
      <formula>NOT(ISERROR(SEARCH("NO CUMPLE",J2382)))</formula>
    </cfRule>
    <cfRule type="containsText" dxfId="688" priority="1701" stopIfTrue="1" operator="containsText" text="CUMPLE">
      <formula>NOT(ISERROR(SEARCH("CUMPLE",J2382)))</formula>
    </cfRule>
  </conditionalFormatting>
  <conditionalFormatting sqref="K2382">
    <cfRule type="containsText" dxfId="687" priority="1698" stopIfTrue="1" operator="containsText" text="NO CUMPLE">
      <formula>NOT(ISERROR(SEARCH("NO CUMPLE",K2382)))</formula>
    </cfRule>
    <cfRule type="containsText" dxfId="686" priority="1699" stopIfTrue="1" operator="containsText" text="CUMPLE">
      <formula>NOT(ISERROR(SEARCH("CUMPLE",K2382)))</formula>
    </cfRule>
  </conditionalFormatting>
  <conditionalFormatting sqref="O2381">
    <cfRule type="containsText" dxfId="685" priority="1696" stopIfTrue="1" operator="containsText" text="NO CUMPLE">
      <formula>NOT(ISERROR(SEARCH("NO CUMPLE",O2381)))</formula>
    </cfRule>
    <cfRule type="containsText" dxfId="684" priority="1697" stopIfTrue="1" operator="containsText" text="CUMPLE">
      <formula>NOT(ISERROR(SEARCH("CUMPLE",O2381)))</formula>
    </cfRule>
  </conditionalFormatting>
  <conditionalFormatting sqref="O2382:S2382">
    <cfRule type="cellIs" dxfId="683" priority="1695" operator="equal">
      <formula>"EL PROPONENTE SE DEBE REQUERIR POR EXPERIENCIA MINIMA EXIGIDA"</formula>
    </cfRule>
  </conditionalFormatting>
  <conditionalFormatting sqref="N2376:N2381">
    <cfRule type="cellIs" dxfId="682" priority="1692" operator="equal">
      <formula>"NO"</formula>
    </cfRule>
    <cfRule type="cellIs" dxfId="681" priority="1693" operator="equal">
      <formula>"SI"</formula>
    </cfRule>
  </conditionalFormatting>
  <conditionalFormatting sqref="I2368">
    <cfRule type="cellIs" dxfId="680" priority="1691" stopIfTrue="1" operator="greaterThan">
      <formula>0</formula>
    </cfRule>
  </conditionalFormatting>
  <conditionalFormatting sqref="K2362:L2368">
    <cfRule type="cellIs" dxfId="679" priority="1689" operator="equal">
      <formula>0</formula>
    </cfRule>
    <cfRule type="cellIs" dxfId="678" priority="1690" operator="notBetween">
      <formula>$Q$17</formula>
      <formula>$R$17</formula>
    </cfRule>
  </conditionalFormatting>
  <conditionalFormatting sqref="T2360:V2361">
    <cfRule type="cellIs" dxfId="677" priority="1686" stopIfTrue="1" operator="equal">
      <formula>"NO"</formula>
    </cfRule>
    <cfRule type="cellIs" dxfId="676" priority="1687" stopIfTrue="1" operator="equal">
      <formula>"SI"</formula>
    </cfRule>
  </conditionalFormatting>
  <conditionalFormatting sqref="T2360:V2361">
    <cfRule type="cellIs" dxfId="675" priority="1685" stopIfTrue="1" operator="equal">
      <formula>"NO APLICA"</formula>
    </cfRule>
  </conditionalFormatting>
  <conditionalFormatting sqref="K2360:L2361">
    <cfRule type="cellIs" dxfId="674" priority="1681" operator="notBetween">
      <formula>$Q$17</formula>
      <formula>$R$17</formula>
    </cfRule>
  </conditionalFormatting>
  <conditionalFormatting sqref="P2375">
    <cfRule type="cellIs" dxfId="673" priority="1677" operator="equal">
      <formula>"NO VÁLIDO"</formula>
    </cfRule>
    <cfRule type="cellIs" dxfId="672" priority="1678" operator="equal">
      <formula>"VÁLIDO"</formula>
    </cfRule>
  </conditionalFormatting>
  <conditionalFormatting sqref="M2382">
    <cfRule type="cellIs" dxfId="671" priority="1674" operator="notEqual">
      <formula>"NO CUMPLE"</formula>
    </cfRule>
    <cfRule type="containsText" dxfId="670" priority="1675" stopIfTrue="1" operator="containsText" text="NO CUMPLE">
      <formula>NOT(ISERROR(SEARCH("NO CUMPLE",M2382)))</formula>
    </cfRule>
    <cfRule type="containsText" dxfId="669" priority="1676" stopIfTrue="1" operator="containsText" text="CUMPLE">
      <formula>NOT(ISERROR(SEARCH("CUMPLE",M2382)))</formula>
    </cfRule>
  </conditionalFormatting>
  <conditionalFormatting sqref="M2376:M2381">
    <cfRule type="cellIs" dxfId="668" priority="1672" stopIfTrue="1" operator="equal">
      <formula>"cumple"</formula>
    </cfRule>
    <cfRule type="containsText" dxfId="667" priority="1673" stopIfTrue="1" operator="containsText" text="NO CUMPLE">
      <formula>NOT(ISERROR(SEARCH("NO CUMPLE",M2376)))</formula>
    </cfRule>
  </conditionalFormatting>
  <conditionalFormatting sqref="L2376:L2381">
    <cfRule type="cellIs" dxfId="666" priority="1670" stopIfTrue="1" operator="equal">
      <formula>"cumple"</formula>
    </cfRule>
    <cfRule type="containsText" dxfId="665" priority="1671" stopIfTrue="1" operator="containsText" text="NO CUMPLE">
      <formula>NOT(ISERROR(SEARCH("NO CUMPLE",L2376)))</formula>
    </cfRule>
  </conditionalFormatting>
  <conditionalFormatting sqref="K2405:K2410">
    <cfRule type="containsText" dxfId="664" priority="1645" stopIfTrue="1" operator="containsText" text="NO CUMPLE">
      <formula>NOT(ISERROR(SEARCH("NO CUMPLE",K2405)))</formula>
    </cfRule>
    <cfRule type="containsText" dxfId="663" priority="1646" stopIfTrue="1" operator="containsText" text="CUMPLE">
      <formula>NOT(ISERROR(SEARCH("CUMPLE",K2405)))</formula>
    </cfRule>
  </conditionalFormatting>
  <conditionalFormatting sqref="S2404">
    <cfRule type="cellIs" dxfId="662" priority="1643" operator="greaterThanOrEqual">
      <formula>NUMMINCONT</formula>
    </cfRule>
    <cfRule type="cellIs" dxfId="661" priority="1644" operator="lessThan">
      <formula>NUMMINCONT</formula>
    </cfRule>
  </conditionalFormatting>
  <conditionalFormatting sqref="T2393:U2396">
    <cfRule type="cellIs" dxfId="660" priority="1639" stopIfTrue="1" operator="equal">
      <formula>"NO APLICA"</formula>
    </cfRule>
  </conditionalFormatting>
  <conditionalFormatting sqref="T2393:U2393">
    <cfRule type="cellIs" dxfId="659" priority="1638" stopIfTrue="1" operator="equal">
      <formula>"NO APLICA"</formula>
    </cfRule>
  </conditionalFormatting>
  <conditionalFormatting sqref="V2393:V2396">
    <cfRule type="cellIs" dxfId="658" priority="1637" stopIfTrue="1" operator="equal">
      <formula>"NO APLICA"</formula>
    </cfRule>
  </conditionalFormatting>
  <conditionalFormatting sqref="T2397:V2397">
    <cfRule type="cellIs" dxfId="657" priority="1632" stopIfTrue="1" operator="equal">
      <formula>"NO"</formula>
    </cfRule>
    <cfRule type="cellIs" dxfId="656" priority="1633" stopIfTrue="1" operator="equal">
      <formula>"SI"</formula>
    </cfRule>
  </conditionalFormatting>
  <conditionalFormatting sqref="T2397:U2397">
    <cfRule type="cellIs" dxfId="655" priority="1631" stopIfTrue="1" operator="equal">
      <formula>"NO APLICA"</formula>
    </cfRule>
  </conditionalFormatting>
  <conditionalFormatting sqref="V2397">
    <cfRule type="cellIs" dxfId="654" priority="1630" stopIfTrue="1" operator="equal">
      <formula>"NO APLICA"</formula>
    </cfRule>
  </conditionalFormatting>
  <conditionalFormatting sqref="T2407">
    <cfRule type="cellIs" dxfId="653" priority="1628" operator="equal">
      <formula>"CUMPLE"</formula>
    </cfRule>
    <cfRule type="cellIs" dxfId="652" priority="1629" operator="equal">
      <formula>"NO CUMPLE"</formula>
    </cfRule>
  </conditionalFormatting>
  <conditionalFormatting sqref="T2407">
    <cfRule type="cellIs" dxfId="651" priority="1627" operator="equal">
      <formula>"VERIFICAR"</formula>
    </cfRule>
  </conditionalFormatting>
  <conditionalFormatting sqref="H2411">
    <cfRule type="containsText" dxfId="650" priority="1608" stopIfTrue="1" operator="containsText" text="NO CUMPLE">
      <formula>NOT(ISERROR(SEARCH("NO CUMPLE",H2411)))</formula>
    </cfRule>
    <cfRule type="containsText" dxfId="649" priority="1609" stopIfTrue="1" operator="containsText" text="CUMPLE">
      <formula>NOT(ISERROR(SEARCH("CUMPLE",H2411)))</formula>
    </cfRule>
  </conditionalFormatting>
  <conditionalFormatting sqref="J2411">
    <cfRule type="containsText" dxfId="648" priority="1606" stopIfTrue="1" operator="containsText" text="NO CUMPLE">
      <formula>NOT(ISERROR(SEARCH("NO CUMPLE",J2411)))</formula>
    </cfRule>
    <cfRule type="containsText" dxfId="647" priority="1607" stopIfTrue="1" operator="containsText" text="CUMPLE">
      <formula>NOT(ISERROR(SEARCH("CUMPLE",J2411)))</formula>
    </cfRule>
  </conditionalFormatting>
  <conditionalFormatting sqref="K2411">
    <cfRule type="containsText" dxfId="646" priority="1604" stopIfTrue="1" operator="containsText" text="NO CUMPLE">
      <formula>NOT(ISERROR(SEARCH("NO CUMPLE",K2411)))</formula>
    </cfRule>
    <cfRule type="containsText" dxfId="645" priority="1605" stopIfTrue="1" operator="containsText" text="CUMPLE">
      <formula>NOT(ISERROR(SEARCH("CUMPLE",K2411)))</formula>
    </cfRule>
  </conditionalFormatting>
  <conditionalFormatting sqref="O2410">
    <cfRule type="containsText" dxfId="644" priority="1602" stopIfTrue="1" operator="containsText" text="NO CUMPLE">
      <formula>NOT(ISERROR(SEARCH("NO CUMPLE",O2410)))</formula>
    </cfRule>
    <cfRule type="containsText" dxfId="643" priority="1603" stopIfTrue="1" operator="containsText" text="CUMPLE">
      <formula>NOT(ISERROR(SEARCH("CUMPLE",O2410)))</formula>
    </cfRule>
  </conditionalFormatting>
  <conditionalFormatting sqref="O2411:S2411">
    <cfRule type="cellIs" dxfId="642" priority="1601" operator="equal">
      <formula>"EL PROPONENTE SE DEBE REQUERIR POR EXPERIENCIA MINIMA EXIGIDA"</formula>
    </cfRule>
  </conditionalFormatting>
  <conditionalFormatting sqref="N2405:N2410">
    <cfRule type="cellIs" dxfId="641" priority="1598" operator="equal">
      <formula>"NO"</formula>
    </cfRule>
    <cfRule type="cellIs" dxfId="640" priority="1599" operator="equal">
      <formula>"SI"</formula>
    </cfRule>
  </conditionalFormatting>
  <conditionalFormatting sqref="I2397">
    <cfRule type="cellIs" dxfId="639" priority="1597" stopIfTrue="1" operator="greaterThan">
      <formula>0</formula>
    </cfRule>
  </conditionalFormatting>
  <conditionalFormatting sqref="T2389:V2391">
    <cfRule type="cellIs" dxfId="638" priority="1592" stopIfTrue="1" operator="equal">
      <formula>"NO"</formula>
    </cfRule>
    <cfRule type="cellIs" dxfId="637" priority="1593" stopIfTrue="1" operator="equal">
      <formula>"SI"</formula>
    </cfRule>
  </conditionalFormatting>
  <conditionalFormatting sqref="T2389:V2390">
    <cfRule type="cellIs" dxfId="636" priority="1591" stopIfTrue="1" operator="equal">
      <formula>"NO APLICA"</formula>
    </cfRule>
  </conditionalFormatting>
  <conditionalFormatting sqref="T2391:U2391">
    <cfRule type="cellIs" dxfId="635" priority="1590" stopIfTrue="1" operator="equal">
      <formula>"NO APLICA"</formula>
    </cfRule>
  </conditionalFormatting>
  <conditionalFormatting sqref="T2391:U2391">
    <cfRule type="cellIs" dxfId="634" priority="1589" stopIfTrue="1" operator="equal">
      <formula>"NO APLICA"</formula>
    </cfRule>
  </conditionalFormatting>
  <conditionalFormatting sqref="V2391">
    <cfRule type="cellIs" dxfId="633" priority="1588" stopIfTrue="1" operator="equal">
      <formula>"NO APLICA"</formula>
    </cfRule>
  </conditionalFormatting>
  <conditionalFormatting sqref="K2389:L2391">
    <cfRule type="cellIs" dxfId="632" priority="1587" operator="notBetween">
      <formula>$Q$17</formula>
      <formula>$R$17</formula>
    </cfRule>
  </conditionalFormatting>
  <conditionalFormatting sqref="P2404">
    <cfRule type="cellIs" dxfId="631" priority="1583" operator="equal">
      <formula>"NO VÁLIDO"</formula>
    </cfRule>
    <cfRule type="cellIs" dxfId="630" priority="1584" operator="equal">
      <formula>"VÁLIDO"</formula>
    </cfRule>
  </conditionalFormatting>
  <conditionalFormatting sqref="M2411">
    <cfRule type="cellIs" dxfId="629" priority="1580" operator="notEqual">
      <formula>"NO CUMPLE"</formula>
    </cfRule>
    <cfRule type="containsText" dxfId="628" priority="1581" stopIfTrue="1" operator="containsText" text="NO CUMPLE">
      <formula>NOT(ISERROR(SEARCH("NO CUMPLE",M2411)))</formula>
    </cfRule>
    <cfRule type="containsText" dxfId="627" priority="1582" stopIfTrue="1" operator="containsText" text="CUMPLE">
      <formula>NOT(ISERROR(SEARCH("CUMPLE",M2411)))</formula>
    </cfRule>
  </conditionalFormatting>
  <conditionalFormatting sqref="M2405:M2410">
    <cfRule type="cellIs" dxfId="626" priority="1578" stopIfTrue="1" operator="equal">
      <formula>"cumple"</formula>
    </cfRule>
    <cfRule type="containsText" dxfId="625" priority="1579" stopIfTrue="1" operator="containsText" text="NO CUMPLE">
      <formula>NOT(ISERROR(SEARCH("NO CUMPLE",M2405)))</formula>
    </cfRule>
  </conditionalFormatting>
  <conditionalFormatting sqref="L2405:L2410">
    <cfRule type="cellIs" dxfId="624" priority="1576" stopIfTrue="1" operator="equal">
      <formula>"cumple"</formula>
    </cfRule>
    <cfRule type="containsText" dxfId="623" priority="1577" stopIfTrue="1" operator="containsText" text="NO CUMPLE">
      <formula>NOT(ISERROR(SEARCH("NO CUMPLE",L2405)))</formula>
    </cfRule>
  </conditionalFormatting>
  <conditionalFormatting sqref="K2432:K2437">
    <cfRule type="containsText" dxfId="622" priority="1269" stopIfTrue="1" operator="containsText" text="NO CUMPLE">
      <formula>NOT(ISERROR(SEARCH("NO CUMPLE",K2432)))</formula>
    </cfRule>
    <cfRule type="containsText" dxfId="621" priority="1270" stopIfTrue="1" operator="containsText" text="CUMPLE">
      <formula>NOT(ISERROR(SEARCH("CUMPLE",K2432)))</formula>
    </cfRule>
  </conditionalFormatting>
  <conditionalFormatting sqref="S2431">
    <cfRule type="cellIs" dxfId="620" priority="1267" operator="greaterThanOrEqual">
      <formula>NUMMINCONT</formula>
    </cfRule>
    <cfRule type="cellIs" dxfId="619" priority="1268" operator="lessThan">
      <formula>NUMMINCONT</formula>
    </cfRule>
  </conditionalFormatting>
  <conditionalFormatting sqref="T2420:U2423">
    <cfRule type="cellIs" dxfId="618" priority="1263" stopIfTrue="1" operator="equal">
      <formula>"NO APLICA"</formula>
    </cfRule>
  </conditionalFormatting>
  <conditionalFormatting sqref="T2420:U2420">
    <cfRule type="cellIs" dxfId="617" priority="1262" stopIfTrue="1" operator="equal">
      <formula>"NO APLICA"</formula>
    </cfRule>
  </conditionalFormatting>
  <conditionalFormatting sqref="V2420:V2423">
    <cfRule type="cellIs" dxfId="616" priority="1261" stopIfTrue="1" operator="equal">
      <formula>"NO APLICA"</formula>
    </cfRule>
  </conditionalFormatting>
  <conditionalFormatting sqref="T2424:V2424">
    <cfRule type="cellIs" dxfId="615" priority="1256" stopIfTrue="1" operator="equal">
      <formula>"NO"</formula>
    </cfRule>
    <cfRule type="cellIs" dxfId="614" priority="1257" stopIfTrue="1" operator="equal">
      <formula>"SI"</formula>
    </cfRule>
  </conditionalFormatting>
  <conditionalFormatting sqref="T2424:U2424">
    <cfRule type="cellIs" dxfId="613" priority="1255" stopIfTrue="1" operator="equal">
      <formula>"NO APLICA"</formula>
    </cfRule>
  </conditionalFormatting>
  <conditionalFormatting sqref="V2424">
    <cfRule type="cellIs" dxfId="612" priority="1254" stopIfTrue="1" operator="equal">
      <formula>"NO APLICA"</formula>
    </cfRule>
  </conditionalFormatting>
  <conditionalFormatting sqref="T2434">
    <cfRule type="cellIs" dxfId="611" priority="1252" operator="equal">
      <formula>"CUMPLE"</formula>
    </cfRule>
    <cfRule type="cellIs" dxfId="610" priority="1253" operator="equal">
      <formula>"NO CUMPLE"</formula>
    </cfRule>
  </conditionalFormatting>
  <conditionalFormatting sqref="T2434">
    <cfRule type="cellIs" dxfId="609" priority="1251" operator="equal">
      <formula>"VERIFICAR"</formula>
    </cfRule>
  </conditionalFormatting>
  <conditionalFormatting sqref="H2438">
    <cfRule type="containsText" dxfId="608" priority="1232" stopIfTrue="1" operator="containsText" text="NO CUMPLE">
      <formula>NOT(ISERROR(SEARCH("NO CUMPLE",H2438)))</formula>
    </cfRule>
    <cfRule type="containsText" dxfId="607" priority="1233" stopIfTrue="1" operator="containsText" text="CUMPLE">
      <formula>NOT(ISERROR(SEARCH("CUMPLE",H2438)))</formula>
    </cfRule>
  </conditionalFormatting>
  <conditionalFormatting sqref="J2438">
    <cfRule type="containsText" dxfId="606" priority="1230" stopIfTrue="1" operator="containsText" text="NO CUMPLE">
      <formula>NOT(ISERROR(SEARCH("NO CUMPLE",J2438)))</formula>
    </cfRule>
    <cfRule type="containsText" dxfId="605" priority="1231" stopIfTrue="1" operator="containsText" text="CUMPLE">
      <formula>NOT(ISERROR(SEARCH("CUMPLE",J2438)))</formula>
    </cfRule>
  </conditionalFormatting>
  <conditionalFormatting sqref="K2438">
    <cfRule type="containsText" dxfId="604" priority="1228" stopIfTrue="1" operator="containsText" text="NO CUMPLE">
      <formula>NOT(ISERROR(SEARCH("NO CUMPLE",K2438)))</formula>
    </cfRule>
    <cfRule type="containsText" dxfId="603" priority="1229" stopIfTrue="1" operator="containsText" text="CUMPLE">
      <formula>NOT(ISERROR(SEARCH("CUMPLE",K2438)))</formula>
    </cfRule>
  </conditionalFormatting>
  <conditionalFormatting sqref="O2437">
    <cfRule type="containsText" dxfId="602" priority="1226" stopIfTrue="1" operator="containsText" text="NO CUMPLE">
      <formula>NOT(ISERROR(SEARCH("NO CUMPLE",O2437)))</formula>
    </cfRule>
    <cfRule type="containsText" dxfId="601" priority="1227" stopIfTrue="1" operator="containsText" text="CUMPLE">
      <formula>NOT(ISERROR(SEARCH("CUMPLE",O2437)))</formula>
    </cfRule>
  </conditionalFormatting>
  <conditionalFormatting sqref="O2438:S2438">
    <cfRule type="cellIs" dxfId="600" priority="1225" operator="equal">
      <formula>"EL PROPONENTE SE DEBE REQUERIR POR EXPERIENCIA MINIMA EXIGIDA"</formula>
    </cfRule>
  </conditionalFormatting>
  <conditionalFormatting sqref="N2432:N2437">
    <cfRule type="cellIs" dxfId="599" priority="1222" operator="equal">
      <formula>"NO"</formula>
    </cfRule>
    <cfRule type="cellIs" dxfId="598" priority="1223" operator="equal">
      <formula>"SI"</formula>
    </cfRule>
  </conditionalFormatting>
  <conditionalFormatting sqref="I2424">
    <cfRule type="cellIs" dxfId="597" priority="1221" stopIfTrue="1" operator="greaterThan">
      <formula>0</formula>
    </cfRule>
  </conditionalFormatting>
  <conditionalFormatting sqref="T2418:V2418">
    <cfRule type="cellIs" dxfId="596" priority="1216" stopIfTrue="1" operator="equal">
      <formula>"NO"</formula>
    </cfRule>
    <cfRule type="cellIs" dxfId="595" priority="1217" stopIfTrue="1" operator="equal">
      <formula>"SI"</formula>
    </cfRule>
  </conditionalFormatting>
  <conditionalFormatting sqref="T2418:V2418">
    <cfRule type="cellIs" dxfId="594" priority="1215" stopIfTrue="1" operator="equal">
      <formula>"NO APLICA"</formula>
    </cfRule>
  </conditionalFormatting>
  <conditionalFormatting sqref="K2418:L2418">
    <cfRule type="cellIs" dxfId="593" priority="1211" operator="notBetween">
      <formula>$Q$17</formula>
      <formula>$R$17</formula>
    </cfRule>
  </conditionalFormatting>
  <conditionalFormatting sqref="P2431">
    <cfRule type="cellIs" dxfId="592" priority="1207" operator="equal">
      <formula>"NO VÁLIDO"</formula>
    </cfRule>
    <cfRule type="cellIs" dxfId="591" priority="1208" operator="equal">
      <formula>"VÁLIDO"</formula>
    </cfRule>
  </conditionalFormatting>
  <conditionalFormatting sqref="M2438">
    <cfRule type="cellIs" dxfId="590" priority="1204" operator="notEqual">
      <formula>"NO CUMPLE"</formula>
    </cfRule>
    <cfRule type="containsText" dxfId="589" priority="1205" stopIfTrue="1" operator="containsText" text="NO CUMPLE">
      <formula>NOT(ISERROR(SEARCH("NO CUMPLE",M2438)))</formula>
    </cfRule>
    <cfRule type="containsText" dxfId="588" priority="1206" stopIfTrue="1" operator="containsText" text="CUMPLE">
      <formula>NOT(ISERROR(SEARCH("CUMPLE",M2438)))</formula>
    </cfRule>
  </conditionalFormatting>
  <conditionalFormatting sqref="M2432:M2437">
    <cfRule type="cellIs" dxfId="587" priority="1202" stopIfTrue="1" operator="equal">
      <formula>"cumple"</formula>
    </cfRule>
    <cfRule type="containsText" dxfId="586" priority="1203" stopIfTrue="1" operator="containsText" text="NO CUMPLE">
      <formula>NOT(ISERROR(SEARCH("NO CUMPLE",M2432)))</formula>
    </cfRule>
  </conditionalFormatting>
  <conditionalFormatting sqref="L2432:L2437">
    <cfRule type="cellIs" dxfId="585" priority="1200" stopIfTrue="1" operator="equal">
      <formula>"cumple"</formula>
    </cfRule>
    <cfRule type="containsText" dxfId="584" priority="1201" stopIfTrue="1" operator="containsText" text="NO CUMPLE">
      <formula>NOT(ISERROR(SEARCH("NO CUMPLE",L2432)))</formula>
    </cfRule>
  </conditionalFormatting>
  <conditionalFormatting sqref="K2460:K2465">
    <cfRule type="containsText" dxfId="583" priority="1175" stopIfTrue="1" operator="containsText" text="NO CUMPLE">
      <formula>NOT(ISERROR(SEARCH("NO CUMPLE",K2460)))</formula>
    </cfRule>
    <cfRule type="containsText" dxfId="582" priority="1176" stopIfTrue="1" operator="containsText" text="CUMPLE">
      <formula>NOT(ISERROR(SEARCH("CUMPLE",K2460)))</formula>
    </cfRule>
  </conditionalFormatting>
  <conditionalFormatting sqref="S2459">
    <cfRule type="cellIs" dxfId="581" priority="1173" operator="greaterThanOrEqual">
      <formula>NUMMINCONT</formula>
    </cfRule>
    <cfRule type="cellIs" dxfId="580" priority="1174" operator="lessThan">
      <formula>NUMMINCONT</formula>
    </cfRule>
  </conditionalFormatting>
  <conditionalFormatting sqref="T2447:V2447">
    <cfRule type="cellIs" dxfId="579" priority="1170" stopIfTrue="1" operator="equal">
      <formula>"NO APLICA"</formula>
    </cfRule>
  </conditionalFormatting>
  <conditionalFormatting sqref="T2448:U2451">
    <cfRule type="cellIs" dxfId="578" priority="1169" stopIfTrue="1" operator="equal">
      <formula>"NO APLICA"</formula>
    </cfRule>
  </conditionalFormatting>
  <conditionalFormatting sqref="T2448:U2448">
    <cfRule type="cellIs" dxfId="577" priority="1168" stopIfTrue="1" operator="equal">
      <formula>"NO APLICA"</formula>
    </cfRule>
  </conditionalFormatting>
  <conditionalFormatting sqref="V2448:V2451">
    <cfRule type="cellIs" dxfId="576" priority="1167" stopIfTrue="1" operator="equal">
      <formula>"NO APLICA"</formula>
    </cfRule>
  </conditionalFormatting>
  <conditionalFormatting sqref="T2452:V2452">
    <cfRule type="cellIs" dxfId="575" priority="1162" stopIfTrue="1" operator="equal">
      <formula>"NO"</formula>
    </cfRule>
    <cfRule type="cellIs" dxfId="574" priority="1163" stopIfTrue="1" operator="equal">
      <formula>"SI"</formula>
    </cfRule>
  </conditionalFormatting>
  <conditionalFormatting sqref="T2452:U2452">
    <cfRule type="cellIs" dxfId="573" priority="1161" stopIfTrue="1" operator="equal">
      <formula>"NO APLICA"</formula>
    </cfRule>
  </conditionalFormatting>
  <conditionalFormatting sqref="V2452">
    <cfRule type="cellIs" dxfId="572" priority="1160" stopIfTrue="1" operator="equal">
      <formula>"NO APLICA"</formula>
    </cfRule>
  </conditionalFormatting>
  <conditionalFormatting sqref="T2462">
    <cfRule type="cellIs" dxfId="571" priority="1158" operator="equal">
      <formula>"CUMPLE"</formula>
    </cfRule>
    <cfRule type="cellIs" dxfId="570" priority="1159" operator="equal">
      <formula>"NO CUMPLE"</formula>
    </cfRule>
  </conditionalFormatting>
  <conditionalFormatting sqref="T2462">
    <cfRule type="cellIs" dxfId="569" priority="1157" operator="equal">
      <formula>"VERIFICAR"</formula>
    </cfRule>
  </conditionalFormatting>
  <conditionalFormatting sqref="H2466">
    <cfRule type="containsText" dxfId="568" priority="1138" stopIfTrue="1" operator="containsText" text="NO CUMPLE">
      <formula>NOT(ISERROR(SEARCH("NO CUMPLE",H2466)))</formula>
    </cfRule>
    <cfRule type="containsText" dxfId="567" priority="1139" stopIfTrue="1" operator="containsText" text="CUMPLE">
      <formula>NOT(ISERROR(SEARCH("CUMPLE",H2466)))</formula>
    </cfRule>
  </conditionalFormatting>
  <conditionalFormatting sqref="J2466">
    <cfRule type="containsText" dxfId="566" priority="1136" stopIfTrue="1" operator="containsText" text="NO CUMPLE">
      <formula>NOT(ISERROR(SEARCH("NO CUMPLE",J2466)))</formula>
    </cfRule>
    <cfRule type="containsText" dxfId="565" priority="1137" stopIfTrue="1" operator="containsText" text="CUMPLE">
      <formula>NOT(ISERROR(SEARCH("CUMPLE",J2466)))</formula>
    </cfRule>
  </conditionalFormatting>
  <conditionalFormatting sqref="K2466">
    <cfRule type="containsText" dxfId="564" priority="1134" stopIfTrue="1" operator="containsText" text="NO CUMPLE">
      <formula>NOT(ISERROR(SEARCH("NO CUMPLE",K2466)))</formula>
    </cfRule>
    <cfRule type="containsText" dxfId="563" priority="1135" stopIfTrue="1" operator="containsText" text="CUMPLE">
      <formula>NOT(ISERROR(SEARCH("CUMPLE",K2466)))</formula>
    </cfRule>
  </conditionalFormatting>
  <conditionalFormatting sqref="O2465">
    <cfRule type="containsText" dxfId="562" priority="1132" stopIfTrue="1" operator="containsText" text="NO CUMPLE">
      <formula>NOT(ISERROR(SEARCH("NO CUMPLE",O2465)))</formula>
    </cfRule>
    <cfRule type="containsText" dxfId="561" priority="1133" stopIfTrue="1" operator="containsText" text="CUMPLE">
      <formula>NOT(ISERROR(SEARCH("CUMPLE",O2465)))</formula>
    </cfRule>
  </conditionalFormatting>
  <conditionalFormatting sqref="O2466:S2466">
    <cfRule type="cellIs" dxfId="560" priority="1131" operator="equal">
      <formula>"EL PROPONENTE SE DEBE REQUERIR POR EXPERIENCIA MINIMA EXIGIDA"</formula>
    </cfRule>
  </conditionalFormatting>
  <conditionalFormatting sqref="N2460:N2465">
    <cfRule type="cellIs" dxfId="559" priority="1128" operator="equal">
      <formula>"NO"</formula>
    </cfRule>
    <cfRule type="cellIs" dxfId="558" priority="1129" operator="equal">
      <formula>"SI"</formula>
    </cfRule>
  </conditionalFormatting>
  <conditionalFormatting sqref="I2452">
    <cfRule type="cellIs" dxfId="557" priority="1127" stopIfTrue="1" operator="greaterThan">
      <formula>0</formula>
    </cfRule>
  </conditionalFormatting>
  <conditionalFormatting sqref="T2445:V2446">
    <cfRule type="cellIs" dxfId="556" priority="1122" stopIfTrue="1" operator="equal">
      <formula>"NO"</formula>
    </cfRule>
    <cfRule type="cellIs" dxfId="555" priority="1123" stopIfTrue="1" operator="equal">
      <formula>"SI"</formula>
    </cfRule>
  </conditionalFormatting>
  <conditionalFormatting sqref="T2445:V2446">
    <cfRule type="cellIs" dxfId="554" priority="1121" stopIfTrue="1" operator="equal">
      <formula>"NO APLICA"</formula>
    </cfRule>
  </conditionalFormatting>
  <conditionalFormatting sqref="K2445:L2446">
    <cfRule type="cellIs" dxfId="553" priority="1117" operator="notBetween">
      <formula>$Q$17</formula>
      <formula>$R$17</formula>
    </cfRule>
  </conditionalFormatting>
  <conditionalFormatting sqref="P2459">
    <cfRule type="cellIs" dxfId="552" priority="1113" operator="equal">
      <formula>"NO VÁLIDO"</formula>
    </cfRule>
    <cfRule type="cellIs" dxfId="551" priority="1114" operator="equal">
      <formula>"VÁLIDO"</formula>
    </cfRule>
  </conditionalFormatting>
  <conditionalFormatting sqref="M2466">
    <cfRule type="cellIs" dxfId="550" priority="1110" operator="notEqual">
      <formula>"NO CUMPLE"</formula>
    </cfRule>
    <cfRule type="containsText" dxfId="549" priority="1111" stopIfTrue="1" operator="containsText" text="NO CUMPLE">
      <formula>NOT(ISERROR(SEARCH("NO CUMPLE",M2466)))</formula>
    </cfRule>
    <cfRule type="containsText" dxfId="548" priority="1112" stopIfTrue="1" operator="containsText" text="CUMPLE">
      <formula>NOT(ISERROR(SEARCH("CUMPLE",M2466)))</formula>
    </cfRule>
  </conditionalFormatting>
  <conditionalFormatting sqref="M2460:M2465">
    <cfRule type="cellIs" dxfId="547" priority="1108" stopIfTrue="1" operator="equal">
      <formula>"cumple"</formula>
    </cfRule>
    <cfRule type="containsText" dxfId="546" priority="1109" stopIfTrue="1" operator="containsText" text="NO CUMPLE">
      <formula>NOT(ISERROR(SEARCH("NO CUMPLE",M2460)))</formula>
    </cfRule>
  </conditionalFormatting>
  <conditionalFormatting sqref="L2460:L2465">
    <cfRule type="cellIs" dxfId="545" priority="1106" stopIfTrue="1" operator="equal">
      <formula>"cumple"</formula>
    </cfRule>
    <cfRule type="containsText" dxfId="544" priority="1107" stopIfTrue="1" operator="containsText" text="NO CUMPLE">
      <formula>NOT(ISERROR(SEARCH("NO CUMPLE",L2460)))</formula>
    </cfRule>
  </conditionalFormatting>
  <conditionalFormatting sqref="F2475:H2480">
    <cfRule type="cellIs" dxfId="543" priority="1085" stopIfTrue="1" operator="greaterThan">
      <formula>0</formula>
    </cfRule>
  </conditionalFormatting>
  <conditionalFormatting sqref="K2489:K2494">
    <cfRule type="containsText" dxfId="542" priority="1081" stopIfTrue="1" operator="containsText" text="NO CUMPLE">
      <formula>NOT(ISERROR(SEARCH("NO CUMPLE",K2489)))</formula>
    </cfRule>
    <cfRule type="containsText" dxfId="541" priority="1082" stopIfTrue="1" operator="containsText" text="CUMPLE">
      <formula>NOT(ISERROR(SEARCH("CUMPLE",K2489)))</formula>
    </cfRule>
  </conditionalFormatting>
  <conditionalFormatting sqref="S2488">
    <cfRule type="cellIs" dxfId="540" priority="1079" operator="greaterThanOrEqual">
      <formula>NUMMINCONT</formula>
    </cfRule>
    <cfRule type="cellIs" dxfId="539" priority="1080" operator="lessThan">
      <formula>NUMMINCONT</formula>
    </cfRule>
  </conditionalFormatting>
  <conditionalFormatting sqref="T2475:V2480">
    <cfRule type="cellIs" dxfId="538" priority="1077" stopIfTrue="1" operator="equal">
      <formula>"NO"</formula>
    </cfRule>
    <cfRule type="cellIs" dxfId="537" priority="1078" stopIfTrue="1" operator="equal">
      <formula>"SI"</formula>
    </cfRule>
  </conditionalFormatting>
  <conditionalFormatting sqref="T2475:V2476">
    <cfRule type="cellIs" dxfId="536" priority="1076" stopIfTrue="1" operator="equal">
      <formula>"NO APLICA"</formula>
    </cfRule>
  </conditionalFormatting>
  <conditionalFormatting sqref="T2477:U2480">
    <cfRule type="cellIs" dxfId="535" priority="1075" stopIfTrue="1" operator="equal">
      <formula>"NO APLICA"</formula>
    </cfRule>
  </conditionalFormatting>
  <conditionalFormatting sqref="T2477:U2477">
    <cfRule type="cellIs" dxfId="534" priority="1074" stopIfTrue="1" operator="equal">
      <formula>"NO APLICA"</formula>
    </cfRule>
  </conditionalFormatting>
  <conditionalFormatting sqref="V2477:V2480">
    <cfRule type="cellIs" dxfId="533" priority="1073" stopIfTrue="1" operator="equal">
      <formula>"NO APLICA"</formula>
    </cfRule>
  </conditionalFormatting>
  <conditionalFormatting sqref="T2481:V2481">
    <cfRule type="cellIs" dxfId="532" priority="1068" stopIfTrue="1" operator="equal">
      <formula>"NO"</formula>
    </cfRule>
    <cfRule type="cellIs" dxfId="531" priority="1069" stopIfTrue="1" operator="equal">
      <formula>"SI"</formula>
    </cfRule>
  </conditionalFormatting>
  <conditionalFormatting sqref="T2481:U2481">
    <cfRule type="cellIs" dxfId="530" priority="1067" stopIfTrue="1" operator="equal">
      <formula>"NO APLICA"</formula>
    </cfRule>
  </conditionalFormatting>
  <conditionalFormatting sqref="V2481">
    <cfRule type="cellIs" dxfId="529" priority="1066" stopIfTrue="1" operator="equal">
      <formula>"NO APLICA"</formula>
    </cfRule>
  </conditionalFormatting>
  <conditionalFormatting sqref="T2491">
    <cfRule type="cellIs" dxfId="528" priority="1064" operator="equal">
      <formula>"CUMPLE"</formula>
    </cfRule>
    <cfRule type="cellIs" dxfId="527" priority="1065" operator="equal">
      <formula>"NO CUMPLE"</formula>
    </cfRule>
  </conditionalFormatting>
  <conditionalFormatting sqref="T2491">
    <cfRule type="cellIs" dxfId="526" priority="1063" operator="equal">
      <formula>"VERIFICAR"</formula>
    </cfRule>
  </conditionalFormatting>
  <conditionalFormatting sqref="H2495">
    <cfRule type="containsText" dxfId="525" priority="1044" stopIfTrue="1" operator="containsText" text="NO CUMPLE">
      <formula>NOT(ISERROR(SEARCH("NO CUMPLE",H2495)))</formula>
    </cfRule>
    <cfRule type="containsText" dxfId="524" priority="1045" stopIfTrue="1" operator="containsText" text="CUMPLE">
      <formula>NOT(ISERROR(SEARCH("CUMPLE",H2495)))</formula>
    </cfRule>
  </conditionalFormatting>
  <conditionalFormatting sqref="J2495">
    <cfRule type="containsText" dxfId="523" priority="1042" stopIfTrue="1" operator="containsText" text="NO CUMPLE">
      <formula>NOT(ISERROR(SEARCH("NO CUMPLE",J2495)))</formula>
    </cfRule>
    <cfRule type="containsText" dxfId="522" priority="1043" stopIfTrue="1" operator="containsText" text="CUMPLE">
      <formula>NOT(ISERROR(SEARCH("CUMPLE",J2495)))</formula>
    </cfRule>
  </conditionalFormatting>
  <conditionalFormatting sqref="K2495">
    <cfRule type="containsText" dxfId="521" priority="1040" stopIfTrue="1" operator="containsText" text="NO CUMPLE">
      <formula>NOT(ISERROR(SEARCH("NO CUMPLE",K2495)))</formula>
    </cfRule>
    <cfRule type="containsText" dxfId="520" priority="1041" stopIfTrue="1" operator="containsText" text="CUMPLE">
      <formula>NOT(ISERROR(SEARCH("CUMPLE",K2495)))</formula>
    </cfRule>
  </conditionalFormatting>
  <conditionalFormatting sqref="O2494">
    <cfRule type="containsText" dxfId="519" priority="1038" stopIfTrue="1" operator="containsText" text="NO CUMPLE">
      <formula>NOT(ISERROR(SEARCH("NO CUMPLE",O2494)))</formula>
    </cfRule>
    <cfRule type="containsText" dxfId="518" priority="1039" stopIfTrue="1" operator="containsText" text="CUMPLE">
      <formula>NOT(ISERROR(SEARCH("CUMPLE",O2494)))</formula>
    </cfRule>
  </conditionalFormatting>
  <conditionalFormatting sqref="O2495:S2495">
    <cfRule type="cellIs" dxfId="517" priority="1037" operator="equal">
      <formula>"EL PROPONENTE SE DEBE REQUERIR POR EXPERIENCIA MINIMA EXIGIDA"</formula>
    </cfRule>
  </conditionalFormatting>
  <conditionalFormatting sqref="N2489:N2494">
    <cfRule type="cellIs" dxfId="516" priority="1034" operator="equal">
      <formula>"NO"</formula>
    </cfRule>
    <cfRule type="cellIs" dxfId="515" priority="1035" operator="equal">
      <formula>"SI"</formula>
    </cfRule>
  </conditionalFormatting>
  <conditionalFormatting sqref="I2481">
    <cfRule type="cellIs" dxfId="514" priority="1033" stopIfTrue="1" operator="greaterThan">
      <formula>0</formula>
    </cfRule>
  </conditionalFormatting>
  <conditionalFormatting sqref="K2475:L2481">
    <cfRule type="cellIs" dxfId="513" priority="1031" operator="equal">
      <formula>0</formula>
    </cfRule>
    <cfRule type="cellIs" dxfId="512" priority="1032" operator="notBetween">
      <formula>$Q$17</formula>
      <formula>$R$17</formula>
    </cfRule>
  </conditionalFormatting>
  <conditionalFormatting sqref="T2473:V2474">
    <cfRule type="cellIs" dxfId="511" priority="1028" stopIfTrue="1" operator="equal">
      <formula>"NO"</formula>
    </cfRule>
    <cfRule type="cellIs" dxfId="510" priority="1029" stopIfTrue="1" operator="equal">
      <formula>"SI"</formula>
    </cfRule>
  </conditionalFormatting>
  <conditionalFormatting sqref="T2473:V2474">
    <cfRule type="cellIs" dxfId="509" priority="1027" stopIfTrue="1" operator="equal">
      <formula>"NO APLICA"</formula>
    </cfRule>
  </conditionalFormatting>
  <conditionalFormatting sqref="K2473:L2474">
    <cfRule type="cellIs" dxfId="508" priority="1023" operator="notBetween">
      <formula>$Q$17</formula>
      <formula>$R$17</formula>
    </cfRule>
  </conditionalFormatting>
  <conditionalFormatting sqref="P2488">
    <cfRule type="cellIs" dxfId="507" priority="1019" operator="equal">
      <formula>"NO VÁLIDO"</formula>
    </cfRule>
    <cfRule type="cellIs" dxfId="506" priority="1020" operator="equal">
      <formula>"VÁLIDO"</formula>
    </cfRule>
  </conditionalFormatting>
  <conditionalFormatting sqref="M2495">
    <cfRule type="cellIs" dxfId="505" priority="1016" operator="notEqual">
      <formula>"NO CUMPLE"</formula>
    </cfRule>
    <cfRule type="containsText" dxfId="504" priority="1017" stopIfTrue="1" operator="containsText" text="NO CUMPLE">
      <formula>NOT(ISERROR(SEARCH("NO CUMPLE",M2495)))</formula>
    </cfRule>
    <cfRule type="containsText" dxfId="503" priority="1018" stopIfTrue="1" operator="containsText" text="CUMPLE">
      <formula>NOT(ISERROR(SEARCH("CUMPLE",M2495)))</formula>
    </cfRule>
  </conditionalFormatting>
  <conditionalFormatting sqref="M2489:M2494">
    <cfRule type="cellIs" dxfId="502" priority="1014" stopIfTrue="1" operator="equal">
      <formula>"cumple"</formula>
    </cfRule>
    <cfRule type="containsText" dxfId="501" priority="1015" stopIfTrue="1" operator="containsText" text="NO CUMPLE">
      <formula>NOT(ISERROR(SEARCH("NO CUMPLE",M2489)))</formula>
    </cfRule>
  </conditionalFormatting>
  <conditionalFormatting sqref="L2489:L2494">
    <cfRule type="cellIs" dxfId="500" priority="1012" stopIfTrue="1" operator="equal">
      <formula>"cumple"</formula>
    </cfRule>
    <cfRule type="containsText" dxfId="499" priority="1013" stopIfTrue="1" operator="containsText" text="NO CUMPLE">
      <formula>NOT(ISERROR(SEARCH("NO CUMPLE",L2489)))</formula>
    </cfRule>
  </conditionalFormatting>
  <conditionalFormatting sqref="K2517:K2522">
    <cfRule type="containsText" dxfId="498" priority="799" stopIfTrue="1" operator="containsText" text="NO CUMPLE">
      <formula>NOT(ISERROR(SEARCH("NO CUMPLE",K2517)))</formula>
    </cfRule>
    <cfRule type="containsText" dxfId="497" priority="800" stopIfTrue="1" operator="containsText" text="CUMPLE">
      <formula>NOT(ISERROR(SEARCH("CUMPLE",K2517)))</formula>
    </cfRule>
  </conditionalFormatting>
  <conditionalFormatting sqref="S2516">
    <cfRule type="cellIs" dxfId="496" priority="797" operator="greaterThanOrEqual">
      <formula>NUMMINCONT</formula>
    </cfRule>
    <cfRule type="cellIs" dxfId="495" priority="798" operator="lessThan">
      <formula>NUMMINCONT</formula>
    </cfRule>
  </conditionalFormatting>
  <conditionalFormatting sqref="T2504:V2505">
    <cfRule type="cellIs" dxfId="494" priority="794" stopIfTrue="1" operator="equal">
      <formula>"NO APLICA"</formula>
    </cfRule>
  </conditionalFormatting>
  <conditionalFormatting sqref="T2509:V2509">
    <cfRule type="cellIs" dxfId="493" priority="786" stopIfTrue="1" operator="equal">
      <formula>"NO"</formula>
    </cfRule>
    <cfRule type="cellIs" dxfId="492" priority="787" stopIfTrue="1" operator="equal">
      <formula>"SI"</formula>
    </cfRule>
  </conditionalFormatting>
  <conditionalFormatting sqref="T2509:U2509">
    <cfRule type="cellIs" dxfId="491" priority="785" stopIfTrue="1" operator="equal">
      <formula>"NO APLICA"</formula>
    </cfRule>
  </conditionalFormatting>
  <conditionalFormatting sqref="V2509">
    <cfRule type="cellIs" dxfId="490" priority="784" stopIfTrue="1" operator="equal">
      <formula>"NO APLICA"</formula>
    </cfRule>
  </conditionalFormatting>
  <conditionalFormatting sqref="T2519">
    <cfRule type="cellIs" dxfId="489" priority="782" operator="equal">
      <formula>"CUMPLE"</formula>
    </cfRule>
    <cfRule type="cellIs" dxfId="488" priority="783" operator="equal">
      <formula>"NO CUMPLE"</formula>
    </cfRule>
  </conditionalFormatting>
  <conditionalFormatting sqref="T2519">
    <cfRule type="cellIs" dxfId="487" priority="781" operator="equal">
      <formula>"VERIFICAR"</formula>
    </cfRule>
  </conditionalFormatting>
  <conditionalFormatting sqref="H2523">
    <cfRule type="containsText" dxfId="486" priority="762" stopIfTrue="1" operator="containsText" text="NO CUMPLE">
      <formula>NOT(ISERROR(SEARCH("NO CUMPLE",H2523)))</formula>
    </cfRule>
    <cfRule type="containsText" dxfId="485" priority="763" stopIfTrue="1" operator="containsText" text="CUMPLE">
      <formula>NOT(ISERROR(SEARCH("CUMPLE",H2523)))</formula>
    </cfRule>
  </conditionalFormatting>
  <conditionalFormatting sqref="J2523">
    <cfRule type="containsText" dxfId="484" priority="760" stopIfTrue="1" operator="containsText" text="NO CUMPLE">
      <formula>NOT(ISERROR(SEARCH("NO CUMPLE",J2523)))</formula>
    </cfRule>
    <cfRule type="containsText" dxfId="483" priority="761" stopIfTrue="1" operator="containsText" text="CUMPLE">
      <formula>NOT(ISERROR(SEARCH("CUMPLE",J2523)))</formula>
    </cfRule>
  </conditionalFormatting>
  <conditionalFormatting sqref="K2523">
    <cfRule type="containsText" dxfId="482" priority="758" stopIfTrue="1" operator="containsText" text="NO CUMPLE">
      <formula>NOT(ISERROR(SEARCH("NO CUMPLE",K2523)))</formula>
    </cfRule>
    <cfRule type="containsText" dxfId="481" priority="759" stopIfTrue="1" operator="containsText" text="CUMPLE">
      <formula>NOT(ISERROR(SEARCH("CUMPLE",K2523)))</formula>
    </cfRule>
  </conditionalFormatting>
  <conditionalFormatting sqref="O2522">
    <cfRule type="containsText" dxfId="480" priority="756" stopIfTrue="1" operator="containsText" text="NO CUMPLE">
      <formula>NOT(ISERROR(SEARCH("NO CUMPLE",O2522)))</formula>
    </cfRule>
    <cfRule type="containsText" dxfId="479" priority="757" stopIfTrue="1" operator="containsText" text="CUMPLE">
      <formula>NOT(ISERROR(SEARCH("CUMPLE",O2522)))</formula>
    </cfRule>
  </conditionalFormatting>
  <conditionalFormatting sqref="O2523:S2523">
    <cfRule type="cellIs" dxfId="478" priority="755" operator="equal">
      <formula>"EL PROPONENTE SE DEBE REQUERIR POR EXPERIENCIA MINIMA EXIGIDA"</formula>
    </cfRule>
  </conditionalFormatting>
  <conditionalFormatting sqref="N2517:N2522">
    <cfRule type="cellIs" dxfId="477" priority="752" operator="equal">
      <formula>"NO"</formula>
    </cfRule>
    <cfRule type="cellIs" dxfId="476" priority="753" operator="equal">
      <formula>"SI"</formula>
    </cfRule>
  </conditionalFormatting>
  <conditionalFormatting sqref="I2509">
    <cfRule type="cellIs" dxfId="475" priority="751" stopIfTrue="1" operator="greaterThan">
      <formula>0</formula>
    </cfRule>
  </conditionalFormatting>
  <conditionalFormatting sqref="T2502:V2502">
    <cfRule type="cellIs" dxfId="474" priority="745" stopIfTrue="1" operator="equal">
      <formula>"NO APLICA"</formula>
    </cfRule>
  </conditionalFormatting>
  <conditionalFormatting sqref="T2503:U2503">
    <cfRule type="cellIs" dxfId="473" priority="744" stopIfTrue="1" operator="equal">
      <formula>"NO APLICA"</formula>
    </cfRule>
  </conditionalFormatting>
  <conditionalFormatting sqref="T2503:U2503">
    <cfRule type="cellIs" dxfId="472" priority="743" stopIfTrue="1" operator="equal">
      <formula>"NO APLICA"</formula>
    </cfRule>
  </conditionalFormatting>
  <conditionalFormatting sqref="V2503">
    <cfRule type="cellIs" dxfId="471" priority="742" stopIfTrue="1" operator="equal">
      <formula>"NO APLICA"</formula>
    </cfRule>
  </conditionalFormatting>
  <conditionalFormatting sqref="P2516">
    <cfRule type="cellIs" dxfId="470" priority="737" operator="equal">
      <formula>"NO VÁLIDO"</formula>
    </cfRule>
    <cfRule type="cellIs" dxfId="469" priority="738" operator="equal">
      <formula>"VÁLIDO"</formula>
    </cfRule>
  </conditionalFormatting>
  <conditionalFormatting sqref="M2523">
    <cfRule type="cellIs" dxfId="468" priority="734" operator="notEqual">
      <formula>"NO CUMPLE"</formula>
    </cfRule>
    <cfRule type="containsText" dxfId="467" priority="735" stopIfTrue="1" operator="containsText" text="NO CUMPLE">
      <formula>NOT(ISERROR(SEARCH("NO CUMPLE",M2523)))</formula>
    </cfRule>
    <cfRule type="containsText" dxfId="466" priority="736" stopIfTrue="1" operator="containsText" text="CUMPLE">
      <formula>NOT(ISERROR(SEARCH("CUMPLE",M2523)))</formula>
    </cfRule>
  </conditionalFormatting>
  <conditionalFormatting sqref="M2517:M2522">
    <cfRule type="cellIs" dxfId="465" priority="732" stopIfTrue="1" operator="equal">
      <formula>"cumple"</formula>
    </cfRule>
    <cfRule type="containsText" dxfId="464" priority="733" stopIfTrue="1" operator="containsText" text="NO CUMPLE">
      <formula>NOT(ISERROR(SEARCH("NO CUMPLE",M2517)))</formula>
    </cfRule>
  </conditionalFormatting>
  <conditionalFormatting sqref="L2517:L2522">
    <cfRule type="cellIs" dxfId="463" priority="730" stopIfTrue="1" operator="equal">
      <formula>"cumple"</formula>
    </cfRule>
    <cfRule type="containsText" dxfId="462" priority="731" stopIfTrue="1" operator="containsText" text="NO CUMPLE">
      <formula>NOT(ISERROR(SEARCH("NO CUMPLE",L2517)))</formula>
    </cfRule>
  </conditionalFormatting>
  <conditionalFormatting sqref="K2544:K2549">
    <cfRule type="containsText" dxfId="461" priority="611" stopIfTrue="1" operator="containsText" text="NO CUMPLE">
      <formula>NOT(ISERROR(SEARCH("NO CUMPLE",K2544)))</formula>
    </cfRule>
    <cfRule type="containsText" dxfId="460" priority="612" stopIfTrue="1" operator="containsText" text="CUMPLE">
      <formula>NOT(ISERROR(SEARCH("CUMPLE",K2544)))</formula>
    </cfRule>
  </conditionalFormatting>
  <conditionalFormatting sqref="S2543">
    <cfRule type="cellIs" dxfId="459" priority="609" operator="greaterThanOrEqual">
      <formula>NUMMINCONT</formula>
    </cfRule>
    <cfRule type="cellIs" dxfId="458" priority="610" operator="lessThan">
      <formula>NUMMINCONT</formula>
    </cfRule>
  </conditionalFormatting>
  <conditionalFormatting sqref="T2532:V2532">
    <cfRule type="cellIs" dxfId="457" priority="606" stopIfTrue="1" operator="equal">
      <formula>"NO APLICA"</formula>
    </cfRule>
  </conditionalFormatting>
  <conditionalFormatting sqref="T2533:U2533">
    <cfRule type="cellIs" dxfId="456" priority="604" stopIfTrue="1" operator="equal">
      <formula>"NO APLICA"</formula>
    </cfRule>
  </conditionalFormatting>
  <conditionalFormatting sqref="T2536:V2536">
    <cfRule type="cellIs" dxfId="455" priority="598" stopIfTrue="1" operator="equal">
      <formula>"NO"</formula>
    </cfRule>
    <cfRule type="cellIs" dxfId="454" priority="599" stopIfTrue="1" operator="equal">
      <formula>"SI"</formula>
    </cfRule>
  </conditionalFormatting>
  <conditionalFormatting sqref="T2536:U2536">
    <cfRule type="cellIs" dxfId="453" priority="597" stopIfTrue="1" operator="equal">
      <formula>"NO APLICA"</formula>
    </cfRule>
  </conditionalFormatting>
  <conditionalFormatting sqref="V2536">
    <cfRule type="cellIs" dxfId="452" priority="596" stopIfTrue="1" operator="equal">
      <formula>"NO APLICA"</formula>
    </cfRule>
  </conditionalFormatting>
  <conditionalFormatting sqref="T2546">
    <cfRule type="cellIs" dxfId="451" priority="594" operator="equal">
      <formula>"CUMPLE"</formula>
    </cfRule>
    <cfRule type="cellIs" dxfId="450" priority="595" operator="equal">
      <formula>"NO CUMPLE"</formula>
    </cfRule>
  </conditionalFormatting>
  <conditionalFormatting sqref="T2546">
    <cfRule type="cellIs" dxfId="449" priority="593" operator="equal">
      <formula>"VERIFICAR"</formula>
    </cfRule>
  </conditionalFormatting>
  <conditionalFormatting sqref="H2550">
    <cfRule type="containsText" dxfId="448" priority="574" stopIfTrue="1" operator="containsText" text="NO CUMPLE">
      <formula>NOT(ISERROR(SEARCH("NO CUMPLE",H2550)))</formula>
    </cfRule>
    <cfRule type="containsText" dxfId="447" priority="575" stopIfTrue="1" operator="containsText" text="CUMPLE">
      <formula>NOT(ISERROR(SEARCH("CUMPLE",H2550)))</formula>
    </cfRule>
  </conditionalFormatting>
  <conditionalFormatting sqref="J2550">
    <cfRule type="containsText" dxfId="446" priority="572" stopIfTrue="1" operator="containsText" text="NO CUMPLE">
      <formula>NOT(ISERROR(SEARCH("NO CUMPLE",J2550)))</formula>
    </cfRule>
    <cfRule type="containsText" dxfId="445" priority="573" stopIfTrue="1" operator="containsText" text="CUMPLE">
      <formula>NOT(ISERROR(SEARCH("CUMPLE",J2550)))</formula>
    </cfRule>
  </conditionalFormatting>
  <conditionalFormatting sqref="K2550">
    <cfRule type="containsText" dxfId="444" priority="570" stopIfTrue="1" operator="containsText" text="NO CUMPLE">
      <formula>NOT(ISERROR(SEARCH("NO CUMPLE",K2550)))</formula>
    </cfRule>
    <cfRule type="containsText" dxfId="443" priority="571" stopIfTrue="1" operator="containsText" text="CUMPLE">
      <formula>NOT(ISERROR(SEARCH("CUMPLE",K2550)))</formula>
    </cfRule>
  </conditionalFormatting>
  <conditionalFormatting sqref="O2549">
    <cfRule type="containsText" dxfId="442" priority="568" stopIfTrue="1" operator="containsText" text="NO CUMPLE">
      <formula>NOT(ISERROR(SEARCH("NO CUMPLE",O2549)))</formula>
    </cfRule>
    <cfRule type="containsText" dxfId="441" priority="569" stopIfTrue="1" operator="containsText" text="CUMPLE">
      <formula>NOT(ISERROR(SEARCH("CUMPLE",O2549)))</formula>
    </cfRule>
  </conditionalFormatting>
  <conditionalFormatting sqref="O2550:S2550">
    <cfRule type="cellIs" dxfId="440" priority="567" operator="equal">
      <formula>"EL PROPONENTE SE DEBE REQUERIR POR EXPERIENCIA MINIMA EXIGIDA"</formula>
    </cfRule>
  </conditionalFormatting>
  <conditionalFormatting sqref="N2544:N2549">
    <cfRule type="cellIs" dxfId="439" priority="564" operator="equal">
      <formula>"NO"</formula>
    </cfRule>
    <cfRule type="cellIs" dxfId="438" priority="565" operator="equal">
      <formula>"SI"</formula>
    </cfRule>
  </conditionalFormatting>
  <conditionalFormatting sqref="I2536">
    <cfRule type="cellIs" dxfId="437" priority="563" stopIfTrue="1" operator="greaterThan">
      <formula>0</formula>
    </cfRule>
  </conditionalFormatting>
  <conditionalFormatting sqref="T2530:V2531">
    <cfRule type="cellIs" dxfId="436" priority="558" stopIfTrue="1" operator="equal">
      <formula>"NO"</formula>
    </cfRule>
    <cfRule type="cellIs" dxfId="435" priority="559" stopIfTrue="1" operator="equal">
      <formula>"SI"</formula>
    </cfRule>
  </conditionalFormatting>
  <conditionalFormatting sqref="T2530:V2531">
    <cfRule type="cellIs" dxfId="434" priority="557" stopIfTrue="1" operator="equal">
      <formula>"NO APLICA"</formula>
    </cfRule>
  </conditionalFormatting>
  <conditionalFormatting sqref="K2530:L2531">
    <cfRule type="cellIs" dxfId="433" priority="553" operator="notBetween">
      <formula>$Q$17</formula>
      <formula>$R$17</formula>
    </cfRule>
  </conditionalFormatting>
  <conditionalFormatting sqref="P2543">
    <cfRule type="cellIs" dxfId="432" priority="549" operator="equal">
      <formula>"NO VÁLIDO"</formula>
    </cfRule>
    <cfRule type="cellIs" dxfId="431" priority="550" operator="equal">
      <formula>"VÁLIDO"</formula>
    </cfRule>
  </conditionalFormatting>
  <conditionalFormatting sqref="M2550">
    <cfRule type="cellIs" dxfId="430" priority="546" operator="notEqual">
      <formula>"NO CUMPLE"</formula>
    </cfRule>
    <cfRule type="containsText" dxfId="429" priority="547" stopIfTrue="1" operator="containsText" text="NO CUMPLE">
      <formula>NOT(ISERROR(SEARCH("NO CUMPLE",M2550)))</formula>
    </cfRule>
    <cfRule type="containsText" dxfId="428" priority="548" stopIfTrue="1" operator="containsText" text="CUMPLE">
      <formula>NOT(ISERROR(SEARCH("CUMPLE",M2550)))</formula>
    </cfRule>
  </conditionalFormatting>
  <conditionalFormatting sqref="M2544:M2549">
    <cfRule type="cellIs" dxfId="427" priority="544" stopIfTrue="1" operator="equal">
      <formula>"cumple"</formula>
    </cfRule>
    <cfRule type="containsText" dxfId="426" priority="545" stopIfTrue="1" operator="containsText" text="NO CUMPLE">
      <formula>NOT(ISERROR(SEARCH("NO CUMPLE",M2544)))</formula>
    </cfRule>
  </conditionalFormatting>
  <conditionalFormatting sqref="L2544:L2549">
    <cfRule type="cellIs" dxfId="425" priority="542" stopIfTrue="1" operator="equal">
      <formula>"cumple"</formula>
    </cfRule>
    <cfRule type="containsText" dxfId="424" priority="543" stopIfTrue="1" operator="containsText" text="NO CUMPLE">
      <formula>NOT(ISERROR(SEARCH("NO CUMPLE",L2544)))</formula>
    </cfRule>
  </conditionalFormatting>
  <conditionalFormatting sqref="C2557:I2566 K2557:M2566 P2557:V2566">
    <cfRule type="cellIs" dxfId="423" priority="523" stopIfTrue="1" operator="greaterThan">
      <formula>0</formula>
    </cfRule>
  </conditionalFormatting>
  <conditionalFormatting sqref="D2560:D2565">
    <cfRule type="cellIs" dxfId="422" priority="522" stopIfTrue="1" operator="greaterThan">
      <formula>0</formula>
    </cfRule>
  </conditionalFormatting>
  <conditionalFormatting sqref="D2560:D2565 F2560:H2565">
    <cfRule type="cellIs" dxfId="421" priority="521" stopIfTrue="1" operator="greaterThan">
      <formula>0</formula>
    </cfRule>
  </conditionalFormatting>
  <conditionalFormatting sqref="H2557:H2565">
    <cfRule type="cellIs" dxfId="420" priority="520" stopIfTrue="1" operator="greaterThan">
      <formula>0</formula>
    </cfRule>
  </conditionalFormatting>
  <conditionalFormatting sqref="E2557:E2565">
    <cfRule type="cellIs" dxfId="419" priority="519" stopIfTrue="1" operator="greaterThan">
      <formula>0</formula>
    </cfRule>
  </conditionalFormatting>
  <conditionalFormatting sqref="K2574:K2579">
    <cfRule type="containsText" dxfId="418" priority="517" stopIfTrue="1" operator="containsText" text="NO CUMPLE">
      <formula>NOT(ISERROR(SEARCH("NO CUMPLE",K2574)))</formula>
    </cfRule>
    <cfRule type="containsText" dxfId="417" priority="518" stopIfTrue="1" operator="containsText" text="CUMPLE">
      <formula>NOT(ISERROR(SEARCH("CUMPLE",K2574)))</formula>
    </cfRule>
  </conditionalFormatting>
  <conditionalFormatting sqref="S2573">
    <cfRule type="cellIs" dxfId="416" priority="515" operator="greaterThanOrEqual">
      <formula>NUMMINCONT</formula>
    </cfRule>
    <cfRule type="cellIs" dxfId="415" priority="516" operator="lessThan">
      <formula>NUMMINCONT</formula>
    </cfRule>
  </conditionalFormatting>
  <conditionalFormatting sqref="T2560:V2565">
    <cfRule type="cellIs" dxfId="414" priority="513" stopIfTrue="1" operator="equal">
      <formula>"NO"</formula>
    </cfRule>
    <cfRule type="cellIs" dxfId="413" priority="514" stopIfTrue="1" operator="equal">
      <formula>"SI"</formula>
    </cfRule>
  </conditionalFormatting>
  <conditionalFormatting sqref="T2560:V2561">
    <cfRule type="cellIs" dxfId="412" priority="512" stopIfTrue="1" operator="equal">
      <formula>"NO APLICA"</formula>
    </cfRule>
  </conditionalFormatting>
  <conditionalFormatting sqref="T2562:U2565">
    <cfRule type="cellIs" dxfId="411" priority="511" stopIfTrue="1" operator="equal">
      <formula>"NO APLICA"</formula>
    </cfRule>
  </conditionalFormatting>
  <conditionalFormatting sqref="T2562:U2562">
    <cfRule type="cellIs" dxfId="410" priority="510" stopIfTrue="1" operator="equal">
      <formula>"NO APLICA"</formula>
    </cfRule>
  </conditionalFormatting>
  <conditionalFormatting sqref="V2562:V2565">
    <cfRule type="cellIs" dxfId="409" priority="509" stopIfTrue="1" operator="equal">
      <formula>"NO APLICA"</formula>
    </cfRule>
  </conditionalFormatting>
  <conditionalFormatting sqref="T2566:V2566">
    <cfRule type="cellIs" dxfId="408" priority="504" stopIfTrue="1" operator="equal">
      <formula>"NO"</formula>
    </cfRule>
    <cfRule type="cellIs" dxfId="407" priority="505" stopIfTrue="1" operator="equal">
      <formula>"SI"</formula>
    </cfRule>
  </conditionalFormatting>
  <conditionalFormatting sqref="T2566:U2566">
    <cfRule type="cellIs" dxfId="406" priority="503" stopIfTrue="1" operator="equal">
      <formula>"NO APLICA"</formula>
    </cfRule>
  </conditionalFormatting>
  <conditionalFormatting sqref="V2566">
    <cfRule type="cellIs" dxfId="405" priority="502" stopIfTrue="1" operator="equal">
      <formula>"NO APLICA"</formula>
    </cfRule>
  </conditionalFormatting>
  <conditionalFormatting sqref="T2576">
    <cfRule type="cellIs" dxfId="404" priority="500" operator="equal">
      <formula>"CUMPLE"</formula>
    </cfRule>
    <cfRule type="cellIs" dxfId="403" priority="501" operator="equal">
      <formula>"NO CUMPLE"</formula>
    </cfRule>
  </conditionalFormatting>
  <conditionalFormatting sqref="T2576">
    <cfRule type="cellIs" dxfId="402" priority="499" operator="equal">
      <formula>"VERIFICAR"</formula>
    </cfRule>
  </conditionalFormatting>
  <conditionalFormatting sqref="H2580">
    <cfRule type="containsText" dxfId="401" priority="480" stopIfTrue="1" operator="containsText" text="NO CUMPLE">
      <formula>NOT(ISERROR(SEARCH("NO CUMPLE",H2580)))</formula>
    </cfRule>
    <cfRule type="containsText" dxfId="400" priority="481" stopIfTrue="1" operator="containsText" text="CUMPLE">
      <formula>NOT(ISERROR(SEARCH("CUMPLE",H2580)))</formula>
    </cfRule>
  </conditionalFormatting>
  <conditionalFormatting sqref="J2580">
    <cfRule type="containsText" dxfId="399" priority="478" stopIfTrue="1" operator="containsText" text="NO CUMPLE">
      <formula>NOT(ISERROR(SEARCH("NO CUMPLE",J2580)))</formula>
    </cfRule>
    <cfRule type="containsText" dxfId="398" priority="479" stopIfTrue="1" operator="containsText" text="CUMPLE">
      <formula>NOT(ISERROR(SEARCH("CUMPLE",J2580)))</formula>
    </cfRule>
  </conditionalFormatting>
  <conditionalFormatting sqref="K2580">
    <cfRule type="containsText" dxfId="397" priority="476" stopIfTrue="1" operator="containsText" text="NO CUMPLE">
      <formula>NOT(ISERROR(SEARCH("NO CUMPLE",K2580)))</formula>
    </cfRule>
    <cfRule type="containsText" dxfId="396" priority="477" stopIfTrue="1" operator="containsText" text="CUMPLE">
      <formula>NOT(ISERROR(SEARCH("CUMPLE",K2580)))</formula>
    </cfRule>
  </conditionalFormatting>
  <conditionalFormatting sqref="O2579">
    <cfRule type="containsText" dxfId="395" priority="474" stopIfTrue="1" operator="containsText" text="NO CUMPLE">
      <formula>NOT(ISERROR(SEARCH("NO CUMPLE",O2579)))</formula>
    </cfRule>
    <cfRule type="containsText" dxfId="394" priority="475" stopIfTrue="1" operator="containsText" text="CUMPLE">
      <formula>NOT(ISERROR(SEARCH("CUMPLE",O2579)))</formula>
    </cfRule>
  </conditionalFormatting>
  <conditionalFormatting sqref="O2580:S2580">
    <cfRule type="cellIs" dxfId="393" priority="473" operator="equal">
      <formula>"EL PROPONENTE SE DEBE REQUERIR POR EXPERIENCIA MINIMA EXIGIDA"</formula>
    </cfRule>
  </conditionalFormatting>
  <conditionalFormatting sqref="J2557:J2566">
    <cfRule type="cellIs" dxfId="392" priority="472" stopIfTrue="1" operator="greaterThan">
      <formula>0</formula>
    </cfRule>
  </conditionalFormatting>
  <conditionalFormatting sqref="N2574:N2579">
    <cfRule type="cellIs" dxfId="391" priority="470" operator="equal">
      <formula>"NO"</formula>
    </cfRule>
    <cfRule type="cellIs" dxfId="390" priority="471" operator="equal">
      <formula>"SI"</formula>
    </cfRule>
  </conditionalFormatting>
  <conditionalFormatting sqref="I2566">
    <cfRule type="cellIs" dxfId="389" priority="469" stopIfTrue="1" operator="greaterThan">
      <formula>0</formula>
    </cfRule>
  </conditionalFormatting>
  <conditionalFormatting sqref="K2560:L2566">
    <cfRule type="cellIs" dxfId="388" priority="467" operator="equal">
      <formula>0</formula>
    </cfRule>
    <cfRule type="cellIs" dxfId="387" priority="468" operator="notBetween">
      <formula>$Q$17</formula>
      <formula>$R$17</formula>
    </cfRule>
  </conditionalFormatting>
  <conditionalFormatting sqref="B2557:B2566">
    <cfRule type="cellIs" dxfId="386" priority="466" stopIfTrue="1" operator="greaterThan">
      <formula>0</formula>
    </cfRule>
  </conditionalFormatting>
  <conditionalFormatting sqref="T2557:V2559">
    <cfRule type="cellIs" dxfId="385" priority="464" stopIfTrue="1" operator="equal">
      <formula>"NO"</formula>
    </cfRule>
    <cfRule type="cellIs" dxfId="384" priority="465" stopIfTrue="1" operator="equal">
      <formula>"SI"</formula>
    </cfRule>
  </conditionalFormatting>
  <conditionalFormatting sqref="T2557:V2558">
    <cfRule type="cellIs" dxfId="383" priority="463" stopIfTrue="1" operator="equal">
      <formula>"NO APLICA"</formula>
    </cfRule>
  </conditionalFormatting>
  <conditionalFormatting sqref="T2559:U2559">
    <cfRule type="cellIs" dxfId="382" priority="462" stopIfTrue="1" operator="equal">
      <formula>"NO APLICA"</formula>
    </cfRule>
  </conditionalFormatting>
  <conditionalFormatting sqref="T2559:U2559">
    <cfRule type="cellIs" dxfId="381" priority="461" stopIfTrue="1" operator="equal">
      <formula>"NO APLICA"</formula>
    </cfRule>
  </conditionalFormatting>
  <conditionalFormatting sqref="V2559">
    <cfRule type="cellIs" dxfId="380" priority="460" stopIfTrue="1" operator="equal">
      <formula>"NO APLICA"</formula>
    </cfRule>
  </conditionalFormatting>
  <conditionalFormatting sqref="K2557:L2559">
    <cfRule type="cellIs" dxfId="379" priority="459" operator="notBetween">
      <formula>$Q$17</formula>
      <formula>$R$17</formula>
    </cfRule>
  </conditionalFormatting>
  <conditionalFormatting sqref="C2557:I2566 K2557:M2566 P2557:V2566">
    <cfRule type="cellIs" dxfId="378" priority="458" operator="equal">
      <formula>0</formula>
    </cfRule>
  </conditionalFormatting>
  <conditionalFormatting sqref="P2573">
    <cfRule type="cellIs" dxfId="377" priority="455" operator="equal">
      <formula>"NO VÁLIDO"</formula>
    </cfRule>
    <cfRule type="cellIs" dxfId="376" priority="456" operator="equal">
      <formula>"VÁLIDO"</formula>
    </cfRule>
  </conditionalFormatting>
  <conditionalFormatting sqref="M2580">
    <cfRule type="cellIs" dxfId="375" priority="452" operator="notEqual">
      <formula>"NO CUMPLE"</formula>
    </cfRule>
    <cfRule type="containsText" dxfId="374" priority="453" stopIfTrue="1" operator="containsText" text="NO CUMPLE">
      <formula>NOT(ISERROR(SEARCH("NO CUMPLE",M2580)))</formula>
    </cfRule>
    <cfRule type="containsText" dxfId="373" priority="454" stopIfTrue="1" operator="containsText" text="CUMPLE">
      <formula>NOT(ISERROR(SEARCH("CUMPLE",M2580)))</formula>
    </cfRule>
  </conditionalFormatting>
  <conditionalFormatting sqref="M2574:M2579">
    <cfRule type="cellIs" dxfId="372" priority="450" stopIfTrue="1" operator="equal">
      <formula>"cumple"</formula>
    </cfRule>
    <cfRule type="containsText" dxfId="371" priority="451" stopIfTrue="1" operator="containsText" text="NO CUMPLE">
      <formula>NOT(ISERROR(SEARCH("NO CUMPLE",M2574)))</formula>
    </cfRule>
  </conditionalFormatting>
  <conditionalFormatting sqref="L2574:L2579">
    <cfRule type="cellIs" dxfId="370" priority="448" stopIfTrue="1" operator="equal">
      <formula>"cumple"</formula>
    </cfRule>
    <cfRule type="containsText" dxfId="369" priority="449" stopIfTrue="1" operator="containsText" text="NO CUMPLE">
      <formula>NOT(ISERROR(SEARCH("NO CUMPLE",L2574)))</formula>
    </cfRule>
  </conditionalFormatting>
  <conditionalFormatting sqref="V891">
    <cfRule type="cellIs" dxfId="368" priority="428" operator="equal">
      <formula>"CUMPLE"</formula>
    </cfRule>
    <cfRule type="cellIs" dxfId="367" priority="429" operator="equal">
      <formula>"NO CUMPLE"</formula>
    </cfRule>
  </conditionalFormatting>
  <conditionalFormatting sqref="V891:V893">
    <cfRule type="cellIs" dxfId="366" priority="427" operator="equal">
      <formula>"VERIFICAR"</formula>
    </cfRule>
  </conditionalFormatting>
  <conditionalFormatting sqref="V917">
    <cfRule type="cellIs" dxfId="365" priority="422" operator="equal">
      <formula>"CUMPLE"</formula>
    </cfRule>
    <cfRule type="cellIs" dxfId="364" priority="423" operator="equal">
      <formula>"NO CUMPLE"</formula>
    </cfRule>
  </conditionalFormatting>
  <conditionalFormatting sqref="V917:V919">
    <cfRule type="cellIs" dxfId="363" priority="421" operator="equal">
      <formula>"VERIFICAR"</formula>
    </cfRule>
  </conditionalFormatting>
  <conditionalFormatting sqref="V943">
    <cfRule type="cellIs" dxfId="362" priority="419" operator="equal">
      <formula>"CUMPLE"</formula>
    </cfRule>
    <cfRule type="cellIs" dxfId="361" priority="420" operator="equal">
      <formula>"NO CUMPLE"</formula>
    </cfRule>
  </conditionalFormatting>
  <conditionalFormatting sqref="V943:V945">
    <cfRule type="cellIs" dxfId="360" priority="418" operator="equal">
      <formula>"VERIFICAR"</formula>
    </cfRule>
  </conditionalFormatting>
  <conditionalFormatting sqref="V972">
    <cfRule type="cellIs" dxfId="359" priority="410" operator="equal">
      <formula>"CUMPLE"</formula>
    </cfRule>
    <cfRule type="cellIs" dxfId="358" priority="411" operator="equal">
      <formula>"NO CUMPLE"</formula>
    </cfRule>
  </conditionalFormatting>
  <conditionalFormatting sqref="V972:V974">
    <cfRule type="cellIs" dxfId="357" priority="409" operator="equal">
      <formula>"VERIFICAR"</formula>
    </cfRule>
  </conditionalFormatting>
  <conditionalFormatting sqref="V1001">
    <cfRule type="cellIs" dxfId="356" priority="407" operator="equal">
      <formula>"CUMPLE"</formula>
    </cfRule>
    <cfRule type="cellIs" dxfId="355" priority="408" operator="equal">
      <formula>"NO CUMPLE"</formula>
    </cfRule>
  </conditionalFormatting>
  <conditionalFormatting sqref="V1001:V1003">
    <cfRule type="cellIs" dxfId="354" priority="406" operator="equal">
      <formula>"VERIFICAR"</formula>
    </cfRule>
  </conditionalFormatting>
  <conditionalFormatting sqref="V1023">
    <cfRule type="cellIs" dxfId="353" priority="401" operator="equal">
      <formula>"CUMPLE"</formula>
    </cfRule>
    <cfRule type="cellIs" dxfId="352" priority="402" operator="equal">
      <formula>"NO CUMPLE"</formula>
    </cfRule>
  </conditionalFormatting>
  <conditionalFormatting sqref="V1023:V1025">
    <cfRule type="cellIs" dxfId="351" priority="400" operator="equal">
      <formula>"VERIFICAR"</formula>
    </cfRule>
  </conditionalFormatting>
  <conditionalFormatting sqref="V1051">
    <cfRule type="cellIs" dxfId="350" priority="398" operator="equal">
      <formula>"CUMPLE"</formula>
    </cfRule>
    <cfRule type="cellIs" dxfId="349" priority="399" operator="equal">
      <formula>"NO CUMPLE"</formula>
    </cfRule>
  </conditionalFormatting>
  <conditionalFormatting sqref="V1051:V1053">
    <cfRule type="cellIs" dxfId="348" priority="397" operator="equal">
      <formula>"VERIFICAR"</formula>
    </cfRule>
  </conditionalFormatting>
  <conditionalFormatting sqref="V1077">
    <cfRule type="cellIs" dxfId="347" priority="395" operator="equal">
      <formula>"CUMPLE"</formula>
    </cfRule>
    <cfRule type="cellIs" dxfId="346" priority="396" operator="equal">
      <formula>"NO CUMPLE"</formula>
    </cfRule>
  </conditionalFormatting>
  <conditionalFormatting sqref="V1077:V1079">
    <cfRule type="cellIs" dxfId="345" priority="394" operator="equal">
      <formula>"VERIFICAR"</formula>
    </cfRule>
  </conditionalFormatting>
  <conditionalFormatting sqref="V1104">
    <cfRule type="cellIs" dxfId="344" priority="392" operator="equal">
      <formula>"CUMPLE"</formula>
    </cfRule>
    <cfRule type="cellIs" dxfId="343" priority="393" operator="equal">
      <formula>"NO CUMPLE"</formula>
    </cfRule>
  </conditionalFormatting>
  <conditionalFormatting sqref="V1104:V1106">
    <cfRule type="cellIs" dxfId="342" priority="391" operator="equal">
      <formula>"VERIFICAR"</formula>
    </cfRule>
  </conditionalFormatting>
  <conditionalFormatting sqref="V1133">
    <cfRule type="cellIs" dxfId="341" priority="383" operator="equal">
      <formula>"CUMPLE"</formula>
    </cfRule>
    <cfRule type="cellIs" dxfId="340" priority="384" operator="equal">
      <formula>"NO CUMPLE"</formula>
    </cfRule>
  </conditionalFormatting>
  <conditionalFormatting sqref="V1133:V1135">
    <cfRule type="cellIs" dxfId="339" priority="382" operator="equal">
      <formula>"VERIFICAR"</formula>
    </cfRule>
  </conditionalFormatting>
  <conditionalFormatting sqref="V1160">
    <cfRule type="cellIs" dxfId="338" priority="377" operator="equal">
      <formula>"CUMPLE"</formula>
    </cfRule>
    <cfRule type="cellIs" dxfId="337" priority="378" operator="equal">
      <formula>"NO CUMPLE"</formula>
    </cfRule>
  </conditionalFormatting>
  <conditionalFormatting sqref="V1160:V1162">
    <cfRule type="cellIs" dxfId="336" priority="376" operator="equal">
      <formula>"VERIFICAR"</formula>
    </cfRule>
  </conditionalFormatting>
  <conditionalFormatting sqref="V1187">
    <cfRule type="cellIs" dxfId="335" priority="374" operator="equal">
      <formula>"CUMPLE"</formula>
    </cfRule>
    <cfRule type="cellIs" dxfId="334" priority="375" operator="equal">
      <formula>"NO CUMPLE"</formula>
    </cfRule>
  </conditionalFormatting>
  <conditionalFormatting sqref="V1187:V1189">
    <cfRule type="cellIs" dxfId="333" priority="373" operator="equal">
      <formula>"VERIFICAR"</formula>
    </cfRule>
  </conditionalFormatting>
  <conditionalFormatting sqref="V1216">
    <cfRule type="cellIs" dxfId="332" priority="371" operator="equal">
      <formula>"CUMPLE"</formula>
    </cfRule>
    <cfRule type="cellIs" dxfId="331" priority="372" operator="equal">
      <formula>"NO CUMPLE"</formula>
    </cfRule>
  </conditionalFormatting>
  <conditionalFormatting sqref="V1216:V1218">
    <cfRule type="cellIs" dxfId="330" priority="370" operator="equal">
      <formula>"VERIFICAR"</formula>
    </cfRule>
  </conditionalFormatting>
  <conditionalFormatting sqref="V1241">
    <cfRule type="cellIs" dxfId="329" priority="368" operator="equal">
      <formula>"CUMPLE"</formula>
    </cfRule>
    <cfRule type="cellIs" dxfId="328" priority="369" operator="equal">
      <formula>"NO CUMPLE"</formula>
    </cfRule>
  </conditionalFormatting>
  <conditionalFormatting sqref="V1241:V1243">
    <cfRule type="cellIs" dxfId="327" priority="367" operator="equal">
      <formula>"VERIFICAR"</formula>
    </cfRule>
  </conditionalFormatting>
  <conditionalFormatting sqref="V1270">
    <cfRule type="cellIs" dxfId="326" priority="365" operator="equal">
      <formula>"CUMPLE"</formula>
    </cfRule>
    <cfRule type="cellIs" dxfId="325" priority="366" operator="equal">
      <formula>"NO CUMPLE"</formula>
    </cfRule>
  </conditionalFormatting>
  <conditionalFormatting sqref="V1270:V1272">
    <cfRule type="cellIs" dxfId="324" priority="364" operator="equal">
      <formula>"VERIFICAR"</formula>
    </cfRule>
  </conditionalFormatting>
  <conditionalFormatting sqref="V1298">
    <cfRule type="cellIs" dxfId="323" priority="362" operator="equal">
      <formula>"CUMPLE"</formula>
    </cfRule>
    <cfRule type="cellIs" dxfId="322" priority="363" operator="equal">
      <formula>"NO CUMPLE"</formula>
    </cfRule>
  </conditionalFormatting>
  <conditionalFormatting sqref="V1298:V1300">
    <cfRule type="cellIs" dxfId="321" priority="361" operator="equal">
      <formula>"VERIFICAR"</formula>
    </cfRule>
  </conditionalFormatting>
  <conditionalFormatting sqref="V1323">
    <cfRule type="cellIs" dxfId="320" priority="359" operator="equal">
      <formula>"CUMPLE"</formula>
    </cfRule>
    <cfRule type="cellIs" dxfId="319" priority="360" operator="equal">
      <formula>"NO CUMPLE"</formula>
    </cfRule>
  </conditionalFormatting>
  <conditionalFormatting sqref="V1323:V1325">
    <cfRule type="cellIs" dxfId="318" priority="358" operator="equal">
      <formula>"VERIFICAR"</formula>
    </cfRule>
  </conditionalFormatting>
  <conditionalFormatting sqref="V1349">
    <cfRule type="cellIs" dxfId="317" priority="356" operator="equal">
      <formula>"CUMPLE"</formula>
    </cfRule>
    <cfRule type="cellIs" dxfId="316" priority="357" operator="equal">
      <formula>"NO CUMPLE"</formula>
    </cfRule>
  </conditionalFormatting>
  <conditionalFormatting sqref="V1349:V1351">
    <cfRule type="cellIs" dxfId="315" priority="355" operator="equal">
      <formula>"VERIFICAR"</formula>
    </cfRule>
  </conditionalFormatting>
  <conditionalFormatting sqref="V1379">
    <cfRule type="cellIs" dxfId="314" priority="350" operator="equal">
      <formula>"CUMPLE"</formula>
    </cfRule>
    <cfRule type="cellIs" dxfId="313" priority="351" operator="equal">
      <formula>"NO CUMPLE"</formula>
    </cfRule>
  </conditionalFormatting>
  <conditionalFormatting sqref="V1379:V1381">
    <cfRule type="cellIs" dxfId="312" priority="349" operator="equal">
      <formula>"VERIFICAR"</formula>
    </cfRule>
  </conditionalFormatting>
  <conditionalFormatting sqref="V1408">
    <cfRule type="cellIs" dxfId="311" priority="341" operator="equal">
      <formula>"CUMPLE"</formula>
    </cfRule>
    <cfRule type="cellIs" dxfId="310" priority="342" operator="equal">
      <formula>"NO CUMPLE"</formula>
    </cfRule>
  </conditionalFormatting>
  <conditionalFormatting sqref="V1408:V1410">
    <cfRule type="cellIs" dxfId="309" priority="340" operator="equal">
      <formula>"VERIFICAR"</formula>
    </cfRule>
  </conditionalFormatting>
  <conditionalFormatting sqref="V1436">
    <cfRule type="cellIs" dxfId="308" priority="338" operator="equal">
      <formula>"CUMPLE"</formula>
    </cfRule>
    <cfRule type="cellIs" dxfId="307" priority="339" operator="equal">
      <formula>"NO CUMPLE"</formula>
    </cfRule>
  </conditionalFormatting>
  <conditionalFormatting sqref="V1436:V1438">
    <cfRule type="cellIs" dxfId="306" priority="337" operator="equal">
      <formula>"VERIFICAR"</formula>
    </cfRule>
  </conditionalFormatting>
  <conditionalFormatting sqref="V1462">
    <cfRule type="cellIs" dxfId="305" priority="329" operator="equal">
      <formula>"CUMPLE"</formula>
    </cfRule>
    <cfRule type="cellIs" dxfId="304" priority="330" operator="equal">
      <formula>"NO CUMPLE"</formula>
    </cfRule>
  </conditionalFormatting>
  <conditionalFormatting sqref="V1462:V1464">
    <cfRule type="cellIs" dxfId="303" priority="328" operator="equal">
      <formula>"VERIFICAR"</formula>
    </cfRule>
  </conditionalFormatting>
  <conditionalFormatting sqref="V1484">
    <cfRule type="cellIs" dxfId="302" priority="323" operator="equal">
      <formula>"CUMPLE"</formula>
    </cfRule>
    <cfRule type="cellIs" dxfId="301" priority="324" operator="equal">
      <formula>"NO CUMPLE"</formula>
    </cfRule>
  </conditionalFormatting>
  <conditionalFormatting sqref="V1484:V1486">
    <cfRule type="cellIs" dxfId="300" priority="322" operator="equal">
      <formula>"VERIFICAR"</formula>
    </cfRule>
  </conditionalFormatting>
  <conditionalFormatting sqref="V1512">
    <cfRule type="cellIs" dxfId="299" priority="317" operator="equal">
      <formula>"CUMPLE"</formula>
    </cfRule>
    <cfRule type="cellIs" dxfId="298" priority="318" operator="equal">
      <formula>"NO CUMPLE"</formula>
    </cfRule>
  </conditionalFormatting>
  <conditionalFormatting sqref="V1512:V1514">
    <cfRule type="cellIs" dxfId="297" priority="316" operator="equal">
      <formula>"VERIFICAR"</formula>
    </cfRule>
  </conditionalFormatting>
  <conditionalFormatting sqref="V1540">
    <cfRule type="cellIs" dxfId="296" priority="308" operator="equal">
      <formula>"CUMPLE"</formula>
    </cfRule>
    <cfRule type="cellIs" dxfId="295" priority="309" operator="equal">
      <formula>"NO CUMPLE"</formula>
    </cfRule>
  </conditionalFormatting>
  <conditionalFormatting sqref="V1540:V1542">
    <cfRule type="cellIs" dxfId="294" priority="307" operator="equal">
      <formula>"VERIFICAR"</formula>
    </cfRule>
  </conditionalFormatting>
  <conditionalFormatting sqref="V1565">
    <cfRule type="cellIs" dxfId="293" priority="305" operator="equal">
      <formula>"CUMPLE"</formula>
    </cfRule>
    <cfRule type="cellIs" dxfId="292" priority="306" operator="equal">
      <formula>"NO CUMPLE"</formula>
    </cfRule>
  </conditionalFormatting>
  <conditionalFormatting sqref="V1565:V1567">
    <cfRule type="cellIs" dxfId="291" priority="304" operator="equal">
      <formula>"VERIFICAR"</formula>
    </cfRule>
  </conditionalFormatting>
  <conditionalFormatting sqref="V1593">
    <cfRule type="cellIs" dxfId="290" priority="302" operator="equal">
      <formula>"CUMPLE"</formula>
    </cfRule>
    <cfRule type="cellIs" dxfId="289" priority="303" operator="equal">
      <formula>"NO CUMPLE"</formula>
    </cfRule>
  </conditionalFormatting>
  <conditionalFormatting sqref="V1593:V1595">
    <cfRule type="cellIs" dxfId="288" priority="301" operator="equal">
      <formula>"VERIFICAR"</formula>
    </cfRule>
  </conditionalFormatting>
  <conditionalFormatting sqref="V1622">
    <cfRule type="cellIs" dxfId="287" priority="299" operator="equal">
      <formula>"CUMPLE"</formula>
    </cfRule>
    <cfRule type="cellIs" dxfId="286" priority="300" operator="equal">
      <formula>"NO CUMPLE"</formula>
    </cfRule>
  </conditionalFormatting>
  <conditionalFormatting sqref="V1622:V1624">
    <cfRule type="cellIs" dxfId="285" priority="298" operator="equal">
      <formula>"VERIFICAR"</formula>
    </cfRule>
  </conditionalFormatting>
  <conditionalFormatting sqref="V1648">
    <cfRule type="cellIs" dxfId="284" priority="296" operator="equal">
      <formula>"CUMPLE"</formula>
    </cfRule>
    <cfRule type="cellIs" dxfId="283" priority="297" operator="equal">
      <formula>"NO CUMPLE"</formula>
    </cfRule>
  </conditionalFormatting>
  <conditionalFormatting sqref="V1648:V1650">
    <cfRule type="cellIs" dxfId="282" priority="295" operator="equal">
      <formula>"VERIFICAR"</formula>
    </cfRule>
  </conditionalFormatting>
  <conditionalFormatting sqref="V1672">
    <cfRule type="cellIs" dxfId="281" priority="293" operator="equal">
      <formula>"CUMPLE"</formula>
    </cfRule>
    <cfRule type="cellIs" dxfId="280" priority="294" operator="equal">
      <formula>"NO CUMPLE"</formula>
    </cfRule>
  </conditionalFormatting>
  <conditionalFormatting sqref="V1672:V1674">
    <cfRule type="cellIs" dxfId="279" priority="292" operator="equal">
      <formula>"VERIFICAR"</formula>
    </cfRule>
  </conditionalFormatting>
  <conditionalFormatting sqref="V1701">
    <cfRule type="cellIs" dxfId="278" priority="290" operator="equal">
      <formula>"CUMPLE"</formula>
    </cfRule>
    <cfRule type="cellIs" dxfId="277" priority="291" operator="equal">
      <formula>"NO CUMPLE"</formula>
    </cfRule>
  </conditionalFormatting>
  <conditionalFormatting sqref="V1701:V1703">
    <cfRule type="cellIs" dxfId="276" priority="289" operator="equal">
      <formula>"VERIFICAR"</formula>
    </cfRule>
  </conditionalFormatting>
  <conditionalFormatting sqref="V1726">
    <cfRule type="cellIs" dxfId="275" priority="287" operator="equal">
      <formula>"CUMPLE"</formula>
    </cfRule>
    <cfRule type="cellIs" dxfId="274" priority="288" operator="equal">
      <formula>"NO CUMPLE"</formula>
    </cfRule>
  </conditionalFormatting>
  <conditionalFormatting sqref="V1726:V1728">
    <cfRule type="cellIs" dxfId="273" priority="286" operator="equal">
      <formula>"VERIFICAR"</formula>
    </cfRule>
  </conditionalFormatting>
  <conditionalFormatting sqref="V1754">
    <cfRule type="cellIs" dxfId="272" priority="284" operator="equal">
      <formula>"CUMPLE"</formula>
    </cfRule>
    <cfRule type="cellIs" dxfId="271" priority="285" operator="equal">
      <formula>"NO CUMPLE"</formula>
    </cfRule>
  </conditionalFormatting>
  <conditionalFormatting sqref="V1754:V1756">
    <cfRule type="cellIs" dxfId="270" priority="283" operator="equal">
      <formula>"VERIFICAR"</formula>
    </cfRule>
  </conditionalFormatting>
  <conditionalFormatting sqref="V1780">
    <cfRule type="cellIs" dxfId="269" priority="278" operator="equal">
      <formula>"CUMPLE"</formula>
    </cfRule>
    <cfRule type="cellIs" dxfId="268" priority="279" operator="equal">
      <formula>"NO CUMPLE"</formula>
    </cfRule>
  </conditionalFormatting>
  <conditionalFormatting sqref="V1780:V1782">
    <cfRule type="cellIs" dxfId="267" priority="277" operator="equal">
      <formula>"VERIFICAR"</formula>
    </cfRule>
  </conditionalFormatting>
  <conditionalFormatting sqref="V1810">
    <cfRule type="cellIs" dxfId="266" priority="275" operator="equal">
      <formula>"CUMPLE"</formula>
    </cfRule>
    <cfRule type="cellIs" dxfId="265" priority="276" operator="equal">
      <formula>"NO CUMPLE"</formula>
    </cfRule>
  </conditionalFormatting>
  <conditionalFormatting sqref="V1810:V1812">
    <cfRule type="cellIs" dxfId="264" priority="274" operator="equal">
      <formula>"VERIFICAR"</formula>
    </cfRule>
  </conditionalFormatting>
  <conditionalFormatting sqref="V1832">
    <cfRule type="cellIs" dxfId="263" priority="272" operator="equal">
      <formula>"CUMPLE"</formula>
    </cfRule>
    <cfRule type="cellIs" dxfId="262" priority="273" operator="equal">
      <formula>"NO CUMPLE"</formula>
    </cfRule>
  </conditionalFormatting>
  <conditionalFormatting sqref="V1832:V1834">
    <cfRule type="cellIs" dxfId="261" priority="271" operator="equal">
      <formula>"VERIFICAR"</formula>
    </cfRule>
  </conditionalFormatting>
  <conditionalFormatting sqref="V1856">
    <cfRule type="cellIs" dxfId="260" priority="269" operator="equal">
      <formula>"CUMPLE"</formula>
    </cfRule>
    <cfRule type="cellIs" dxfId="259" priority="270" operator="equal">
      <formula>"NO CUMPLE"</formula>
    </cfRule>
  </conditionalFormatting>
  <conditionalFormatting sqref="V1856:V1858">
    <cfRule type="cellIs" dxfId="258" priority="268" operator="equal">
      <formula>"VERIFICAR"</formula>
    </cfRule>
  </conditionalFormatting>
  <conditionalFormatting sqref="V1881">
    <cfRule type="cellIs" dxfId="257" priority="266" operator="equal">
      <formula>"CUMPLE"</formula>
    </cfRule>
    <cfRule type="cellIs" dxfId="256" priority="267" operator="equal">
      <formula>"NO CUMPLE"</formula>
    </cfRule>
  </conditionalFormatting>
  <conditionalFormatting sqref="V1881:V1883">
    <cfRule type="cellIs" dxfId="255" priority="265" operator="equal">
      <formula>"VERIFICAR"</formula>
    </cfRule>
  </conditionalFormatting>
  <conditionalFormatting sqref="V1907">
    <cfRule type="cellIs" dxfId="254" priority="257" operator="equal">
      <formula>"CUMPLE"</formula>
    </cfRule>
    <cfRule type="cellIs" dxfId="253" priority="258" operator="equal">
      <formula>"NO CUMPLE"</formula>
    </cfRule>
  </conditionalFormatting>
  <conditionalFormatting sqref="V1907:V1909">
    <cfRule type="cellIs" dxfId="252" priority="256" operator="equal">
      <formula>"VERIFICAR"</formula>
    </cfRule>
  </conditionalFormatting>
  <conditionalFormatting sqref="V1935">
    <cfRule type="cellIs" dxfId="251" priority="254" operator="equal">
      <formula>"CUMPLE"</formula>
    </cfRule>
    <cfRule type="cellIs" dxfId="250" priority="255" operator="equal">
      <formula>"NO CUMPLE"</formula>
    </cfRule>
  </conditionalFormatting>
  <conditionalFormatting sqref="V1935:V1937">
    <cfRule type="cellIs" dxfId="249" priority="253" operator="equal">
      <formula>"VERIFICAR"</formula>
    </cfRule>
  </conditionalFormatting>
  <conditionalFormatting sqref="V1962">
    <cfRule type="cellIs" dxfId="248" priority="251" operator="equal">
      <formula>"CUMPLE"</formula>
    </cfRule>
    <cfRule type="cellIs" dxfId="247" priority="252" operator="equal">
      <formula>"NO CUMPLE"</formula>
    </cfRule>
  </conditionalFormatting>
  <conditionalFormatting sqref="V1962:V1964">
    <cfRule type="cellIs" dxfId="246" priority="250" operator="equal">
      <formula>"VERIFICAR"</formula>
    </cfRule>
  </conditionalFormatting>
  <conditionalFormatting sqref="V1991">
    <cfRule type="cellIs" dxfId="245" priority="248" operator="equal">
      <formula>"CUMPLE"</formula>
    </cfRule>
    <cfRule type="cellIs" dxfId="244" priority="249" operator="equal">
      <formula>"NO CUMPLE"</formula>
    </cfRule>
  </conditionalFormatting>
  <conditionalFormatting sqref="V1991:V1993">
    <cfRule type="cellIs" dxfId="243" priority="247" operator="equal">
      <formula>"VERIFICAR"</formula>
    </cfRule>
  </conditionalFormatting>
  <conditionalFormatting sqref="V2016">
    <cfRule type="cellIs" dxfId="242" priority="245" operator="equal">
      <formula>"CUMPLE"</formula>
    </cfRule>
    <cfRule type="cellIs" dxfId="241" priority="246" operator="equal">
      <formula>"NO CUMPLE"</formula>
    </cfRule>
  </conditionalFormatting>
  <conditionalFormatting sqref="V2016:V2018">
    <cfRule type="cellIs" dxfId="240" priority="244" operator="equal">
      <formula>"VERIFICAR"</formula>
    </cfRule>
  </conditionalFormatting>
  <conditionalFormatting sqref="V2043">
    <cfRule type="cellIs" dxfId="239" priority="242" operator="equal">
      <formula>"CUMPLE"</formula>
    </cfRule>
    <cfRule type="cellIs" dxfId="238" priority="243" operator="equal">
      <formula>"NO CUMPLE"</formula>
    </cfRule>
  </conditionalFormatting>
  <conditionalFormatting sqref="V2043:V2045">
    <cfRule type="cellIs" dxfId="237" priority="241" operator="equal">
      <formula>"VERIFICAR"</formula>
    </cfRule>
  </conditionalFormatting>
  <conditionalFormatting sqref="V2070">
    <cfRule type="cellIs" dxfId="236" priority="236" operator="equal">
      <formula>"CUMPLE"</formula>
    </cfRule>
    <cfRule type="cellIs" dxfId="235" priority="237" operator="equal">
      <formula>"NO CUMPLE"</formula>
    </cfRule>
  </conditionalFormatting>
  <conditionalFormatting sqref="V2070:V2072">
    <cfRule type="cellIs" dxfId="234" priority="235" operator="equal">
      <formula>"VERIFICAR"</formula>
    </cfRule>
  </conditionalFormatting>
  <conditionalFormatting sqref="V2095">
    <cfRule type="cellIs" dxfId="233" priority="233" operator="equal">
      <formula>"CUMPLE"</formula>
    </cfRule>
    <cfRule type="cellIs" dxfId="232" priority="234" operator="equal">
      <formula>"NO CUMPLE"</formula>
    </cfRule>
  </conditionalFormatting>
  <conditionalFormatting sqref="V2095:V2097">
    <cfRule type="cellIs" dxfId="231" priority="232" operator="equal">
      <formula>"VERIFICAR"</formula>
    </cfRule>
  </conditionalFormatting>
  <conditionalFormatting sqref="V2122">
    <cfRule type="cellIs" dxfId="230" priority="230" operator="equal">
      <formula>"CUMPLE"</formula>
    </cfRule>
    <cfRule type="cellIs" dxfId="229" priority="231" operator="equal">
      <formula>"NO CUMPLE"</formula>
    </cfRule>
  </conditionalFormatting>
  <conditionalFormatting sqref="V2122:V2124">
    <cfRule type="cellIs" dxfId="228" priority="229" operator="equal">
      <formula>"VERIFICAR"</formula>
    </cfRule>
  </conditionalFormatting>
  <conditionalFormatting sqref="V2150">
    <cfRule type="cellIs" dxfId="227" priority="227" operator="equal">
      <formula>"CUMPLE"</formula>
    </cfRule>
    <cfRule type="cellIs" dxfId="226" priority="228" operator="equal">
      <formula>"NO CUMPLE"</formula>
    </cfRule>
  </conditionalFormatting>
  <conditionalFormatting sqref="V2150:V2152">
    <cfRule type="cellIs" dxfId="225" priority="226" operator="equal">
      <formula>"VERIFICAR"</formula>
    </cfRule>
  </conditionalFormatting>
  <conditionalFormatting sqref="V2178">
    <cfRule type="cellIs" dxfId="224" priority="224" operator="equal">
      <formula>"CUMPLE"</formula>
    </cfRule>
    <cfRule type="cellIs" dxfId="223" priority="225" operator="equal">
      <formula>"NO CUMPLE"</formula>
    </cfRule>
  </conditionalFormatting>
  <conditionalFormatting sqref="V2178:V2180">
    <cfRule type="cellIs" dxfId="222" priority="223" operator="equal">
      <formula>"VERIFICAR"</formula>
    </cfRule>
  </conditionalFormatting>
  <conditionalFormatting sqref="V2208">
    <cfRule type="cellIs" dxfId="221" priority="221" operator="equal">
      <formula>"CUMPLE"</formula>
    </cfRule>
    <cfRule type="cellIs" dxfId="220" priority="222" operator="equal">
      <formula>"NO CUMPLE"</formula>
    </cfRule>
  </conditionalFormatting>
  <conditionalFormatting sqref="V2208:V2210">
    <cfRule type="cellIs" dxfId="219" priority="220" operator="equal">
      <formula>"VERIFICAR"</formula>
    </cfRule>
  </conditionalFormatting>
  <conditionalFormatting sqref="V2238">
    <cfRule type="cellIs" dxfId="218" priority="218" operator="equal">
      <formula>"CUMPLE"</formula>
    </cfRule>
    <cfRule type="cellIs" dxfId="217" priority="219" operator="equal">
      <formula>"NO CUMPLE"</formula>
    </cfRule>
  </conditionalFormatting>
  <conditionalFormatting sqref="V2238:V2240">
    <cfRule type="cellIs" dxfId="216" priority="217" operator="equal">
      <formula>"VERIFICAR"</formula>
    </cfRule>
  </conditionalFormatting>
  <conditionalFormatting sqref="V2265">
    <cfRule type="cellIs" dxfId="215" priority="215" operator="equal">
      <formula>"CUMPLE"</formula>
    </cfRule>
    <cfRule type="cellIs" dxfId="214" priority="216" operator="equal">
      <formula>"NO CUMPLE"</formula>
    </cfRule>
  </conditionalFormatting>
  <conditionalFormatting sqref="V2265:V2267">
    <cfRule type="cellIs" dxfId="213" priority="214" operator="equal">
      <formula>"VERIFICAR"</formula>
    </cfRule>
  </conditionalFormatting>
  <conditionalFormatting sqref="V2291">
    <cfRule type="cellIs" dxfId="212" priority="212" operator="equal">
      <formula>"CUMPLE"</formula>
    </cfRule>
    <cfRule type="cellIs" dxfId="211" priority="213" operator="equal">
      <formula>"NO CUMPLE"</formula>
    </cfRule>
  </conditionalFormatting>
  <conditionalFormatting sqref="V2291:V2293">
    <cfRule type="cellIs" dxfId="210" priority="211" operator="equal">
      <formula>"VERIFICAR"</formula>
    </cfRule>
  </conditionalFormatting>
  <conditionalFormatting sqref="V2318">
    <cfRule type="cellIs" dxfId="209" priority="206" operator="equal">
      <formula>"CUMPLE"</formula>
    </cfRule>
    <cfRule type="cellIs" dxfId="208" priority="207" operator="equal">
      <formula>"NO CUMPLE"</formula>
    </cfRule>
  </conditionalFormatting>
  <conditionalFormatting sqref="V2318:V2320">
    <cfRule type="cellIs" dxfId="207" priority="205" operator="equal">
      <formula>"VERIFICAR"</formula>
    </cfRule>
  </conditionalFormatting>
  <conditionalFormatting sqref="V2344">
    <cfRule type="cellIs" dxfId="206" priority="203" operator="equal">
      <formula>"CUMPLE"</formula>
    </cfRule>
    <cfRule type="cellIs" dxfId="205" priority="204" operator="equal">
      <formula>"NO CUMPLE"</formula>
    </cfRule>
  </conditionalFormatting>
  <conditionalFormatting sqref="V2344:V2346">
    <cfRule type="cellIs" dxfId="204" priority="202" operator="equal">
      <formula>"VERIFICAR"</formula>
    </cfRule>
  </conditionalFormatting>
  <conditionalFormatting sqref="V2373">
    <cfRule type="cellIs" dxfId="203" priority="200" operator="equal">
      <formula>"CUMPLE"</formula>
    </cfRule>
    <cfRule type="cellIs" dxfId="202" priority="201" operator="equal">
      <formula>"NO CUMPLE"</formula>
    </cfRule>
  </conditionalFormatting>
  <conditionalFormatting sqref="V2373:V2375">
    <cfRule type="cellIs" dxfId="201" priority="199" operator="equal">
      <formula>"VERIFICAR"</formula>
    </cfRule>
  </conditionalFormatting>
  <conditionalFormatting sqref="V2402">
    <cfRule type="cellIs" dxfId="200" priority="197" operator="equal">
      <formula>"CUMPLE"</formula>
    </cfRule>
    <cfRule type="cellIs" dxfId="199" priority="198" operator="equal">
      <formula>"NO CUMPLE"</formula>
    </cfRule>
  </conditionalFormatting>
  <conditionalFormatting sqref="V2402:V2404">
    <cfRule type="cellIs" dxfId="198" priority="196" operator="equal">
      <formula>"VERIFICAR"</formula>
    </cfRule>
  </conditionalFormatting>
  <conditionalFormatting sqref="V2429">
    <cfRule type="cellIs" dxfId="197" priority="185" operator="equal">
      <formula>"CUMPLE"</formula>
    </cfRule>
    <cfRule type="cellIs" dxfId="196" priority="186" operator="equal">
      <formula>"NO CUMPLE"</formula>
    </cfRule>
  </conditionalFormatting>
  <conditionalFormatting sqref="V2429:V2431">
    <cfRule type="cellIs" dxfId="195" priority="184" operator="equal">
      <formula>"VERIFICAR"</formula>
    </cfRule>
  </conditionalFormatting>
  <conditionalFormatting sqref="V2457">
    <cfRule type="cellIs" dxfId="194" priority="182" operator="equal">
      <formula>"CUMPLE"</formula>
    </cfRule>
    <cfRule type="cellIs" dxfId="193" priority="183" operator="equal">
      <formula>"NO CUMPLE"</formula>
    </cfRule>
  </conditionalFormatting>
  <conditionalFormatting sqref="V2457:V2459">
    <cfRule type="cellIs" dxfId="192" priority="181" operator="equal">
      <formula>"VERIFICAR"</formula>
    </cfRule>
  </conditionalFormatting>
  <conditionalFormatting sqref="V2486">
    <cfRule type="cellIs" dxfId="191" priority="179" operator="equal">
      <formula>"CUMPLE"</formula>
    </cfRule>
    <cfRule type="cellIs" dxfId="190" priority="180" operator="equal">
      <formula>"NO CUMPLE"</formula>
    </cfRule>
  </conditionalFormatting>
  <conditionalFormatting sqref="V2486:V2488">
    <cfRule type="cellIs" dxfId="189" priority="178" operator="equal">
      <formula>"VERIFICAR"</formula>
    </cfRule>
  </conditionalFormatting>
  <conditionalFormatting sqref="V2514">
    <cfRule type="cellIs" dxfId="188" priority="170" operator="equal">
      <formula>"CUMPLE"</formula>
    </cfRule>
    <cfRule type="cellIs" dxfId="187" priority="171" operator="equal">
      <formula>"NO CUMPLE"</formula>
    </cfRule>
  </conditionalFormatting>
  <conditionalFormatting sqref="V2514:V2516">
    <cfRule type="cellIs" dxfId="186" priority="169" operator="equal">
      <formula>"VERIFICAR"</formula>
    </cfRule>
  </conditionalFormatting>
  <conditionalFormatting sqref="V2541">
    <cfRule type="cellIs" dxfId="185" priority="164" operator="equal">
      <formula>"CUMPLE"</formula>
    </cfRule>
    <cfRule type="cellIs" dxfId="184" priority="165" operator="equal">
      <formula>"NO CUMPLE"</formula>
    </cfRule>
  </conditionalFormatting>
  <conditionalFormatting sqref="V2541:V2543">
    <cfRule type="cellIs" dxfId="183" priority="163" operator="equal">
      <formula>"VERIFICAR"</formula>
    </cfRule>
  </conditionalFormatting>
  <conditionalFormatting sqref="V2571">
    <cfRule type="cellIs" dxfId="182" priority="161" operator="equal">
      <formula>"CUMPLE"</formula>
    </cfRule>
    <cfRule type="cellIs" dxfId="181" priority="162" operator="equal">
      <formula>"NO CUMPLE"</formula>
    </cfRule>
  </conditionalFormatting>
  <conditionalFormatting sqref="V2571:V2573">
    <cfRule type="cellIs" dxfId="180" priority="160" operator="equal">
      <formula>"VERIFICAR"</formula>
    </cfRule>
  </conditionalFormatting>
  <conditionalFormatting sqref="V39">
    <cfRule type="cellIs" dxfId="179" priority="140" operator="equal">
      <formula>"CUMPLE"</formula>
    </cfRule>
    <cfRule type="cellIs" dxfId="178" priority="141" operator="equal">
      <formula>"NO CUMPLE"</formula>
    </cfRule>
  </conditionalFormatting>
  <conditionalFormatting sqref="V39:V41">
    <cfRule type="cellIs" dxfId="177" priority="139" operator="equal">
      <formula>"VERIFICAR"</formula>
    </cfRule>
  </conditionalFormatting>
  <conditionalFormatting sqref="V67">
    <cfRule type="cellIs" dxfId="176" priority="134" operator="equal">
      <formula>"CUMPLE"</formula>
    </cfRule>
    <cfRule type="cellIs" dxfId="175" priority="135" operator="equal">
      <formula>"NO CUMPLE"</formula>
    </cfRule>
  </conditionalFormatting>
  <conditionalFormatting sqref="V67:V69">
    <cfRule type="cellIs" dxfId="174" priority="133" operator="equal">
      <formula>"VERIFICAR"</formula>
    </cfRule>
  </conditionalFormatting>
  <conditionalFormatting sqref="V97">
    <cfRule type="cellIs" dxfId="173" priority="125" operator="equal">
      <formula>"CUMPLE"</formula>
    </cfRule>
    <cfRule type="cellIs" dxfId="172" priority="126" operator="equal">
      <formula>"NO CUMPLE"</formula>
    </cfRule>
  </conditionalFormatting>
  <conditionalFormatting sqref="V97:V99">
    <cfRule type="cellIs" dxfId="171" priority="124" operator="equal">
      <formula>"VERIFICAR"</formula>
    </cfRule>
  </conditionalFormatting>
  <conditionalFormatting sqref="V127">
    <cfRule type="cellIs" dxfId="170" priority="119" operator="equal">
      <formula>"CUMPLE"</formula>
    </cfRule>
    <cfRule type="cellIs" dxfId="169" priority="120" operator="equal">
      <formula>"NO CUMPLE"</formula>
    </cfRule>
  </conditionalFormatting>
  <conditionalFormatting sqref="V127:V129">
    <cfRule type="cellIs" dxfId="168" priority="118" operator="equal">
      <formula>"VERIFICAR"</formula>
    </cfRule>
  </conditionalFormatting>
  <conditionalFormatting sqref="V153">
    <cfRule type="cellIs" dxfId="167" priority="116" operator="equal">
      <formula>"CUMPLE"</formula>
    </cfRule>
    <cfRule type="cellIs" dxfId="166" priority="117" operator="equal">
      <formula>"NO CUMPLE"</formula>
    </cfRule>
  </conditionalFormatting>
  <conditionalFormatting sqref="V153:V155">
    <cfRule type="cellIs" dxfId="165" priority="115" operator="equal">
      <formula>"VERIFICAR"</formula>
    </cfRule>
  </conditionalFormatting>
  <conditionalFormatting sqref="V179">
    <cfRule type="cellIs" dxfId="164" priority="101" operator="equal">
      <formula>"CUMPLE"</formula>
    </cfRule>
    <cfRule type="cellIs" dxfId="163" priority="102" operator="equal">
      <formula>"NO CUMPLE"</formula>
    </cfRule>
  </conditionalFormatting>
  <conditionalFormatting sqref="V179:V181">
    <cfRule type="cellIs" dxfId="162" priority="100" operator="equal">
      <formula>"VERIFICAR"</formula>
    </cfRule>
  </conditionalFormatting>
  <conditionalFormatting sqref="V206">
    <cfRule type="cellIs" dxfId="161" priority="98" operator="equal">
      <formula>"CUMPLE"</formula>
    </cfRule>
    <cfRule type="cellIs" dxfId="160" priority="99" operator="equal">
      <formula>"NO CUMPLE"</formula>
    </cfRule>
  </conditionalFormatting>
  <conditionalFormatting sqref="V206:V208">
    <cfRule type="cellIs" dxfId="159" priority="97" operator="equal">
      <formula>"VERIFICAR"</formula>
    </cfRule>
  </conditionalFormatting>
  <conditionalFormatting sqref="V233">
    <cfRule type="cellIs" dxfId="158" priority="95" operator="equal">
      <formula>"CUMPLE"</formula>
    </cfRule>
    <cfRule type="cellIs" dxfId="157" priority="96" operator="equal">
      <formula>"NO CUMPLE"</formula>
    </cfRule>
  </conditionalFormatting>
  <conditionalFormatting sqref="V233:V235">
    <cfRule type="cellIs" dxfId="156" priority="94" operator="equal">
      <formula>"VERIFICAR"</formula>
    </cfRule>
  </conditionalFormatting>
  <conditionalFormatting sqref="V261">
    <cfRule type="cellIs" dxfId="155" priority="92" operator="equal">
      <formula>"CUMPLE"</formula>
    </cfRule>
    <cfRule type="cellIs" dxfId="154" priority="93" operator="equal">
      <formula>"NO CUMPLE"</formula>
    </cfRule>
  </conditionalFormatting>
  <conditionalFormatting sqref="V261:V263">
    <cfRule type="cellIs" dxfId="153" priority="91" operator="equal">
      <formula>"VERIFICAR"</formula>
    </cfRule>
  </conditionalFormatting>
  <conditionalFormatting sqref="V284">
    <cfRule type="cellIs" dxfId="152" priority="83" operator="equal">
      <formula>"CUMPLE"</formula>
    </cfRule>
    <cfRule type="cellIs" dxfId="151" priority="84" operator="equal">
      <formula>"NO CUMPLE"</formula>
    </cfRule>
  </conditionalFormatting>
  <conditionalFormatting sqref="V284:V286">
    <cfRule type="cellIs" dxfId="150" priority="82" operator="equal">
      <formula>"VERIFICAR"</formula>
    </cfRule>
  </conditionalFormatting>
  <conditionalFormatting sqref="V313">
    <cfRule type="cellIs" dxfId="149" priority="80" operator="equal">
      <formula>"CUMPLE"</formula>
    </cfRule>
    <cfRule type="cellIs" dxfId="148" priority="81" operator="equal">
      <formula>"NO CUMPLE"</formula>
    </cfRule>
  </conditionalFormatting>
  <conditionalFormatting sqref="V313:V315">
    <cfRule type="cellIs" dxfId="147" priority="79" operator="equal">
      <formula>"VERIFICAR"</formula>
    </cfRule>
  </conditionalFormatting>
  <conditionalFormatting sqref="V341">
    <cfRule type="cellIs" dxfId="146" priority="77" operator="equal">
      <formula>"CUMPLE"</formula>
    </cfRule>
    <cfRule type="cellIs" dxfId="145" priority="78" operator="equal">
      <formula>"NO CUMPLE"</formula>
    </cfRule>
  </conditionalFormatting>
  <conditionalFormatting sqref="V341:V343">
    <cfRule type="cellIs" dxfId="144" priority="76" operator="equal">
      <formula>"VERIFICAR"</formula>
    </cfRule>
  </conditionalFormatting>
  <conditionalFormatting sqref="V368">
    <cfRule type="cellIs" dxfId="143" priority="74" operator="equal">
      <formula>"CUMPLE"</formula>
    </cfRule>
    <cfRule type="cellIs" dxfId="142" priority="75" operator="equal">
      <formula>"NO CUMPLE"</formula>
    </cfRule>
  </conditionalFormatting>
  <conditionalFormatting sqref="V368:V370">
    <cfRule type="cellIs" dxfId="141" priority="73" operator="equal">
      <formula>"VERIFICAR"</formula>
    </cfRule>
  </conditionalFormatting>
  <conditionalFormatting sqref="V395">
    <cfRule type="cellIs" dxfId="140" priority="71" operator="equal">
      <formula>"CUMPLE"</formula>
    </cfRule>
    <cfRule type="cellIs" dxfId="139" priority="72" operator="equal">
      <formula>"NO CUMPLE"</formula>
    </cfRule>
  </conditionalFormatting>
  <conditionalFormatting sqref="V395:V397">
    <cfRule type="cellIs" dxfId="138" priority="70" operator="equal">
      <formula>"VERIFICAR"</formula>
    </cfRule>
  </conditionalFormatting>
  <conditionalFormatting sqref="V419">
    <cfRule type="cellIs" dxfId="137" priority="68" operator="equal">
      <formula>"CUMPLE"</formula>
    </cfRule>
    <cfRule type="cellIs" dxfId="136" priority="69" operator="equal">
      <formula>"NO CUMPLE"</formula>
    </cfRule>
  </conditionalFormatting>
  <conditionalFormatting sqref="V419:V421">
    <cfRule type="cellIs" dxfId="135" priority="67" operator="equal">
      <formula>"VERIFICAR"</formula>
    </cfRule>
  </conditionalFormatting>
  <conditionalFormatting sqref="V447">
    <cfRule type="cellIs" dxfId="134" priority="65" operator="equal">
      <formula>"CUMPLE"</formula>
    </cfRule>
    <cfRule type="cellIs" dxfId="133" priority="66" operator="equal">
      <formula>"NO CUMPLE"</formula>
    </cfRule>
  </conditionalFormatting>
  <conditionalFormatting sqref="V447:V449">
    <cfRule type="cellIs" dxfId="132" priority="64" operator="equal">
      <formula>"VERIFICAR"</formula>
    </cfRule>
  </conditionalFormatting>
  <conditionalFormatting sqref="V474">
    <cfRule type="cellIs" dxfId="131" priority="62" operator="equal">
      <formula>"CUMPLE"</formula>
    </cfRule>
    <cfRule type="cellIs" dxfId="130" priority="63" operator="equal">
      <formula>"NO CUMPLE"</formula>
    </cfRule>
  </conditionalFormatting>
  <conditionalFormatting sqref="V474:V476">
    <cfRule type="cellIs" dxfId="129" priority="61" operator="equal">
      <formula>"VERIFICAR"</formula>
    </cfRule>
  </conditionalFormatting>
  <conditionalFormatting sqref="V501">
    <cfRule type="cellIs" dxfId="128" priority="56" operator="equal">
      <formula>"CUMPLE"</formula>
    </cfRule>
    <cfRule type="cellIs" dxfId="127" priority="57" operator="equal">
      <formula>"NO CUMPLE"</formula>
    </cfRule>
  </conditionalFormatting>
  <conditionalFormatting sqref="V501:V503">
    <cfRule type="cellIs" dxfId="126" priority="55" operator="equal">
      <formula>"VERIFICAR"</formula>
    </cfRule>
  </conditionalFormatting>
  <conditionalFormatting sqref="V529">
    <cfRule type="cellIs" dxfId="125" priority="53" operator="equal">
      <formula>"CUMPLE"</formula>
    </cfRule>
    <cfRule type="cellIs" dxfId="124" priority="54" operator="equal">
      <formula>"NO CUMPLE"</formula>
    </cfRule>
  </conditionalFormatting>
  <conditionalFormatting sqref="V529:V531">
    <cfRule type="cellIs" dxfId="123" priority="52" operator="equal">
      <formula>"VERIFICAR"</formula>
    </cfRule>
  </conditionalFormatting>
  <conditionalFormatting sqref="V558">
    <cfRule type="cellIs" dxfId="122" priority="50" operator="equal">
      <formula>"CUMPLE"</formula>
    </cfRule>
    <cfRule type="cellIs" dxfId="121" priority="51" operator="equal">
      <formula>"NO CUMPLE"</formula>
    </cfRule>
  </conditionalFormatting>
  <conditionalFormatting sqref="V558:V560">
    <cfRule type="cellIs" dxfId="120" priority="49" operator="equal">
      <formula>"VERIFICAR"</formula>
    </cfRule>
  </conditionalFormatting>
  <conditionalFormatting sqref="V585">
    <cfRule type="cellIs" dxfId="119" priority="47" operator="equal">
      <formula>"CUMPLE"</formula>
    </cfRule>
    <cfRule type="cellIs" dxfId="118" priority="48" operator="equal">
      <formula>"NO CUMPLE"</formula>
    </cfRule>
  </conditionalFormatting>
  <conditionalFormatting sqref="V585:V587">
    <cfRule type="cellIs" dxfId="117" priority="46" operator="equal">
      <formula>"VERIFICAR"</formula>
    </cfRule>
  </conditionalFormatting>
  <conditionalFormatting sqref="V615">
    <cfRule type="cellIs" dxfId="116" priority="38" operator="equal">
      <formula>"CUMPLE"</formula>
    </cfRule>
    <cfRule type="cellIs" dxfId="115" priority="39" operator="equal">
      <formula>"NO CUMPLE"</formula>
    </cfRule>
  </conditionalFormatting>
  <conditionalFormatting sqref="V615:V617">
    <cfRule type="cellIs" dxfId="114" priority="37" operator="equal">
      <formula>"VERIFICAR"</formula>
    </cfRule>
  </conditionalFormatting>
  <conditionalFormatting sqref="V638">
    <cfRule type="cellIs" dxfId="113" priority="35" operator="equal">
      <formula>"CUMPLE"</formula>
    </cfRule>
    <cfRule type="cellIs" dxfId="112" priority="36" operator="equal">
      <formula>"NO CUMPLE"</formula>
    </cfRule>
  </conditionalFormatting>
  <conditionalFormatting sqref="V638:V640">
    <cfRule type="cellIs" dxfId="111" priority="34" operator="equal">
      <formula>"VERIFICAR"</formula>
    </cfRule>
  </conditionalFormatting>
  <conditionalFormatting sqref="V667">
    <cfRule type="cellIs" dxfId="110" priority="32" operator="equal">
      <formula>"CUMPLE"</formula>
    </cfRule>
    <cfRule type="cellIs" dxfId="109" priority="33" operator="equal">
      <formula>"NO CUMPLE"</formula>
    </cfRule>
  </conditionalFormatting>
  <conditionalFormatting sqref="V667:V669">
    <cfRule type="cellIs" dxfId="108" priority="31" operator="equal">
      <formula>"VERIFICAR"</formula>
    </cfRule>
  </conditionalFormatting>
  <conditionalFormatting sqref="V697">
    <cfRule type="cellIs" dxfId="107" priority="29" operator="equal">
      <formula>"CUMPLE"</formula>
    </cfRule>
    <cfRule type="cellIs" dxfId="106" priority="30" operator="equal">
      <formula>"NO CUMPLE"</formula>
    </cfRule>
  </conditionalFormatting>
  <conditionalFormatting sqref="V697:V699">
    <cfRule type="cellIs" dxfId="105" priority="28" operator="equal">
      <formula>"VERIFICAR"</formula>
    </cfRule>
  </conditionalFormatting>
  <conditionalFormatting sqref="V724">
    <cfRule type="cellIs" dxfId="104" priority="26" operator="equal">
      <formula>"CUMPLE"</formula>
    </cfRule>
    <cfRule type="cellIs" dxfId="103" priority="27" operator="equal">
      <formula>"NO CUMPLE"</formula>
    </cfRule>
  </conditionalFormatting>
  <conditionalFormatting sqref="V724:V726">
    <cfRule type="cellIs" dxfId="102" priority="25" operator="equal">
      <formula>"VERIFICAR"</formula>
    </cfRule>
  </conditionalFormatting>
  <conditionalFormatting sqref="V753">
    <cfRule type="cellIs" dxfId="101" priority="23" operator="equal">
      <formula>"CUMPLE"</formula>
    </cfRule>
    <cfRule type="cellIs" dxfId="100" priority="24" operator="equal">
      <formula>"NO CUMPLE"</formula>
    </cfRule>
  </conditionalFormatting>
  <conditionalFormatting sqref="V753:V755">
    <cfRule type="cellIs" dxfId="99" priority="22" operator="equal">
      <formula>"VERIFICAR"</formula>
    </cfRule>
  </conditionalFormatting>
  <conditionalFormatting sqref="V783">
    <cfRule type="cellIs" dxfId="98" priority="20" operator="equal">
      <formula>"CUMPLE"</formula>
    </cfRule>
    <cfRule type="cellIs" dxfId="97" priority="21" operator="equal">
      <formula>"NO CUMPLE"</formula>
    </cfRule>
  </conditionalFormatting>
  <conditionalFormatting sqref="V783:V785">
    <cfRule type="cellIs" dxfId="96" priority="19" operator="equal">
      <formula>"VERIFICAR"</formula>
    </cfRule>
  </conditionalFormatting>
  <conditionalFormatting sqref="V807">
    <cfRule type="cellIs" dxfId="95" priority="17" operator="equal">
      <formula>"CUMPLE"</formula>
    </cfRule>
    <cfRule type="cellIs" dxfId="94" priority="18" operator="equal">
      <formula>"NO CUMPLE"</formula>
    </cfRule>
  </conditionalFormatting>
  <conditionalFormatting sqref="V807:V809">
    <cfRule type="cellIs" dxfId="93" priority="16" operator="equal">
      <formula>"VERIFICAR"</formula>
    </cfRule>
  </conditionalFormatting>
  <conditionalFormatting sqref="V835">
    <cfRule type="cellIs" dxfId="92" priority="14" operator="equal">
      <formula>"CUMPLE"</formula>
    </cfRule>
    <cfRule type="cellIs" dxfId="91" priority="15" operator="equal">
      <formula>"NO CUMPLE"</formula>
    </cfRule>
  </conditionalFormatting>
  <conditionalFormatting sqref="V835:V837">
    <cfRule type="cellIs" dxfId="90" priority="13" operator="equal">
      <formula>"VERIFICAR"</formula>
    </cfRule>
  </conditionalFormatting>
  <conditionalFormatting sqref="V862">
    <cfRule type="cellIs" dxfId="89" priority="11" operator="equal">
      <formula>"CUMPLE"</formula>
    </cfRule>
    <cfRule type="cellIs" dxfId="88" priority="12" operator="equal">
      <formula>"NO CUMPLE"</formula>
    </cfRule>
  </conditionalFormatting>
  <conditionalFormatting sqref="V862:V864">
    <cfRule type="cellIs" dxfId="87" priority="10" operator="equal">
      <formula>"VERIFICAR"</formula>
    </cfRule>
  </conditionalFormatting>
  <conditionalFormatting sqref="R740:S740">
    <cfRule type="cellIs" dxfId="86" priority="8" stopIfTrue="1" operator="greaterThan">
      <formula>0</formula>
    </cfRule>
  </conditionalFormatting>
  <conditionalFormatting sqref="R740:S740">
    <cfRule type="cellIs" dxfId="85" priority="7" operator="equal">
      <formula>0</formula>
    </cfRule>
  </conditionalFormatting>
  <conditionalFormatting sqref="R1798:S1798">
    <cfRule type="cellIs" dxfId="84" priority="6" stopIfTrue="1" operator="greaterThan">
      <formula>0</formula>
    </cfRule>
  </conditionalFormatting>
  <conditionalFormatting sqref="R1798:S1798">
    <cfRule type="cellIs" dxfId="83" priority="5" operator="equal">
      <formula>0</formula>
    </cfRule>
  </conditionalFormatting>
  <conditionalFormatting sqref="P437:Q438">
    <cfRule type="cellIs" dxfId="82" priority="4" stopIfTrue="1" operator="greaterThan">
      <formula>0</formula>
    </cfRule>
  </conditionalFormatting>
  <conditionalFormatting sqref="P437:Q438">
    <cfRule type="cellIs" dxfId="81" priority="3" operator="equal">
      <formula>0</formula>
    </cfRule>
  </conditionalFormatting>
  <conditionalFormatting sqref="E437">
    <cfRule type="cellIs" dxfId="80" priority="2" stopIfTrue="1" operator="greaterThan">
      <formula>0</formula>
    </cfRule>
  </conditionalFormatting>
  <conditionalFormatting sqref="E437">
    <cfRule type="cellIs" dxfId="79" priority="1" operator="equal">
      <formula>0</formula>
    </cfRule>
  </conditionalFormatting>
  <dataValidations xWindow="537" yWindow="570" count="4">
    <dataValidation type="list" allowBlank="1" showInputMessage="1" showErrorMessage="1" sqref="N42:N47 N70:N75 N100:N105 N130:N135 N156:N161 N182:N187 N209:N214 N236:N241 N264:N269 N287:N292 N316:N321 N344:N349 N371:N376 N398:N403 N422:N427 N450:N455 N477:N482 N504:N509 N532:N537 N561:N566 N588:N593 N618:N623 N641:N646 N670:N675 N700:N705 N727:N732 N756:N761 N786:N791 N810:N815 N838:N843 N865:N870 N894:N899 N920:N925 N946:N951 N975:N980 N1004:N1009 N1026:N1031 N1054:N1059 N1080:N1085 N1107:N1112 N1136:N1141 N1163:N1168 N1190:N1195 N1219:N1224 N1244:N1249 N1273:N1278 N1301:N1306 N1326:N1331 N1352:N1357 N1382:N1387 N1411:N1416 N1439:N1444 N1465:N1470 N1487:N1492 N1515:N1520 N1543:N1548 N1568:N1573 N1596:N1601 N1625:N1630 N1651:N1656 N1675:N1680 N1704:N1709 N1729:N1734 N1757:N1762 N1783:N1788 N1813:N1818 N1835:N1840 N1859:N1864 N1884:N1889 N1910:N1915 N1938:N1943 N1965:N1970 N1994:N1999 N2019:N2024 N2046:N2051 N2073:N2078 N2098:N2103 N2125:N2130 N2153:N2158 N2181:N2186 N2211:N2216 N2241:N2246 N2268:N2273 N2294:N2299 N2321:N2326 N2347:N2352 N2376:N2381 N2405:N2410 N2432:N2437 N2460:N2465 N2489:N2494 N2517:N2522 N2544:N2549 N2574:N2579" xr:uid="{00000000-0002-0000-0300-000002000000}">
      <formula1>CONDCUMEXP</formula1>
    </dataValidation>
    <dataValidation type="decimal" errorStyle="warning" allowBlank="1" showInputMessage="1" showErrorMessage="1" sqref="V2571:V2573 V39:V41 V67:V69 V97:V99 V127:V129 V153:V155 V179:V181 V206:V208 V233:V235 V261:V263 V284:V286 V313:V315 V341:V343 V368:V370 V395:V397 V419:V421 V447:V449 V474:V476 V501:V503 V529:V531 V558:V560 V585:V587 V615:V617 V638:V640 V667:V669 V697:V699 V724:V726 V753:V755 V783:V785 V807:V809 V835:V837 V891:V893 V917:V919 V943:V945 V972:V974 V1001:V1003 V1023:V1025 V1051:V1053 V1077:V1079 V1104:V1106 V1133:V1135 V1160:V1162 V1187:V1189 V1216:V1218 V1241:V1243 V1270:V1272 V1298:V1300 V1323:V1325 V1349:V1351 V1379:V1381 V1408:V1410 V1436:V1438 V1462:V1464 V1484:V1486 V1512:V1514 V1540:V1542 V1565:V1567 V1593:V1595 V1622:V1624 V1648:V1650 V1672:V1674 V1701:V1703 V1726:V1728 V1754:V1756 V1780:V1782 V1810:V1812 V1832:V1834 V1856:V1858 V1881:V1883 V1907:V1909 V1935:V1937 V1962:V1964 V1991:V1993 V2016:V2018 V2043:V2045 V2070:V2072 V2095:V2097 V2122:V2124 V2150:V2152 V2178:V2180 V2208:V2210 V2238:V2240 V2265:V2267 V2291:V2293 V2318:V2320 V2344:V2346 V2373:V2375 V2402:V2404 V2429:V2431 V2457:V2459 V2486:V2488 V2514:V2516 V2541:V2543 V862:V864" xr:uid="{00000000-0002-0000-0300-000003000000}">
      <formula1>-0.0000007</formula1>
      <formula2>0.0000007</formula2>
    </dataValidation>
    <dataValidation type="list" allowBlank="1" showInputMessage="1" showErrorMessage="1" sqref="L42:L47 L70:L75 L100:L105 L130:L135 L156:L161 L182:L187 L209:L214 L236:L241 L264:L269 L287:L292 L316:L321 L344:L349 L371:L376 L398:L403 L422:L427 L450:L455 L477:L482 L504:L509 L532:L537 L561:L566 L588:L593 L618:L623 L641:L646 L670:L675 L700:L705 L727:L732 L756:L761 L786:L791 L810:L815 L838:L843 L865:L870 L894:L899 L920:L925 L946:L951 L975:L980 L1004:L1009 L1026:L1031 L1054:L1059 L1080:L1085 L1107:L1112 L1136:L1141 L1163:L1168 L1190:L1195 L1219:L1224 L1244:L1249 L1273:L1278 L1301:L1306 L1326:L1331 L1352:L1357 L1382:L1387 L1411:L1416 L1439:L1444 L1465:L1470 L1487:L1492 L1515:L1520 L1543:L1548 L1568:L1573 L1596:L1601 L1625:L1630 L1651:L1656 L1675:L1680 L1704:L1709 L1729:L1734 L1757:L1762 L1783:L1788 L1813:L1818 L1835:L1840 L1859:L1864 L1884:L1889 L1910:L1915 L1938:L1943 L1965:L1970 L1994:L1999 L2019:L2024 L2046:L2051 L2073:L2078 L2098:L2103 L2125:L2130 L2153:L2158 L2181:L2186 L2211:L2216 L2241:L2246 L2268:L2273 L2294:L2299 L2321:L2326 L2347:L2352 L2376:L2381 L2405:L2410 L2432:L2437 L2460:L2465 L2489:L2494 L2517:L2522 L2544:L2549 L2574:L2579" xr:uid="{00000000-0002-0000-0300-000004000000}">
      <formula1>"MIPYME,EMPRENDIMIENTO,MIPYME Y EMPRENDIMIENTO"</formula1>
    </dataValidation>
    <dataValidation type="list" allowBlank="1" showInputMessage="1" showErrorMessage="1" sqref="H25:H34 H83:H92 H113:H122 H601:H610 H631:H633 H769:H778 H2557:H2566 H1613:H1617 H1365:H1374 H1502:H1507 H1796:H1805 H1826:H1827 H2088:H2090 H2194:H2203 H2224:H2233 H1500 H1611 H2086 H195 H222 H683:H684 H686:H692 H55:H62 H143:H148 H169:H174 H197:H201 H224:H228 H249:H256 H277:H279 H300:H308 H329:H336 H357:H363 H384:H390 H411:H414 H435:H442 H463:H469 H490:H496 H517:H524 H545:H553 H574:H580 H654 H656:H662 H713:H719 H740:H748 H799:H802 H823:H830 H851:H857 H878:H886 H907:H912 H933:H938 H959:H967 H988:H996 H1017:H1018 H1039:H1046 H1067:H1072 H1093:H1099 H1120:H1128 H1149:H1155 H1176:H1182 H1203:H1211 H1232:H1236 H1257:H1265 H1286:H1293 H1314:H1318 H1339:H1344 H1395:H1403 H1424 H1426 H1429 H1431 H1452:H1457 H1478:H1479 H1528:H1535 H1556:H1560 H1581:H1588 H1609 H1638:H1643 H1664 H1666 H1688:H1696 H1717:H1721 H1742:H1749 H1770:H1775 H1848:H1851 H1872:H1876 H1897:H1902 H1923:H1930 H1951:H1957 H1978:H1986 H2007:H2011 H2032:H2038 H2059:H2065 H2111 H2113 H2115:H2117 H2138:H2145 H2166:H2167 H2169:H2173 H2254:H2260 H2281:H2286 H2307:H2313 H2334:H2339 H2360:H2368 H2389:H2397 H2418:H2424 H2445:H2452 H2473:H2481 H2502:H2509 H2530:H2536"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159" customWidth="1"/>
    <col min="2" max="2" width="18.44140625" style="159" bestFit="1" customWidth="1"/>
    <col min="3" max="3" width="18.44140625" style="159" customWidth="1"/>
    <col min="4" max="4" width="19.109375" style="192" customWidth="1"/>
    <col min="5" max="5" width="20.44140625" style="160" bestFit="1" customWidth="1"/>
    <col min="6" max="6" width="20.44140625" style="159" bestFit="1" customWidth="1"/>
    <col min="7" max="7" width="3.44140625" style="159" customWidth="1"/>
    <col min="8" max="8" width="22.6640625" style="159" bestFit="1" customWidth="1"/>
    <col min="9" max="9" width="18.44140625" style="159" customWidth="1"/>
    <col min="10" max="10" width="3.44140625" style="159" customWidth="1"/>
    <col min="11" max="11" width="15.109375" style="159" bestFit="1" customWidth="1"/>
    <col min="12" max="12" width="12.33203125" style="160" bestFit="1" customWidth="1"/>
    <col min="13" max="14" width="16.44140625" style="159" customWidth="1"/>
    <col min="15" max="16384" width="11.44140625" style="159"/>
  </cols>
  <sheetData>
    <row r="1" spans="1:14" ht="15" thickBot="1">
      <c r="D1" s="160"/>
    </row>
    <row r="2" spans="1:14" ht="15" thickBot="1">
      <c r="B2" s="814" t="s">
        <v>1021</v>
      </c>
      <c r="C2" s="815"/>
      <c r="D2" s="815"/>
      <c r="E2" s="815"/>
      <c r="F2" s="815"/>
      <c r="G2" s="815"/>
      <c r="H2" s="815"/>
      <c r="I2" s="815"/>
      <c r="J2" s="815"/>
      <c r="K2" s="815"/>
      <c r="L2" s="815"/>
      <c r="M2" s="815"/>
      <c r="N2" s="816"/>
    </row>
    <row r="3" spans="1:14" ht="15" thickBot="1">
      <c r="D3" s="160"/>
      <c r="E3" s="161"/>
    </row>
    <row r="4" spans="1:14" s="181" customFormat="1" ht="58.2" thickBot="1">
      <c r="A4" s="178"/>
      <c r="B4" s="170" t="s">
        <v>1022</v>
      </c>
      <c r="C4" s="170" t="s">
        <v>1023</v>
      </c>
      <c r="D4" s="170" t="s">
        <v>1024</v>
      </c>
      <c r="E4" s="179" t="s">
        <v>1025</v>
      </c>
      <c r="F4" s="170" t="s">
        <v>1026</v>
      </c>
      <c r="G4" s="180"/>
      <c r="H4" s="817" t="s">
        <v>1027</v>
      </c>
      <c r="I4" s="818"/>
      <c r="K4" s="819" t="s">
        <v>1028</v>
      </c>
      <c r="L4" s="819"/>
      <c r="M4" s="819"/>
      <c r="N4" s="819"/>
    </row>
    <row r="5" spans="1:14">
      <c r="B5" s="162">
        <v>1</v>
      </c>
      <c r="C5" s="162">
        <v>1</v>
      </c>
      <c r="D5" s="191">
        <v>616000</v>
      </c>
      <c r="E5" s="166">
        <v>41640</v>
      </c>
      <c r="F5" s="193">
        <f ca="1">IF(OR(D5="",E5=""),"",ROUND(D5/LOOKUP(E5,SMMLV!$A$2:$A$36,SMMLV!$D$2:$D$106),3))</f>
        <v>1</v>
      </c>
      <c r="H5" s="184" t="s">
        <v>1029</v>
      </c>
      <c r="I5" s="194">
        <v>1</v>
      </c>
      <c r="K5" s="190" t="s">
        <v>1029</v>
      </c>
      <c r="L5" s="190" t="s">
        <v>1030</v>
      </c>
      <c r="M5" s="820" t="s">
        <v>1031</v>
      </c>
      <c r="N5" s="820"/>
    </row>
    <row r="6" spans="1:14">
      <c r="B6" s="162">
        <v>1</v>
      </c>
      <c r="C6" s="162">
        <v>2</v>
      </c>
      <c r="D6" s="192">
        <v>589500</v>
      </c>
      <c r="E6" s="163">
        <v>41275</v>
      </c>
      <c r="F6" s="193">
        <f ca="1">IF(OR(D6="",E6=""),"",ROUND(D6/LOOKUP(E6,SMMLV!$A$2:$A$36,SMMLV!$D$2:$D$106),3))</f>
        <v>1</v>
      </c>
      <c r="G6" s="167"/>
      <c r="H6" s="182" t="s">
        <v>1030</v>
      </c>
      <c r="I6" s="195">
        <v>1</v>
      </c>
      <c r="J6" s="167"/>
      <c r="K6" s="821">
        <v>1</v>
      </c>
      <c r="L6" s="168">
        <v>1</v>
      </c>
      <c r="M6" s="823">
        <f t="shared" ref="M6:M15" ca="1" si="0">IF(SUMIFS($F$5:$F$1200,$B$5:$B$1200,$K$6,$C$5:$C$1200,$L6)=0,"NO APLICA",ROUND(SUMIFS($F$5:$F$1200,$B$5:$B$1200,$K$6,$C$5:$C$1200,$L6),3))</f>
        <v>1</v>
      </c>
      <c r="N6" s="823"/>
    </row>
    <row r="7" spans="1:14" ht="15" thickBot="1">
      <c r="B7" s="162">
        <v>200</v>
      </c>
      <c r="C7" s="162">
        <v>10</v>
      </c>
      <c r="D7" s="192">
        <v>566700</v>
      </c>
      <c r="E7" s="163">
        <v>40909</v>
      </c>
      <c r="F7" s="193">
        <f ca="1">IF(OR(D7="",E7=""),"",ROUND(D7/LOOKUP(E7,SMMLV!$A$2:$A$36,SMMLV!$D$2:$D$106),3))</f>
        <v>1</v>
      </c>
      <c r="H7" s="177" t="s">
        <v>1032</v>
      </c>
      <c r="I7" s="183">
        <f ca="1">IF(OR(I5="",I6=""),"-",IF(SUMIFS($F$5:$F$1200,$B$5:$B$1200,$I$5,$C$5:$C$1200,$I$6)=0,"CONTRATO SIN SUSPENSIÓN",ROUND(SUMIFS($F$5:$F$1200,$B$5:$B$1200,$I$5,$C$5:$C$1200,$I$6),3)))</f>
        <v>1</v>
      </c>
      <c r="K7" s="822"/>
      <c r="L7" s="168">
        <v>2</v>
      </c>
      <c r="M7" s="823">
        <f t="shared" ca="1" si="0"/>
        <v>1</v>
      </c>
      <c r="N7" s="823"/>
    </row>
    <row r="8" spans="1:14">
      <c r="B8" s="162">
        <v>2</v>
      </c>
      <c r="C8" s="162">
        <v>4</v>
      </c>
      <c r="D8" s="192">
        <v>535600</v>
      </c>
      <c r="E8" s="163">
        <v>40544</v>
      </c>
      <c r="F8" s="193">
        <f ca="1">IF(OR(D8="",E8=""),"",ROUND(D8/LOOKUP(E8,SMMLV!$A$2:$A$36,SMMLV!$D$2:$D$106),3))</f>
        <v>1</v>
      </c>
      <c r="K8" s="822"/>
      <c r="L8" s="168">
        <v>3</v>
      </c>
      <c r="M8" s="823" t="str">
        <f t="shared" si="0"/>
        <v>NO APLICA</v>
      </c>
      <c r="N8" s="823"/>
    </row>
    <row r="9" spans="1:14">
      <c r="B9" s="162"/>
      <c r="C9" s="162"/>
      <c r="E9" s="163"/>
      <c r="F9" s="193" t="str">
        <f>IF(OR(D9="",E9=""),"",ROUND(D9/LOOKUP(E9,SMMLV!$A$2:$A$36,SMMLV!$D$2:$D$106),3))</f>
        <v/>
      </c>
      <c r="K9" s="822"/>
      <c r="L9" s="168">
        <v>4</v>
      </c>
      <c r="M9" s="823" t="str">
        <f t="shared" si="0"/>
        <v>NO APLICA</v>
      </c>
      <c r="N9" s="823"/>
    </row>
    <row r="10" spans="1:14">
      <c r="B10" s="162"/>
      <c r="C10" s="162"/>
      <c r="E10" s="163"/>
      <c r="F10" s="193" t="str">
        <f>IF(OR(D10="",E10=""),"",ROUND(D10/LOOKUP(E10,SMMLV!$A$2:$A$36,SMMLV!$D$2:$D$106),3))</f>
        <v/>
      </c>
      <c r="K10" s="822"/>
      <c r="L10" s="168">
        <v>5</v>
      </c>
      <c r="M10" s="823" t="str">
        <f t="shared" si="0"/>
        <v>NO APLICA</v>
      </c>
      <c r="N10" s="823"/>
    </row>
    <row r="11" spans="1:14">
      <c r="B11" s="162"/>
      <c r="C11" s="162"/>
      <c r="E11" s="163"/>
      <c r="F11" s="193" t="str">
        <f>IF(OR(D11="",E11=""),"",ROUND(D11/LOOKUP(E11,SMMLV!$A$2:$A$36,SMMLV!$D$2:$D$106),3))</f>
        <v/>
      </c>
      <c r="K11" s="822"/>
      <c r="L11" s="168">
        <v>6</v>
      </c>
      <c r="M11" s="823" t="str">
        <f t="shared" si="0"/>
        <v>NO APLICA</v>
      </c>
      <c r="N11" s="823"/>
    </row>
    <row r="12" spans="1:14">
      <c r="A12" s="165"/>
      <c r="B12" s="162"/>
      <c r="C12" s="162"/>
      <c r="E12" s="163"/>
      <c r="F12" s="193" t="str">
        <f>IF(OR(D12="",E12=""),"",ROUND(D12/LOOKUP(E12,SMMLV!$A$2:$A$36,SMMLV!$D$2:$D$106),3))</f>
        <v/>
      </c>
      <c r="K12" s="822"/>
      <c r="L12" s="168">
        <v>7</v>
      </c>
      <c r="M12" s="823" t="str">
        <f t="shared" si="0"/>
        <v>NO APLICA</v>
      </c>
      <c r="N12" s="823"/>
    </row>
    <row r="13" spans="1:14">
      <c r="A13" s="164"/>
      <c r="B13" s="162"/>
      <c r="C13" s="162"/>
      <c r="E13" s="163"/>
      <c r="F13" s="193" t="str">
        <f>IF(OR(D13="",E13=""),"",ROUND(D13/LOOKUP(E13,SMMLV!$A$2:$A$36,SMMLV!$D$2:$D$106),3))</f>
        <v/>
      </c>
      <c r="K13" s="822"/>
      <c r="L13" s="168">
        <v>8</v>
      </c>
      <c r="M13" s="823" t="str">
        <f t="shared" si="0"/>
        <v>NO APLICA</v>
      </c>
      <c r="N13" s="823"/>
    </row>
    <row r="14" spans="1:14">
      <c r="B14" s="162"/>
      <c r="C14" s="162"/>
      <c r="E14" s="163"/>
      <c r="F14" s="193" t="str">
        <f>IF(OR(D14="",E14=""),"",ROUND(D14/LOOKUP(E14,SMMLV!$A$2:$A$36,SMMLV!$D$2:$D$106),3))</f>
        <v/>
      </c>
      <c r="K14" s="822"/>
      <c r="L14" s="168">
        <v>9</v>
      </c>
      <c r="M14" s="823" t="str">
        <f t="shared" si="0"/>
        <v>NO APLICA</v>
      </c>
      <c r="N14" s="823"/>
    </row>
    <row r="15" spans="1:14">
      <c r="B15" s="162"/>
      <c r="C15" s="162"/>
      <c r="E15" s="163"/>
      <c r="F15" s="193" t="str">
        <f>IF(OR(D15="",E15=""),"",ROUND(D15/LOOKUP(E15,SMMLV!$A$2:$A$36,SMMLV!$D$2:$D$106),3))</f>
        <v/>
      </c>
      <c r="K15" s="822"/>
      <c r="L15" s="168">
        <v>10</v>
      </c>
      <c r="M15" s="823" t="str">
        <f t="shared" si="0"/>
        <v>NO APLICA</v>
      </c>
      <c r="N15" s="823"/>
    </row>
    <row r="16" spans="1:14">
      <c r="B16" s="162"/>
      <c r="C16" s="162"/>
      <c r="E16" s="163"/>
      <c r="F16" s="193" t="str">
        <f>IF(OR(D16="",E16=""),"",ROUND(D16/LOOKUP(E16,SMMLV!$A$2:$A$36,SMMLV!$D$2:$D$106),3))</f>
        <v/>
      </c>
      <c r="K16" s="822">
        <v>2</v>
      </c>
      <c r="L16" s="168">
        <v>1</v>
      </c>
      <c r="M16" s="823" t="str">
        <f t="shared" ref="M16:M25" si="1">IF(SUMIFS($F$5:$F$1200,$B$5:$B$1200,$K$16,$C$5:$C$1200,$L16)=0,"NO APLICA",ROUND(SUMIFS($F$5:$F$1200,$B$5:$B$1200,$K$16,$C$5:$C$1200,$L16),3))</f>
        <v>NO APLICA</v>
      </c>
      <c r="N16" s="823"/>
    </row>
    <row r="17" spans="2:14">
      <c r="B17" s="162"/>
      <c r="C17" s="162"/>
      <c r="E17" s="163"/>
      <c r="F17" s="193" t="str">
        <f>IF(OR(D17="",E17=""),"",ROUND(D17/LOOKUP(E17,SMMLV!$A$2:$A$36,SMMLV!$D$2:$D$106),3))</f>
        <v/>
      </c>
      <c r="K17" s="822"/>
      <c r="L17" s="168">
        <v>2</v>
      </c>
      <c r="M17" s="823" t="str">
        <f t="shared" si="1"/>
        <v>NO APLICA</v>
      </c>
      <c r="N17" s="823"/>
    </row>
    <row r="18" spans="2:14">
      <c r="B18" s="162"/>
      <c r="C18" s="162"/>
      <c r="E18" s="163"/>
      <c r="F18" s="193" t="str">
        <f>IF(OR(D18="",E18=""),"",ROUND(D18/LOOKUP(E18,SMMLV!$A$2:$A$36,SMMLV!$D$2:$D$106),3))</f>
        <v/>
      </c>
      <c r="K18" s="822"/>
      <c r="L18" s="168">
        <v>3</v>
      </c>
      <c r="M18" s="823" t="str">
        <f t="shared" si="1"/>
        <v>NO APLICA</v>
      </c>
      <c r="N18" s="823"/>
    </row>
    <row r="19" spans="2:14">
      <c r="B19" s="162"/>
      <c r="C19" s="162"/>
      <c r="E19" s="163"/>
      <c r="F19" s="193" t="str">
        <f>IF(OR(D19="",E19=""),"",ROUND(D19/LOOKUP(E19,SMMLV!$A$2:$A$36,SMMLV!$D$2:$D$106),3))</f>
        <v/>
      </c>
      <c r="K19" s="822"/>
      <c r="L19" s="168">
        <v>4</v>
      </c>
      <c r="M19" s="823">
        <f t="shared" ca="1" si="1"/>
        <v>1</v>
      </c>
      <c r="N19" s="823"/>
    </row>
    <row r="20" spans="2:14">
      <c r="B20" s="162"/>
      <c r="C20" s="162"/>
      <c r="E20" s="163"/>
      <c r="F20" s="193" t="str">
        <f>IF(OR(D20="",E20=""),"",ROUND(D20/LOOKUP(E20,SMMLV!$A$2:$A$36,SMMLV!$D$2:$D$106),3))</f>
        <v/>
      </c>
      <c r="H20" s="824"/>
      <c r="I20" s="824"/>
      <c r="K20" s="822"/>
      <c r="L20" s="168">
        <v>5</v>
      </c>
      <c r="M20" s="823" t="str">
        <f t="shared" si="1"/>
        <v>NO APLICA</v>
      </c>
      <c r="N20" s="823"/>
    </row>
    <row r="21" spans="2:14">
      <c r="B21" s="162"/>
      <c r="C21" s="162"/>
      <c r="E21" s="163"/>
      <c r="F21" s="193" t="str">
        <f>IF(OR(D21="",E21=""),"",ROUND(D21/LOOKUP(E21,SMMLV!$A$2:$A$36,SMMLV!$D$2:$D$106),3))</f>
        <v/>
      </c>
      <c r="H21" s="824"/>
      <c r="I21" s="824"/>
      <c r="K21" s="822"/>
      <c r="L21" s="168">
        <v>6</v>
      </c>
      <c r="M21" s="823" t="str">
        <f t="shared" si="1"/>
        <v>NO APLICA</v>
      </c>
      <c r="N21" s="823"/>
    </row>
    <row r="22" spans="2:14">
      <c r="B22" s="162"/>
      <c r="C22" s="162"/>
      <c r="E22" s="163"/>
      <c r="F22" s="193" t="str">
        <f>IF(OR(D22="",E22=""),"",ROUND(D22/LOOKUP(E22,SMMLV!$A$2:$A$36,SMMLV!$D$2:$D$106),3))</f>
        <v/>
      </c>
      <c r="K22" s="822"/>
      <c r="L22" s="168">
        <v>7</v>
      </c>
      <c r="M22" s="823" t="str">
        <f t="shared" si="1"/>
        <v>NO APLICA</v>
      </c>
      <c r="N22" s="823"/>
    </row>
    <row r="23" spans="2:14">
      <c r="B23" s="162"/>
      <c r="C23" s="162"/>
      <c r="E23" s="163"/>
      <c r="F23" s="193" t="str">
        <f>IF(OR(D23="",E23=""),"",ROUND(D23/LOOKUP(E23,SMMLV!$A$2:$A$36,SMMLV!$D$2:$D$106),3))</f>
        <v/>
      </c>
      <c r="K23" s="822"/>
      <c r="L23" s="168">
        <v>8</v>
      </c>
      <c r="M23" s="823" t="str">
        <f t="shared" si="1"/>
        <v>NO APLICA</v>
      </c>
      <c r="N23" s="823"/>
    </row>
    <row r="24" spans="2:14">
      <c r="B24" s="162"/>
      <c r="C24" s="162"/>
      <c r="E24" s="163"/>
      <c r="F24" s="193" t="str">
        <f>IF(OR(D24="",E24=""),"",ROUND(D24/LOOKUP(E24,SMMLV!$A$2:$A$36,SMMLV!$D$2:$D$106),3))</f>
        <v/>
      </c>
      <c r="K24" s="822"/>
      <c r="L24" s="168">
        <v>9</v>
      </c>
      <c r="M24" s="823" t="str">
        <f t="shared" si="1"/>
        <v>NO APLICA</v>
      </c>
      <c r="N24" s="823"/>
    </row>
    <row r="25" spans="2:14">
      <c r="B25" s="162"/>
      <c r="C25" s="162"/>
      <c r="E25" s="163"/>
      <c r="F25" s="193" t="str">
        <f>IF(OR(D25="",E25=""),"",ROUND(D25/LOOKUP(E25,SMMLV!$A$2:$A$36,SMMLV!$D$2:$D$106),3))</f>
        <v/>
      </c>
      <c r="K25" s="822"/>
      <c r="L25" s="168">
        <v>10</v>
      </c>
      <c r="M25" s="823" t="str">
        <f t="shared" si="1"/>
        <v>NO APLICA</v>
      </c>
      <c r="N25" s="823"/>
    </row>
    <row r="26" spans="2:14">
      <c r="B26" s="162"/>
      <c r="C26" s="162"/>
      <c r="E26" s="163"/>
      <c r="F26" s="193" t="str">
        <f>IF(OR(D26="",E26=""),"",ROUND(D26/LOOKUP(E26,SMMLV!$A$2:$A$36,SMMLV!$D$2:$D$106),3))</f>
        <v/>
      </c>
      <c r="K26" s="822">
        <v>3</v>
      </c>
      <c r="L26" s="168">
        <v>1</v>
      </c>
      <c r="M26" s="823" t="str">
        <f t="shared" ref="M26:M35" si="2">IF(SUMIFS($F$5:$F$1200,$B$5:$B$1200,$K$26,$C$5:$C$1200,$L26)=0,"NO APLICA",ROUND(SUMIFS($F$5:$F$1200,$B$5:$B$1200,$K$26,$C$5:$C$1200,$L26),3))</f>
        <v>NO APLICA</v>
      </c>
      <c r="N26" s="823"/>
    </row>
    <row r="27" spans="2:14">
      <c r="B27" s="162"/>
      <c r="C27" s="162"/>
      <c r="E27" s="163"/>
      <c r="F27" s="193" t="str">
        <f>IF(OR(D27="",E27=""),"",ROUND(D27/LOOKUP(E27,SMMLV!$A$2:$A$36,SMMLV!$D$2:$D$106),3))</f>
        <v/>
      </c>
      <c r="K27" s="822"/>
      <c r="L27" s="168">
        <v>2</v>
      </c>
      <c r="M27" s="823" t="str">
        <f t="shared" si="2"/>
        <v>NO APLICA</v>
      </c>
      <c r="N27" s="823"/>
    </row>
    <row r="28" spans="2:14">
      <c r="B28" s="162"/>
      <c r="C28" s="162"/>
      <c r="E28" s="163"/>
      <c r="F28" s="193" t="str">
        <f>IF(OR(D28="",E28=""),"",ROUND(D28/LOOKUP(E28,SMMLV!$A$2:$A$36,SMMLV!$D$2:$D$106),3))</f>
        <v/>
      </c>
      <c r="K28" s="822"/>
      <c r="L28" s="168">
        <v>3</v>
      </c>
      <c r="M28" s="823" t="str">
        <f t="shared" si="2"/>
        <v>NO APLICA</v>
      </c>
      <c r="N28" s="823"/>
    </row>
    <row r="29" spans="2:14">
      <c r="B29" s="162"/>
      <c r="C29" s="162"/>
      <c r="E29" s="163"/>
      <c r="F29" s="193" t="str">
        <f>IF(OR(D29="",E29=""),"",ROUND(D29/LOOKUP(E29,SMMLV!$A$2:$A$36,SMMLV!$D$2:$D$106),3))</f>
        <v/>
      </c>
      <c r="K29" s="822"/>
      <c r="L29" s="168">
        <v>4</v>
      </c>
      <c r="M29" s="823" t="str">
        <f t="shared" si="2"/>
        <v>NO APLICA</v>
      </c>
      <c r="N29" s="823"/>
    </row>
    <row r="30" spans="2:14">
      <c r="B30" s="162"/>
      <c r="C30" s="162"/>
      <c r="E30" s="163"/>
      <c r="F30" s="193" t="str">
        <f>IF(OR(D30="",E30=""),"",ROUND(D30/LOOKUP(E30,SMMLV!$A$2:$A$36,SMMLV!$D$2:$D$106),3))</f>
        <v/>
      </c>
      <c r="K30" s="822"/>
      <c r="L30" s="168">
        <v>5</v>
      </c>
      <c r="M30" s="823" t="str">
        <f t="shared" si="2"/>
        <v>NO APLICA</v>
      </c>
      <c r="N30" s="823"/>
    </row>
    <row r="31" spans="2:14">
      <c r="B31" s="162"/>
      <c r="C31" s="162"/>
      <c r="E31" s="163"/>
      <c r="F31" s="193" t="str">
        <f>IF(OR(D31="",E31=""),"",ROUND(D31/LOOKUP(E31,SMMLV!$A$2:$A$36,SMMLV!$D$2:$D$106),3))</f>
        <v/>
      </c>
      <c r="K31" s="822"/>
      <c r="L31" s="168">
        <v>6</v>
      </c>
      <c r="M31" s="823" t="str">
        <f t="shared" si="2"/>
        <v>NO APLICA</v>
      </c>
      <c r="N31" s="823"/>
    </row>
    <row r="32" spans="2:14">
      <c r="B32" s="162"/>
      <c r="C32" s="162"/>
      <c r="E32" s="163"/>
      <c r="F32" s="193" t="str">
        <f>IF(OR(D32="",E32=""),"",ROUND(D32/LOOKUP(E32,SMMLV!$A$2:$A$36,SMMLV!$D$2:$D$106),3))</f>
        <v/>
      </c>
      <c r="K32" s="822"/>
      <c r="L32" s="168">
        <v>7</v>
      </c>
      <c r="M32" s="823" t="str">
        <f t="shared" si="2"/>
        <v>NO APLICA</v>
      </c>
      <c r="N32" s="823"/>
    </row>
    <row r="33" spans="2:14">
      <c r="B33" s="162"/>
      <c r="C33" s="162"/>
      <c r="E33" s="163"/>
      <c r="F33" s="193" t="str">
        <f>IF(OR(D33="",E33=""),"",ROUND(D33/LOOKUP(E33,SMMLV!$A$2:$A$36,SMMLV!$D$2:$D$106),3))</f>
        <v/>
      </c>
      <c r="K33" s="822"/>
      <c r="L33" s="168">
        <v>8</v>
      </c>
      <c r="M33" s="823" t="str">
        <f t="shared" si="2"/>
        <v>NO APLICA</v>
      </c>
      <c r="N33" s="823"/>
    </row>
    <row r="34" spans="2:14">
      <c r="B34" s="162"/>
      <c r="C34" s="162"/>
      <c r="E34" s="163"/>
      <c r="F34" s="193" t="str">
        <f>IF(OR(D34="",E34=""),"",ROUND(D34/LOOKUP(E34,SMMLV!$A$2:$A$36,SMMLV!$D$2:$D$106),3))</f>
        <v/>
      </c>
      <c r="K34" s="822"/>
      <c r="L34" s="168">
        <v>9</v>
      </c>
      <c r="M34" s="823" t="str">
        <f t="shared" si="2"/>
        <v>NO APLICA</v>
      </c>
      <c r="N34" s="823"/>
    </row>
    <row r="35" spans="2:14">
      <c r="B35" s="162"/>
      <c r="C35" s="162"/>
      <c r="E35" s="163"/>
      <c r="F35" s="193" t="str">
        <f>IF(OR(D35="",E35=""),"",ROUND(D35/LOOKUP(E35,SMMLV!$A$2:$A$36,SMMLV!$D$2:$D$106),3))</f>
        <v/>
      </c>
      <c r="K35" s="822"/>
      <c r="L35" s="168">
        <v>10</v>
      </c>
      <c r="M35" s="823" t="str">
        <f t="shared" si="2"/>
        <v>NO APLICA</v>
      </c>
      <c r="N35" s="823"/>
    </row>
    <row r="36" spans="2:14">
      <c r="B36" s="162"/>
      <c r="C36" s="162"/>
      <c r="E36" s="163"/>
      <c r="F36" s="193" t="str">
        <f>IF(OR(D36="",E36=""),"",ROUND(D36/LOOKUP(E36,SMMLV!$A$2:$A$36,SMMLV!$D$2:$D$106),3))</f>
        <v/>
      </c>
      <c r="K36" s="822">
        <v>4</v>
      </c>
      <c r="L36" s="168">
        <v>1</v>
      </c>
      <c r="M36" s="823" t="str">
        <f t="shared" ref="M36:M45" si="3">IF(SUMIFS($F$5:$F$1200,$B$5:$B$1200,$K$36,$C$5:$C$1200,$L36)=0,"NO APLICA",ROUND(SUMIFS($F$5:$F$1200,$B$5:$B$1200,$K$36,$C$5:$C$1200,$L36),3))</f>
        <v>NO APLICA</v>
      </c>
      <c r="N36" s="823"/>
    </row>
    <row r="37" spans="2:14">
      <c r="B37" s="162"/>
      <c r="C37" s="162"/>
      <c r="E37" s="163"/>
      <c r="F37" s="193" t="str">
        <f>IF(OR(D37="",E37=""),"",ROUND(D37/LOOKUP(E37,SMMLV!$A$2:$A$36,SMMLV!$D$2:$D$106),3))</f>
        <v/>
      </c>
      <c r="K37" s="822"/>
      <c r="L37" s="168">
        <v>2</v>
      </c>
      <c r="M37" s="823" t="str">
        <f t="shared" si="3"/>
        <v>NO APLICA</v>
      </c>
      <c r="N37" s="823"/>
    </row>
    <row r="38" spans="2:14">
      <c r="B38" s="162"/>
      <c r="C38" s="162"/>
      <c r="E38" s="163"/>
      <c r="F38" s="193" t="str">
        <f>IF(OR(D38="",E38=""),"",ROUND(D38/LOOKUP(E38,SMMLV!$A$2:$A$36,SMMLV!$D$2:$D$106),3))</f>
        <v/>
      </c>
      <c r="K38" s="822"/>
      <c r="L38" s="168">
        <v>3</v>
      </c>
      <c r="M38" s="823" t="str">
        <f t="shared" si="3"/>
        <v>NO APLICA</v>
      </c>
      <c r="N38" s="823"/>
    </row>
    <row r="39" spans="2:14">
      <c r="B39" s="162"/>
      <c r="C39" s="162"/>
      <c r="E39" s="163"/>
      <c r="F39" s="193" t="str">
        <f>IF(OR(D39="",E39=""),"",ROUND(D39/LOOKUP(E39,SMMLV!$A$2:$A$36,SMMLV!$D$2:$D$106),3))</f>
        <v/>
      </c>
      <c r="K39" s="822"/>
      <c r="L39" s="168">
        <v>4</v>
      </c>
      <c r="M39" s="823" t="str">
        <f t="shared" si="3"/>
        <v>NO APLICA</v>
      </c>
      <c r="N39" s="823"/>
    </row>
    <row r="40" spans="2:14">
      <c r="B40" s="162"/>
      <c r="C40" s="162"/>
      <c r="E40" s="163"/>
      <c r="F40" s="193" t="str">
        <f>IF(OR(D40="",E40=""),"",ROUND(D40/LOOKUP(E40,SMMLV!$A$2:$A$36,SMMLV!$D$2:$D$106),3))</f>
        <v/>
      </c>
      <c r="K40" s="822"/>
      <c r="L40" s="168">
        <v>5</v>
      </c>
      <c r="M40" s="823" t="str">
        <f t="shared" si="3"/>
        <v>NO APLICA</v>
      </c>
      <c r="N40" s="823"/>
    </row>
    <row r="41" spans="2:14">
      <c r="B41" s="162"/>
      <c r="C41" s="162"/>
      <c r="E41" s="163"/>
      <c r="F41" s="193" t="str">
        <f>IF(OR(D41="",E41=""),"",ROUND(D41/LOOKUP(E41,SMMLV!$A$2:$A$36,SMMLV!$D$2:$D$106),3))</f>
        <v/>
      </c>
      <c r="K41" s="822"/>
      <c r="L41" s="168">
        <v>6</v>
      </c>
      <c r="M41" s="823" t="str">
        <f t="shared" si="3"/>
        <v>NO APLICA</v>
      </c>
      <c r="N41" s="823"/>
    </row>
    <row r="42" spans="2:14">
      <c r="B42" s="162"/>
      <c r="C42" s="162"/>
      <c r="E42" s="163"/>
      <c r="F42" s="193" t="str">
        <f>IF(OR(D42="",E42=""),"",ROUND(D42/LOOKUP(E42,SMMLV!$A$2:$A$36,SMMLV!$D$2:$D$106),3))</f>
        <v/>
      </c>
      <c r="K42" s="822"/>
      <c r="L42" s="168">
        <v>7</v>
      </c>
      <c r="M42" s="823" t="str">
        <f t="shared" si="3"/>
        <v>NO APLICA</v>
      </c>
      <c r="N42" s="823"/>
    </row>
    <row r="43" spans="2:14">
      <c r="B43" s="162"/>
      <c r="C43" s="162"/>
      <c r="E43" s="163"/>
      <c r="F43" s="193" t="str">
        <f>IF(OR(D43="",E43=""),"",ROUND(D43/LOOKUP(E43,SMMLV!$A$2:$A$36,SMMLV!$D$2:$D$106),3))</f>
        <v/>
      </c>
      <c r="K43" s="822"/>
      <c r="L43" s="168">
        <v>8</v>
      </c>
      <c r="M43" s="823" t="str">
        <f t="shared" si="3"/>
        <v>NO APLICA</v>
      </c>
      <c r="N43" s="823"/>
    </row>
    <row r="44" spans="2:14">
      <c r="B44" s="162"/>
      <c r="C44" s="162"/>
      <c r="E44" s="163"/>
      <c r="F44" s="193" t="str">
        <f>IF(OR(D44="",E44=""),"",ROUND(D44/LOOKUP(E44,SMMLV!$A$2:$A$36,SMMLV!$D$2:$D$106),3))</f>
        <v/>
      </c>
      <c r="K44" s="822"/>
      <c r="L44" s="168">
        <v>9</v>
      </c>
      <c r="M44" s="823" t="str">
        <f t="shared" si="3"/>
        <v>NO APLICA</v>
      </c>
      <c r="N44" s="823"/>
    </row>
    <row r="45" spans="2:14">
      <c r="B45" s="162"/>
      <c r="C45" s="162"/>
      <c r="E45" s="163"/>
      <c r="F45" s="193" t="str">
        <f>IF(OR(D45="",E45=""),"",ROUND(D45/LOOKUP(E45,SMMLV!$A$2:$A$36,SMMLV!$D$2:$D$106),3))</f>
        <v/>
      </c>
      <c r="K45" s="822"/>
      <c r="L45" s="168">
        <v>10</v>
      </c>
      <c r="M45" s="823" t="str">
        <f t="shared" si="3"/>
        <v>NO APLICA</v>
      </c>
      <c r="N45" s="823"/>
    </row>
    <row r="46" spans="2:14">
      <c r="B46" s="162"/>
      <c r="C46" s="162"/>
      <c r="E46" s="163"/>
      <c r="F46" s="193" t="str">
        <f>IF(OR(D46="",E46=""),"",ROUND(D46/LOOKUP(E46,SMMLV!$A$2:$A$36,SMMLV!$D$2:$D$106),3))</f>
        <v/>
      </c>
      <c r="K46" s="822">
        <v>5</v>
      </c>
      <c r="L46" s="168">
        <v>1</v>
      </c>
      <c r="M46" s="823" t="str">
        <f t="shared" ref="M46:M55" si="4">IF(SUMIFS($F$5:$F$1200,$B$5:$B$1200,$K$46,$C$5:$C$1200,$L46)=0,"NO APLICA",ROUND(SUMIFS($F$5:$F$1200,$B$5:$B$1200,$K$46,$C$5:$C$1200,$L46),3))</f>
        <v>NO APLICA</v>
      </c>
      <c r="N46" s="823"/>
    </row>
    <row r="47" spans="2:14">
      <c r="B47" s="162"/>
      <c r="C47" s="162"/>
      <c r="E47" s="163"/>
      <c r="F47" s="193" t="str">
        <f>IF(OR(D47="",E47=""),"",ROUND(D47/LOOKUP(E47,SMMLV!$A$2:$A$36,SMMLV!$D$2:$D$106),3))</f>
        <v/>
      </c>
      <c r="K47" s="822"/>
      <c r="L47" s="168">
        <v>2</v>
      </c>
      <c r="M47" s="823" t="str">
        <f t="shared" si="4"/>
        <v>NO APLICA</v>
      </c>
      <c r="N47" s="823"/>
    </row>
    <row r="48" spans="2:14">
      <c r="B48" s="162"/>
      <c r="C48" s="162"/>
      <c r="E48" s="163"/>
      <c r="F48" s="193" t="str">
        <f>IF(OR(D48="",E48=""),"",ROUND(D48/LOOKUP(E48,SMMLV!$A$2:$A$36,SMMLV!$D$2:$D$106),3))</f>
        <v/>
      </c>
      <c r="K48" s="822"/>
      <c r="L48" s="168">
        <v>3</v>
      </c>
      <c r="M48" s="823" t="str">
        <f t="shared" si="4"/>
        <v>NO APLICA</v>
      </c>
      <c r="N48" s="823"/>
    </row>
    <row r="49" spans="2:14">
      <c r="B49" s="162"/>
      <c r="C49" s="162"/>
      <c r="E49" s="163"/>
      <c r="F49" s="193" t="str">
        <f>IF(OR(D49="",E49=""),"",ROUND(D49/LOOKUP(E49,SMMLV!$A$2:$A$36,SMMLV!$D$2:$D$106),3))</f>
        <v/>
      </c>
      <c r="K49" s="822"/>
      <c r="L49" s="168">
        <v>4</v>
      </c>
      <c r="M49" s="823" t="str">
        <f t="shared" si="4"/>
        <v>NO APLICA</v>
      </c>
      <c r="N49" s="823"/>
    </row>
    <row r="50" spans="2:14">
      <c r="B50" s="162"/>
      <c r="C50" s="162"/>
      <c r="E50" s="163"/>
      <c r="F50" s="193" t="str">
        <f>IF(OR(D50="",E50=""),"",ROUND(D50/LOOKUP(E50,SMMLV!$A$2:$A$36,SMMLV!$D$2:$D$106),3))</f>
        <v/>
      </c>
      <c r="K50" s="822"/>
      <c r="L50" s="168">
        <v>5</v>
      </c>
      <c r="M50" s="823" t="str">
        <f t="shared" si="4"/>
        <v>NO APLICA</v>
      </c>
      <c r="N50" s="823"/>
    </row>
    <row r="51" spans="2:14">
      <c r="B51" s="162"/>
      <c r="C51" s="162"/>
      <c r="E51" s="163"/>
      <c r="F51" s="193" t="str">
        <f>IF(OR(D51="",E51=""),"",ROUND(D51/LOOKUP(E51,SMMLV!$A$2:$A$36,SMMLV!$D$2:$D$106),3))</f>
        <v/>
      </c>
      <c r="K51" s="822"/>
      <c r="L51" s="168">
        <v>6</v>
      </c>
      <c r="M51" s="823" t="str">
        <f t="shared" si="4"/>
        <v>NO APLICA</v>
      </c>
      <c r="N51" s="823"/>
    </row>
    <row r="52" spans="2:14">
      <c r="B52" s="162"/>
      <c r="C52" s="162"/>
      <c r="E52" s="163"/>
      <c r="F52" s="193" t="str">
        <f>IF(OR(D52="",E52=""),"",ROUND(D52/LOOKUP(E52,SMMLV!$A$2:$A$36,SMMLV!$D$2:$D$106),3))</f>
        <v/>
      </c>
      <c r="K52" s="822"/>
      <c r="L52" s="168">
        <v>7</v>
      </c>
      <c r="M52" s="823" t="str">
        <f t="shared" si="4"/>
        <v>NO APLICA</v>
      </c>
      <c r="N52" s="823"/>
    </row>
    <row r="53" spans="2:14">
      <c r="B53" s="162"/>
      <c r="C53" s="162"/>
      <c r="E53" s="163"/>
      <c r="F53" s="193" t="str">
        <f>IF(OR(D53="",E53=""),"",ROUND(D53/LOOKUP(E53,SMMLV!$A$2:$A$36,SMMLV!$D$2:$D$106),3))</f>
        <v/>
      </c>
      <c r="K53" s="822"/>
      <c r="L53" s="168">
        <v>8</v>
      </c>
      <c r="M53" s="823" t="str">
        <f t="shared" si="4"/>
        <v>NO APLICA</v>
      </c>
      <c r="N53" s="823"/>
    </row>
    <row r="54" spans="2:14">
      <c r="B54" s="162"/>
      <c r="C54" s="162"/>
      <c r="E54" s="163"/>
      <c r="F54" s="193" t="str">
        <f>IF(OR(D54="",E54=""),"",ROUND(D54/LOOKUP(E54,SMMLV!$A$2:$A$36,SMMLV!$D$2:$D$106),3))</f>
        <v/>
      </c>
      <c r="K54" s="822"/>
      <c r="L54" s="168">
        <v>9</v>
      </c>
      <c r="M54" s="823" t="str">
        <f t="shared" si="4"/>
        <v>NO APLICA</v>
      </c>
      <c r="N54" s="823"/>
    </row>
    <row r="55" spans="2:14">
      <c r="B55" s="162"/>
      <c r="C55" s="162"/>
      <c r="E55" s="163"/>
      <c r="F55" s="193" t="str">
        <f>IF(OR(D55="",E55=""),"",ROUND(D55/LOOKUP(E55,SMMLV!$A$2:$A$36,SMMLV!$D$2:$D$106),3))</f>
        <v/>
      </c>
      <c r="K55" s="822"/>
      <c r="L55" s="168">
        <v>10</v>
      </c>
      <c r="M55" s="823" t="str">
        <f t="shared" si="4"/>
        <v>NO APLICA</v>
      </c>
      <c r="N55" s="823"/>
    </row>
    <row r="56" spans="2:14">
      <c r="B56" s="162"/>
      <c r="C56" s="162"/>
      <c r="E56" s="163"/>
      <c r="F56" s="193" t="str">
        <f>IF(OR(D56="",E56=""),"",ROUND(D56/LOOKUP(E56,SMMLV!$A$2:$A$36,SMMLV!$D$2:$D$106),3))</f>
        <v/>
      </c>
      <c r="K56" s="822">
        <v>6</v>
      </c>
      <c r="L56" s="168">
        <v>1</v>
      </c>
      <c r="M56" s="823" t="str">
        <f t="shared" ref="M56:M65" si="5">IF(SUMIFS($F$5:$F$1200,$B$5:$B$1200,$K$56,$C$5:$C$1200,$L56)=0,"NO APLICA",ROUND(SUMIFS($F$5:$F$1200,$B$5:$B$1200,$K$56,$C$5:$C$1200,$L56),3))</f>
        <v>NO APLICA</v>
      </c>
      <c r="N56" s="823"/>
    </row>
    <row r="57" spans="2:14">
      <c r="B57" s="162"/>
      <c r="C57" s="162"/>
      <c r="E57" s="163"/>
      <c r="F57" s="193" t="str">
        <f>IF(OR(D57="",E57=""),"",ROUND(D57/LOOKUP(E57,SMMLV!$A$2:$A$36,SMMLV!$D$2:$D$106),3))</f>
        <v/>
      </c>
      <c r="K57" s="822"/>
      <c r="L57" s="168">
        <v>2</v>
      </c>
      <c r="M57" s="823" t="str">
        <f t="shared" si="5"/>
        <v>NO APLICA</v>
      </c>
      <c r="N57" s="823"/>
    </row>
    <row r="58" spans="2:14">
      <c r="B58" s="162"/>
      <c r="C58" s="162"/>
      <c r="E58" s="163"/>
      <c r="F58" s="193" t="str">
        <f>IF(OR(D58="",E58=""),"",ROUND(D58/LOOKUP(E58,SMMLV!$A$2:$A$36,SMMLV!$D$2:$D$106),3))</f>
        <v/>
      </c>
      <c r="K58" s="822"/>
      <c r="L58" s="168">
        <v>3</v>
      </c>
      <c r="M58" s="823" t="str">
        <f t="shared" si="5"/>
        <v>NO APLICA</v>
      </c>
      <c r="N58" s="823"/>
    </row>
    <row r="59" spans="2:14">
      <c r="B59" s="162"/>
      <c r="C59" s="162"/>
      <c r="E59" s="163"/>
      <c r="F59" s="193" t="str">
        <f>IF(OR(D59="",E59=""),"",ROUND(D59/LOOKUP(E59,SMMLV!$A$2:$A$36,SMMLV!$D$2:$D$106),3))</f>
        <v/>
      </c>
      <c r="K59" s="822"/>
      <c r="L59" s="168">
        <v>4</v>
      </c>
      <c r="M59" s="823" t="str">
        <f t="shared" si="5"/>
        <v>NO APLICA</v>
      </c>
      <c r="N59" s="823"/>
    </row>
    <row r="60" spans="2:14">
      <c r="B60" s="162"/>
      <c r="C60" s="162"/>
      <c r="E60" s="163"/>
      <c r="F60" s="193" t="str">
        <f>IF(OR(D60="",E60=""),"",ROUND(D60/LOOKUP(E60,SMMLV!$A$2:$A$36,SMMLV!$D$2:$D$106),3))</f>
        <v/>
      </c>
      <c r="K60" s="822"/>
      <c r="L60" s="168">
        <v>5</v>
      </c>
      <c r="M60" s="823" t="str">
        <f t="shared" si="5"/>
        <v>NO APLICA</v>
      </c>
      <c r="N60" s="823"/>
    </row>
    <row r="61" spans="2:14">
      <c r="B61" s="162"/>
      <c r="C61" s="162"/>
      <c r="E61" s="163"/>
      <c r="F61" s="193" t="str">
        <f>IF(OR(D61="",E61=""),"",ROUND(D61/LOOKUP(E61,SMMLV!$A$2:$A$36,SMMLV!$D$2:$D$106),3))</f>
        <v/>
      </c>
      <c r="K61" s="822"/>
      <c r="L61" s="168">
        <v>6</v>
      </c>
      <c r="M61" s="823" t="str">
        <f t="shared" si="5"/>
        <v>NO APLICA</v>
      </c>
      <c r="N61" s="823"/>
    </row>
    <row r="62" spans="2:14">
      <c r="B62" s="162"/>
      <c r="C62" s="162"/>
      <c r="E62" s="163"/>
      <c r="F62" s="193" t="str">
        <f>IF(OR(D62="",E62=""),"",ROUND(D62/LOOKUP(E62,SMMLV!$A$2:$A$36,SMMLV!$D$2:$D$106),3))</f>
        <v/>
      </c>
      <c r="K62" s="822"/>
      <c r="L62" s="168">
        <v>7</v>
      </c>
      <c r="M62" s="823" t="str">
        <f t="shared" si="5"/>
        <v>NO APLICA</v>
      </c>
      <c r="N62" s="823"/>
    </row>
    <row r="63" spans="2:14">
      <c r="B63" s="162"/>
      <c r="C63" s="162"/>
      <c r="E63" s="163"/>
      <c r="F63" s="193" t="str">
        <f>IF(OR(D63="",E63=""),"",ROUND(D63/LOOKUP(E63,SMMLV!$A$2:$A$36,SMMLV!$D$2:$D$106),3))</f>
        <v/>
      </c>
      <c r="K63" s="822"/>
      <c r="L63" s="168">
        <v>8</v>
      </c>
      <c r="M63" s="823" t="str">
        <f t="shared" si="5"/>
        <v>NO APLICA</v>
      </c>
      <c r="N63" s="823"/>
    </row>
    <row r="64" spans="2:14">
      <c r="B64" s="162"/>
      <c r="C64" s="162"/>
      <c r="E64" s="163"/>
      <c r="F64" s="193" t="str">
        <f>IF(OR(D64="",E64=""),"",ROUND(D64/LOOKUP(E64,SMMLV!$A$2:$A$36,SMMLV!$D$2:$D$106),3))</f>
        <v/>
      </c>
      <c r="K64" s="822"/>
      <c r="L64" s="168">
        <v>9</v>
      </c>
      <c r="M64" s="823" t="str">
        <f t="shared" si="5"/>
        <v>NO APLICA</v>
      </c>
      <c r="N64" s="823"/>
    </row>
    <row r="65" spans="2:14">
      <c r="B65" s="162"/>
      <c r="C65" s="162"/>
      <c r="E65" s="163"/>
      <c r="F65" s="193" t="str">
        <f>IF(OR(D65="",E65=""),"",ROUND(D65/LOOKUP(E65,SMMLV!$A$2:$A$36,SMMLV!$D$2:$D$106),3))</f>
        <v/>
      </c>
      <c r="K65" s="822"/>
      <c r="L65" s="168">
        <v>10</v>
      </c>
      <c r="M65" s="823" t="str">
        <f t="shared" si="5"/>
        <v>NO APLICA</v>
      </c>
      <c r="N65" s="823"/>
    </row>
    <row r="66" spans="2:14">
      <c r="B66" s="162"/>
      <c r="C66" s="162"/>
      <c r="E66" s="163"/>
      <c r="F66" s="193" t="str">
        <f>IF(OR(D66="",E66=""),"",ROUND(D66/LOOKUP(E66,SMMLV!$A$2:$A$36,SMMLV!$D$2:$D$106),3))</f>
        <v/>
      </c>
      <c r="K66" s="822">
        <v>7</v>
      </c>
      <c r="L66" s="168">
        <v>1</v>
      </c>
      <c r="M66" s="823" t="str">
        <f t="shared" ref="M66:M75" si="6">IF(SUMIFS($F$5:$F$1200,$B$5:$B$1200,$K$66,$C$5:$C$1200,$L66)=0,"NO APLICA",ROUND(SUMIFS($F$5:$F$1200,$B$5:$B$1200,$K$66,$C$5:$C$1200,$L66),3))</f>
        <v>NO APLICA</v>
      </c>
      <c r="N66" s="823"/>
    </row>
    <row r="67" spans="2:14">
      <c r="B67" s="162"/>
      <c r="C67" s="162"/>
      <c r="E67" s="163"/>
      <c r="F67" s="193" t="str">
        <f>IF(OR(D67="",E67=""),"",ROUND(D67/LOOKUP(E67,SMMLV!$A$2:$A$36,SMMLV!$D$2:$D$106),3))</f>
        <v/>
      </c>
      <c r="K67" s="822"/>
      <c r="L67" s="168">
        <v>2</v>
      </c>
      <c r="M67" s="823" t="str">
        <f t="shared" si="6"/>
        <v>NO APLICA</v>
      </c>
      <c r="N67" s="823"/>
    </row>
    <row r="68" spans="2:14">
      <c r="B68" s="162"/>
      <c r="C68" s="162"/>
      <c r="E68" s="163"/>
      <c r="F68" s="193" t="str">
        <f>IF(OR(D68="",E68=""),"",ROUND(D68/LOOKUP(E68,SMMLV!$A$2:$A$36,SMMLV!$D$2:$D$106),3))</f>
        <v/>
      </c>
      <c r="K68" s="822"/>
      <c r="L68" s="168">
        <v>3</v>
      </c>
      <c r="M68" s="823" t="str">
        <f t="shared" si="6"/>
        <v>NO APLICA</v>
      </c>
      <c r="N68" s="823"/>
    </row>
    <row r="69" spans="2:14">
      <c r="B69" s="162"/>
      <c r="C69" s="162"/>
      <c r="E69" s="163"/>
      <c r="F69" s="193" t="str">
        <f>IF(OR(D69="",E69=""),"",ROUND(D69/LOOKUP(E69,SMMLV!$A$2:$A$36,SMMLV!$D$2:$D$106),3))</f>
        <v/>
      </c>
      <c r="K69" s="822"/>
      <c r="L69" s="168">
        <v>4</v>
      </c>
      <c r="M69" s="823" t="str">
        <f t="shared" si="6"/>
        <v>NO APLICA</v>
      </c>
      <c r="N69" s="823"/>
    </row>
    <row r="70" spans="2:14">
      <c r="B70" s="162"/>
      <c r="C70" s="162"/>
      <c r="E70" s="163"/>
      <c r="F70" s="193" t="str">
        <f>IF(OR(D70="",E70=""),"",ROUND(D70/LOOKUP(E70,SMMLV!$A$2:$A$36,SMMLV!$D$2:$D$106),3))</f>
        <v/>
      </c>
      <c r="K70" s="822"/>
      <c r="L70" s="168">
        <v>5</v>
      </c>
      <c r="M70" s="823" t="str">
        <f t="shared" si="6"/>
        <v>NO APLICA</v>
      </c>
      <c r="N70" s="823"/>
    </row>
    <row r="71" spans="2:14">
      <c r="B71" s="162"/>
      <c r="C71" s="162"/>
      <c r="E71" s="163"/>
      <c r="F71" s="193" t="str">
        <f>IF(OR(D71="",E71=""),"",ROUND(D71/LOOKUP(E71,SMMLV!$A$2:$A$36,SMMLV!$D$2:$D$106),3))</f>
        <v/>
      </c>
      <c r="K71" s="822"/>
      <c r="L71" s="168">
        <v>6</v>
      </c>
      <c r="M71" s="823" t="str">
        <f t="shared" si="6"/>
        <v>NO APLICA</v>
      </c>
      <c r="N71" s="823"/>
    </row>
    <row r="72" spans="2:14">
      <c r="B72" s="162"/>
      <c r="C72" s="162"/>
      <c r="E72" s="163"/>
      <c r="F72" s="193" t="str">
        <f>IF(OR(D72="",E72=""),"",ROUND(D72/LOOKUP(E72,SMMLV!$A$2:$A$36,SMMLV!$D$2:$D$106),3))</f>
        <v/>
      </c>
      <c r="K72" s="822"/>
      <c r="L72" s="168">
        <v>7</v>
      </c>
      <c r="M72" s="823" t="str">
        <f t="shared" si="6"/>
        <v>NO APLICA</v>
      </c>
      <c r="N72" s="823"/>
    </row>
    <row r="73" spans="2:14">
      <c r="B73" s="162"/>
      <c r="C73" s="162"/>
      <c r="E73" s="163"/>
      <c r="F73" s="193" t="str">
        <f>IF(OR(D73="",E73=""),"",ROUND(D73/LOOKUP(E73,SMMLV!$A$2:$A$36,SMMLV!$D$2:$D$106),3))</f>
        <v/>
      </c>
      <c r="K73" s="822"/>
      <c r="L73" s="168">
        <v>8</v>
      </c>
      <c r="M73" s="823" t="str">
        <f t="shared" si="6"/>
        <v>NO APLICA</v>
      </c>
      <c r="N73" s="823"/>
    </row>
    <row r="74" spans="2:14">
      <c r="B74" s="162"/>
      <c r="C74" s="162"/>
      <c r="E74" s="163"/>
      <c r="F74" s="193" t="str">
        <f>IF(OR(D74="",E74=""),"",ROUND(D74/LOOKUP(E74,SMMLV!$A$2:$A$36,SMMLV!$D$2:$D$106),3))</f>
        <v/>
      </c>
      <c r="K74" s="822"/>
      <c r="L74" s="168">
        <v>9</v>
      </c>
      <c r="M74" s="823" t="str">
        <f t="shared" si="6"/>
        <v>NO APLICA</v>
      </c>
      <c r="N74" s="823"/>
    </row>
    <row r="75" spans="2:14">
      <c r="B75" s="162"/>
      <c r="C75" s="162"/>
      <c r="E75" s="163"/>
      <c r="F75" s="193" t="str">
        <f>IF(OR(D75="",E75=""),"",ROUND(D75/LOOKUP(E75,SMMLV!$A$2:$A$36,SMMLV!$D$2:$D$106),3))</f>
        <v/>
      </c>
      <c r="K75" s="822"/>
      <c r="L75" s="168">
        <v>10</v>
      </c>
      <c r="M75" s="823" t="str">
        <f t="shared" si="6"/>
        <v>NO APLICA</v>
      </c>
      <c r="N75" s="823"/>
    </row>
    <row r="76" spans="2:14">
      <c r="B76" s="162"/>
      <c r="C76" s="162"/>
      <c r="E76" s="163"/>
      <c r="F76" s="193" t="str">
        <f>IF(OR(D76="",E76=""),"",ROUND(D76/LOOKUP(E76,SMMLV!$A$2:$A$36,SMMLV!$D$2:$D$106),3))</f>
        <v/>
      </c>
      <c r="K76" s="822">
        <v>8</v>
      </c>
      <c r="L76" s="168">
        <v>1</v>
      </c>
      <c r="M76" s="823" t="str">
        <f t="shared" ref="M76:M85" si="7">IF(SUMIFS($F$5:$F$1200,$B$5:$B$1200,$K$76,$C$5:$C$1200,$L76)=0,"NO APLICA",ROUND(SUMIFS($F$5:$F$1200,$B$5:$B$1200,$K$76,$C$5:$C$1200,$L76),3))</f>
        <v>NO APLICA</v>
      </c>
      <c r="N76" s="823"/>
    </row>
    <row r="77" spans="2:14">
      <c r="B77" s="162"/>
      <c r="C77" s="162"/>
      <c r="E77" s="163"/>
      <c r="F77" s="193" t="str">
        <f>IF(OR(D77="",E77=""),"",ROUND(D77/LOOKUP(E77,SMMLV!$A$2:$A$36,SMMLV!$D$2:$D$106),3))</f>
        <v/>
      </c>
      <c r="K77" s="822"/>
      <c r="L77" s="168">
        <v>2</v>
      </c>
      <c r="M77" s="823" t="str">
        <f t="shared" si="7"/>
        <v>NO APLICA</v>
      </c>
      <c r="N77" s="823"/>
    </row>
    <row r="78" spans="2:14">
      <c r="B78" s="162"/>
      <c r="C78" s="162"/>
      <c r="E78" s="163"/>
      <c r="F78" s="193" t="str">
        <f>IF(OR(D78="",E78=""),"",ROUND(D78/LOOKUP(E78,SMMLV!$A$2:$A$36,SMMLV!$D$2:$D$106),3))</f>
        <v/>
      </c>
      <c r="K78" s="822"/>
      <c r="L78" s="168">
        <v>3</v>
      </c>
      <c r="M78" s="823" t="str">
        <f t="shared" si="7"/>
        <v>NO APLICA</v>
      </c>
      <c r="N78" s="823"/>
    </row>
    <row r="79" spans="2:14">
      <c r="B79" s="162"/>
      <c r="C79" s="162"/>
      <c r="E79" s="163"/>
      <c r="F79" s="193" t="str">
        <f>IF(OR(D79="",E79=""),"",ROUND(D79/LOOKUP(E79,SMMLV!$A$2:$A$36,SMMLV!$D$2:$D$106),3))</f>
        <v/>
      </c>
      <c r="K79" s="822"/>
      <c r="L79" s="168">
        <v>4</v>
      </c>
      <c r="M79" s="823" t="str">
        <f t="shared" si="7"/>
        <v>NO APLICA</v>
      </c>
      <c r="N79" s="823"/>
    </row>
    <row r="80" spans="2:14">
      <c r="B80" s="162"/>
      <c r="C80" s="162"/>
      <c r="E80" s="163"/>
      <c r="F80" s="193" t="str">
        <f>IF(OR(D80="",E80=""),"",ROUND(D80/LOOKUP(E80,SMMLV!$A$2:$A$36,SMMLV!$D$2:$D$106),3))</f>
        <v/>
      </c>
      <c r="K80" s="822"/>
      <c r="L80" s="168">
        <v>5</v>
      </c>
      <c r="M80" s="823" t="str">
        <f t="shared" si="7"/>
        <v>NO APLICA</v>
      </c>
      <c r="N80" s="823"/>
    </row>
    <row r="81" spans="2:14">
      <c r="B81" s="162"/>
      <c r="C81" s="162"/>
      <c r="E81" s="163"/>
      <c r="F81" s="193" t="str">
        <f>IF(OR(D81="",E81=""),"",ROUND(D81/LOOKUP(E81,SMMLV!$A$2:$A$36,SMMLV!$D$2:$D$106),3))</f>
        <v/>
      </c>
      <c r="K81" s="822"/>
      <c r="L81" s="168">
        <v>6</v>
      </c>
      <c r="M81" s="823" t="str">
        <f t="shared" si="7"/>
        <v>NO APLICA</v>
      </c>
      <c r="N81" s="823"/>
    </row>
    <row r="82" spans="2:14">
      <c r="B82" s="162"/>
      <c r="C82" s="162"/>
      <c r="E82" s="163"/>
      <c r="F82" s="193" t="str">
        <f>IF(OR(D82="",E82=""),"",ROUND(D82/LOOKUP(E82,SMMLV!$A$2:$A$36,SMMLV!$D$2:$D$106),3))</f>
        <v/>
      </c>
      <c r="K82" s="822"/>
      <c r="L82" s="168">
        <v>7</v>
      </c>
      <c r="M82" s="823" t="str">
        <f t="shared" si="7"/>
        <v>NO APLICA</v>
      </c>
      <c r="N82" s="823"/>
    </row>
    <row r="83" spans="2:14">
      <c r="B83" s="162"/>
      <c r="C83" s="162"/>
      <c r="E83" s="163"/>
      <c r="F83" s="193" t="str">
        <f>IF(OR(D83="",E83=""),"",ROUND(D83/LOOKUP(E83,SMMLV!$A$2:$A$36,SMMLV!$D$2:$D$106),3))</f>
        <v/>
      </c>
      <c r="K83" s="822"/>
      <c r="L83" s="168">
        <v>8</v>
      </c>
      <c r="M83" s="823" t="str">
        <f t="shared" si="7"/>
        <v>NO APLICA</v>
      </c>
      <c r="N83" s="823"/>
    </row>
    <row r="84" spans="2:14">
      <c r="B84" s="162"/>
      <c r="C84" s="162"/>
      <c r="E84" s="163"/>
      <c r="F84" s="193" t="str">
        <f>IF(OR(D84="",E84=""),"",ROUND(D84/LOOKUP(E84,SMMLV!$A$2:$A$36,SMMLV!$D$2:$D$106),3))</f>
        <v/>
      </c>
      <c r="K84" s="822"/>
      <c r="L84" s="168">
        <v>9</v>
      </c>
      <c r="M84" s="823" t="str">
        <f t="shared" si="7"/>
        <v>NO APLICA</v>
      </c>
      <c r="N84" s="823"/>
    </row>
    <row r="85" spans="2:14">
      <c r="B85" s="162"/>
      <c r="C85" s="162"/>
      <c r="E85" s="163"/>
      <c r="F85" s="193" t="str">
        <f>IF(OR(D85="",E85=""),"",ROUND(D85/LOOKUP(E85,SMMLV!$A$2:$A$36,SMMLV!$D$2:$D$106),3))</f>
        <v/>
      </c>
      <c r="K85" s="822"/>
      <c r="L85" s="168">
        <v>10</v>
      </c>
      <c r="M85" s="823" t="str">
        <f t="shared" si="7"/>
        <v>NO APLICA</v>
      </c>
      <c r="N85" s="823"/>
    </row>
    <row r="86" spans="2:14">
      <c r="B86" s="162"/>
      <c r="C86" s="162"/>
      <c r="E86" s="163"/>
      <c r="F86" s="193" t="str">
        <f>IF(OR(D86="",E86=""),"",ROUND(D86/LOOKUP(E86,SMMLV!$A$2:$A$36,SMMLV!$D$2:$D$106),3))</f>
        <v/>
      </c>
      <c r="K86" s="822">
        <v>9</v>
      </c>
      <c r="L86" s="168">
        <v>1</v>
      </c>
      <c r="M86" s="823" t="str">
        <f t="shared" ref="M86:M95" si="8">IF(SUMIFS($F$5:$F$1200,$B$5:$B$1200,$K$86,$C$5:$C$1200,$L86)=0,"NO APLICA",ROUND(SUMIFS($F$5:$F$1200,$B$5:$B$1200,$K$86,$C$5:$C$1200,$L86),3))</f>
        <v>NO APLICA</v>
      </c>
      <c r="N86" s="823"/>
    </row>
    <row r="87" spans="2:14">
      <c r="B87" s="162"/>
      <c r="C87" s="162"/>
      <c r="E87" s="163"/>
      <c r="F87" s="193" t="str">
        <f>IF(OR(D87="",E87=""),"",ROUND(D87/LOOKUP(E87,SMMLV!$A$2:$A$36,SMMLV!$D$2:$D$106),3))</f>
        <v/>
      </c>
      <c r="K87" s="822"/>
      <c r="L87" s="168">
        <v>2</v>
      </c>
      <c r="M87" s="823" t="str">
        <f t="shared" si="8"/>
        <v>NO APLICA</v>
      </c>
      <c r="N87" s="823"/>
    </row>
    <row r="88" spans="2:14">
      <c r="B88" s="162"/>
      <c r="C88" s="162"/>
      <c r="E88" s="163"/>
      <c r="F88" s="193" t="str">
        <f>IF(OR(D88="",E88=""),"",ROUND(D88/LOOKUP(E88,SMMLV!$A$2:$A$36,SMMLV!$D$2:$D$106),3))</f>
        <v/>
      </c>
      <c r="K88" s="822"/>
      <c r="L88" s="168">
        <v>3</v>
      </c>
      <c r="M88" s="823" t="str">
        <f t="shared" si="8"/>
        <v>NO APLICA</v>
      </c>
      <c r="N88" s="823"/>
    </row>
    <row r="89" spans="2:14">
      <c r="B89" s="162"/>
      <c r="C89" s="162"/>
      <c r="E89" s="163"/>
      <c r="F89" s="193" t="str">
        <f>IF(OR(D89="",E89=""),"",ROUND(D89/LOOKUP(E89,SMMLV!$A$2:$A$36,SMMLV!$D$2:$D$106),3))</f>
        <v/>
      </c>
      <c r="K89" s="822"/>
      <c r="L89" s="168">
        <v>4</v>
      </c>
      <c r="M89" s="823" t="str">
        <f t="shared" si="8"/>
        <v>NO APLICA</v>
      </c>
      <c r="N89" s="823"/>
    </row>
    <row r="90" spans="2:14">
      <c r="B90" s="162"/>
      <c r="C90" s="162"/>
      <c r="E90" s="163"/>
      <c r="F90" s="193" t="str">
        <f>IF(OR(D90="",E90=""),"",ROUND(D90/LOOKUP(E90,SMMLV!$A$2:$A$36,SMMLV!$D$2:$D$106),3))</f>
        <v/>
      </c>
      <c r="K90" s="822"/>
      <c r="L90" s="168">
        <v>5</v>
      </c>
      <c r="M90" s="823" t="str">
        <f t="shared" si="8"/>
        <v>NO APLICA</v>
      </c>
      <c r="N90" s="823"/>
    </row>
    <row r="91" spans="2:14">
      <c r="B91" s="162"/>
      <c r="C91" s="162"/>
      <c r="E91" s="163"/>
      <c r="F91" s="193" t="str">
        <f>IF(OR(D91="",E91=""),"",ROUND(D91/LOOKUP(E91,SMMLV!$A$2:$A$36,SMMLV!$D$2:$D$106),3))</f>
        <v/>
      </c>
      <c r="K91" s="822"/>
      <c r="L91" s="168">
        <v>6</v>
      </c>
      <c r="M91" s="823" t="str">
        <f t="shared" si="8"/>
        <v>NO APLICA</v>
      </c>
      <c r="N91" s="823"/>
    </row>
    <row r="92" spans="2:14">
      <c r="B92" s="162"/>
      <c r="C92" s="162"/>
      <c r="E92" s="163"/>
      <c r="F92" s="193" t="str">
        <f>IF(OR(D92="",E92=""),"",ROUND(D92/LOOKUP(E92,SMMLV!$A$2:$A$36,SMMLV!$D$2:$D$106),3))</f>
        <v/>
      </c>
      <c r="K92" s="822"/>
      <c r="L92" s="168">
        <v>7</v>
      </c>
      <c r="M92" s="823" t="str">
        <f t="shared" si="8"/>
        <v>NO APLICA</v>
      </c>
      <c r="N92" s="823"/>
    </row>
    <row r="93" spans="2:14">
      <c r="B93" s="162"/>
      <c r="C93" s="162"/>
      <c r="E93" s="163"/>
      <c r="F93" s="193" t="str">
        <f>IF(OR(D93="",E93=""),"",ROUND(D93/LOOKUP(E93,SMMLV!$A$2:$A$36,SMMLV!$D$2:$D$106),3))</f>
        <v/>
      </c>
      <c r="K93" s="822"/>
      <c r="L93" s="168">
        <v>8</v>
      </c>
      <c r="M93" s="823" t="str">
        <f t="shared" si="8"/>
        <v>NO APLICA</v>
      </c>
      <c r="N93" s="823"/>
    </row>
    <row r="94" spans="2:14">
      <c r="B94" s="162"/>
      <c r="C94" s="162"/>
      <c r="E94" s="163"/>
      <c r="F94" s="193" t="str">
        <f>IF(OR(D94="",E94=""),"",ROUND(D94/LOOKUP(E94,SMMLV!$A$2:$A$36,SMMLV!$D$2:$D$106),3))</f>
        <v/>
      </c>
      <c r="K94" s="822"/>
      <c r="L94" s="168">
        <v>9</v>
      </c>
      <c r="M94" s="823" t="str">
        <f t="shared" si="8"/>
        <v>NO APLICA</v>
      </c>
      <c r="N94" s="823"/>
    </row>
    <row r="95" spans="2:14">
      <c r="B95" s="162"/>
      <c r="C95" s="162"/>
      <c r="E95" s="163"/>
      <c r="F95" s="193" t="str">
        <f>IF(OR(D95="",E95=""),"",ROUND(D95/LOOKUP(E95,SMMLV!$A$2:$A$36,SMMLV!$D$2:$D$106),3))</f>
        <v/>
      </c>
      <c r="K95" s="822"/>
      <c r="L95" s="168">
        <v>10</v>
      </c>
      <c r="M95" s="823" t="str">
        <f t="shared" si="8"/>
        <v>NO APLICA</v>
      </c>
      <c r="N95" s="823"/>
    </row>
    <row r="96" spans="2:14">
      <c r="B96" s="162"/>
      <c r="C96" s="162"/>
      <c r="E96" s="163"/>
      <c r="F96" s="193" t="str">
        <f>IF(OR(D96="",E96=""),"",ROUND(D96/LOOKUP(E96,SMMLV!$A$2:$A$36,SMMLV!$D$2:$D$106),3))</f>
        <v/>
      </c>
      <c r="K96" s="822">
        <v>10</v>
      </c>
      <c r="L96" s="168">
        <v>1</v>
      </c>
      <c r="M96" s="823" t="str">
        <f t="shared" ref="M96:M105" si="9">IF(SUMIFS($F$5:$F$1200,$B$5:$B$1200,$K$96,$C$5:$C$1200,$L96)=0,"NO APLICA",ROUND(SUMIFS($F$5:$F$1200,$B$5:$B$1200,$K$96,$C$5:$C$1200,$L96),3))</f>
        <v>NO APLICA</v>
      </c>
      <c r="N96" s="823"/>
    </row>
    <row r="97" spans="2:14">
      <c r="B97" s="162"/>
      <c r="C97" s="162"/>
      <c r="E97" s="163"/>
      <c r="F97" s="193" t="str">
        <f>IF(OR(D97="",E97=""),"",ROUND(D97/LOOKUP(E97,SMMLV!$A$2:$A$36,SMMLV!$D$2:$D$106),3))</f>
        <v/>
      </c>
      <c r="K97" s="822"/>
      <c r="L97" s="168">
        <v>2</v>
      </c>
      <c r="M97" s="823" t="str">
        <f t="shared" si="9"/>
        <v>NO APLICA</v>
      </c>
      <c r="N97" s="823"/>
    </row>
    <row r="98" spans="2:14">
      <c r="B98" s="162"/>
      <c r="C98" s="162"/>
      <c r="E98" s="163"/>
      <c r="F98" s="193" t="str">
        <f>IF(OR(D98="",E98=""),"",ROUND(D98/LOOKUP(E98,SMMLV!$A$2:$A$36,SMMLV!$D$2:$D$106),3))</f>
        <v/>
      </c>
      <c r="K98" s="822"/>
      <c r="L98" s="168">
        <v>3</v>
      </c>
      <c r="M98" s="823" t="str">
        <f t="shared" si="9"/>
        <v>NO APLICA</v>
      </c>
      <c r="N98" s="823"/>
    </row>
    <row r="99" spans="2:14">
      <c r="B99" s="162"/>
      <c r="C99" s="162"/>
      <c r="E99" s="163"/>
      <c r="F99" s="193" t="str">
        <f>IF(OR(D99="",E99=""),"",ROUND(D99/LOOKUP(E99,SMMLV!$A$2:$A$36,SMMLV!$D$2:$D$106),3))</f>
        <v/>
      </c>
      <c r="K99" s="822"/>
      <c r="L99" s="168">
        <v>4</v>
      </c>
      <c r="M99" s="823" t="str">
        <f t="shared" si="9"/>
        <v>NO APLICA</v>
      </c>
      <c r="N99" s="823"/>
    </row>
    <row r="100" spans="2:14">
      <c r="B100" s="162"/>
      <c r="C100" s="162"/>
      <c r="E100" s="163"/>
      <c r="F100" s="193" t="str">
        <f>IF(OR(D100="",E100=""),"",ROUND(D100/LOOKUP(E100,SMMLV!$A$2:$A$36,SMMLV!$D$2:$D$106),3))</f>
        <v/>
      </c>
      <c r="K100" s="822"/>
      <c r="L100" s="168">
        <v>5</v>
      </c>
      <c r="M100" s="823" t="str">
        <f t="shared" si="9"/>
        <v>NO APLICA</v>
      </c>
      <c r="N100" s="823"/>
    </row>
    <row r="101" spans="2:14">
      <c r="B101" s="162"/>
      <c r="C101" s="162"/>
      <c r="E101" s="163"/>
      <c r="F101" s="193" t="str">
        <f>IF(OR(D101="",E101=""),"",ROUND(D101/LOOKUP(E101,SMMLV!$A$2:$A$36,SMMLV!$D$2:$D$106),3))</f>
        <v/>
      </c>
      <c r="K101" s="822"/>
      <c r="L101" s="168">
        <v>6</v>
      </c>
      <c r="M101" s="823" t="str">
        <f t="shared" si="9"/>
        <v>NO APLICA</v>
      </c>
      <c r="N101" s="823"/>
    </row>
    <row r="102" spans="2:14">
      <c r="B102" s="162"/>
      <c r="C102" s="162"/>
      <c r="E102" s="163"/>
      <c r="F102" s="193" t="str">
        <f>IF(OR(D102="",E102=""),"",ROUND(D102/LOOKUP(E102,SMMLV!$A$2:$A$36,SMMLV!$D$2:$D$106),3))</f>
        <v/>
      </c>
      <c r="K102" s="822"/>
      <c r="L102" s="168">
        <v>7</v>
      </c>
      <c r="M102" s="823" t="str">
        <f t="shared" si="9"/>
        <v>NO APLICA</v>
      </c>
      <c r="N102" s="823"/>
    </row>
    <row r="103" spans="2:14">
      <c r="B103" s="162"/>
      <c r="C103" s="162"/>
      <c r="E103" s="163"/>
      <c r="F103" s="193" t="str">
        <f>IF(OR(D103="",E103=""),"",ROUND(D103/LOOKUP(E103,SMMLV!$A$2:$A$36,SMMLV!$D$2:$D$106),3))</f>
        <v/>
      </c>
      <c r="K103" s="822"/>
      <c r="L103" s="168">
        <v>8</v>
      </c>
      <c r="M103" s="823" t="str">
        <f t="shared" si="9"/>
        <v>NO APLICA</v>
      </c>
      <c r="N103" s="823"/>
    </row>
    <row r="104" spans="2:14">
      <c r="B104" s="162"/>
      <c r="C104" s="162"/>
      <c r="E104" s="163"/>
      <c r="F104" s="193" t="str">
        <f>IF(OR(D104="",E104=""),"",ROUND(D104/LOOKUP(E104,SMMLV!$A$2:$A$36,SMMLV!$D$2:$D$106),3))</f>
        <v/>
      </c>
      <c r="K104" s="822"/>
      <c r="L104" s="168">
        <v>9</v>
      </c>
      <c r="M104" s="823" t="str">
        <f t="shared" si="9"/>
        <v>NO APLICA</v>
      </c>
      <c r="N104" s="823"/>
    </row>
    <row r="105" spans="2:14">
      <c r="B105" s="162"/>
      <c r="C105" s="162"/>
      <c r="E105" s="163"/>
      <c r="F105" s="193" t="str">
        <f>IF(OR(D105="",E105=""),"",ROUND(D105/LOOKUP(E105,SMMLV!$A$2:$A$36,SMMLV!$D$2:$D$106),3))</f>
        <v/>
      </c>
      <c r="K105" s="822"/>
      <c r="L105" s="168">
        <v>10</v>
      </c>
      <c r="M105" s="823" t="str">
        <f t="shared" si="9"/>
        <v>NO APLICA</v>
      </c>
      <c r="N105" s="823"/>
    </row>
    <row r="106" spans="2:14">
      <c r="B106" s="162"/>
      <c r="C106" s="162"/>
      <c r="E106" s="163"/>
      <c r="F106" s="193" t="str">
        <f>IF(OR(D106="",E106=""),"",ROUND(D106/LOOKUP(E106,SMMLV!$A$2:$A$36,SMMLV!$D$2:$D$106),3))</f>
        <v/>
      </c>
      <c r="K106" s="822">
        <v>11</v>
      </c>
      <c r="L106" s="168">
        <v>1</v>
      </c>
      <c r="M106" s="823" t="str">
        <f t="shared" ref="M106:M115" si="10">IF(SUMIFS($F$5:$F$1200,$B$5:$B$1200,$K$106,$C$5:$C$1200,$L106)=0,"NO APLICA",ROUND(SUMIFS($F$5:$F$1200,$B$5:$B$1200,$K$106,$C$5:$C$1200,$L106),3))</f>
        <v>NO APLICA</v>
      </c>
      <c r="N106" s="823"/>
    </row>
    <row r="107" spans="2:14">
      <c r="B107" s="162"/>
      <c r="C107" s="162"/>
      <c r="E107" s="163"/>
      <c r="F107" s="193" t="str">
        <f>IF(OR(D107="",E107=""),"",ROUND(D107/LOOKUP(E107,SMMLV!$A$2:$A$36,SMMLV!$D$2:$D$106),3))</f>
        <v/>
      </c>
      <c r="K107" s="822"/>
      <c r="L107" s="168">
        <v>2</v>
      </c>
      <c r="M107" s="823" t="str">
        <f t="shared" si="10"/>
        <v>NO APLICA</v>
      </c>
      <c r="N107" s="823"/>
    </row>
    <row r="108" spans="2:14">
      <c r="B108" s="162"/>
      <c r="C108" s="162"/>
      <c r="E108" s="163"/>
      <c r="F108" s="193" t="str">
        <f>IF(OR(D108="",E108=""),"",ROUND(D108/LOOKUP(E108,SMMLV!$A$2:$A$36,SMMLV!$D$2:$D$106),3))</f>
        <v/>
      </c>
      <c r="K108" s="822"/>
      <c r="L108" s="168">
        <v>3</v>
      </c>
      <c r="M108" s="823" t="str">
        <f t="shared" si="10"/>
        <v>NO APLICA</v>
      </c>
      <c r="N108" s="823"/>
    </row>
    <row r="109" spans="2:14">
      <c r="B109" s="162"/>
      <c r="C109" s="162"/>
      <c r="E109" s="163"/>
      <c r="F109" s="193" t="str">
        <f>IF(OR(D109="",E109=""),"",ROUND(D109/LOOKUP(E109,SMMLV!$A$2:$A$36,SMMLV!$D$2:$D$106),3))</f>
        <v/>
      </c>
      <c r="K109" s="822"/>
      <c r="L109" s="168">
        <v>4</v>
      </c>
      <c r="M109" s="823" t="str">
        <f t="shared" si="10"/>
        <v>NO APLICA</v>
      </c>
      <c r="N109" s="823"/>
    </row>
    <row r="110" spans="2:14">
      <c r="B110" s="162"/>
      <c r="C110" s="162"/>
      <c r="E110" s="163"/>
      <c r="F110" s="193" t="str">
        <f>IF(OR(D110="",E110=""),"",ROUND(D110/LOOKUP(E110,SMMLV!$A$2:$A$36,SMMLV!$D$2:$D$106),3))</f>
        <v/>
      </c>
      <c r="K110" s="822"/>
      <c r="L110" s="168">
        <v>5</v>
      </c>
      <c r="M110" s="823" t="str">
        <f t="shared" si="10"/>
        <v>NO APLICA</v>
      </c>
      <c r="N110" s="823"/>
    </row>
    <row r="111" spans="2:14">
      <c r="B111" s="162"/>
      <c r="C111" s="162"/>
      <c r="E111" s="163"/>
      <c r="F111" s="193" t="str">
        <f>IF(OR(D111="",E111=""),"",ROUND(D111/LOOKUP(E111,SMMLV!$A$2:$A$36,SMMLV!$D$2:$D$106),3))</f>
        <v/>
      </c>
      <c r="K111" s="822"/>
      <c r="L111" s="168">
        <v>6</v>
      </c>
      <c r="M111" s="823" t="str">
        <f t="shared" si="10"/>
        <v>NO APLICA</v>
      </c>
      <c r="N111" s="823"/>
    </row>
    <row r="112" spans="2:14">
      <c r="B112" s="162"/>
      <c r="C112" s="162"/>
      <c r="E112" s="163"/>
      <c r="F112" s="193" t="str">
        <f>IF(OR(D112="",E112=""),"",ROUND(D112/LOOKUP(E112,SMMLV!$A$2:$A$36,SMMLV!$D$2:$D$106),3))</f>
        <v/>
      </c>
      <c r="K112" s="822"/>
      <c r="L112" s="168">
        <v>7</v>
      </c>
      <c r="M112" s="823" t="str">
        <f t="shared" si="10"/>
        <v>NO APLICA</v>
      </c>
      <c r="N112" s="823"/>
    </row>
    <row r="113" spans="2:14">
      <c r="B113" s="162"/>
      <c r="C113" s="162"/>
      <c r="E113" s="163"/>
      <c r="F113" s="193" t="str">
        <f>IF(OR(D113="",E113=""),"",ROUND(D113/LOOKUP(E113,SMMLV!$A$2:$A$36,SMMLV!$D$2:$D$106),3))</f>
        <v/>
      </c>
      <c r="K113" s="822"/>
      <c r="L113" s="168">
        <v>8</v>
      </c>
      <c r="M113" s="823" t="str">
        <f t="shared" si="10"/>
        <v>NO APLICA</v>
      </c>
      <c r="N113" s="823"/>
    </row>
    <row r="114" spans="2:14">
      <c r="B114" s="162"/>
      <c r="C114" s="162"/>
      <c r="E114" s="163"/>
      <c r="F114" s="193" t="str">
        <f>IF(OR(D114="",E114=""),"",ROUND(D114/LOOKUP(E114,SMMLV!$A$2:$A$36,SMMLV!$D$2:$D$106),3))</f>
        <v/>
      </c>
      <c r="K114" s="822"/>
      <c r="L114" s="168">
        <v>9</v>
      </c>
      <c r="M114" s="823" t="str">
        <f t="shared" si="10"/>
        <v>NO APLICA</v>
      </c>
      <c r="N114" s="823"/>
    </row>
    <row r="115" spans="2:14">
      <c r="B115" s="162"/>
      <c r="C115" s="162"/>
      <c r="E115" s="163"/>
      <c r="F115" s="193" t="str">
        <f>IF(OR(D115="",E115=""),"",ROUND(D115/LOOKUP(E115,SMMLV!$A$2:$A$36,SMMLV!$D$2:$D$106),3))</f>
        <v/>
      </c>
      <c r="K115" s="822"/>
      <c r="L115" s="168">
        <v>10</v>
      </c>
      <c r="M115" s="823" t="str">
        <f t="shared" si="10"/>
        <v>NO APLICA</v>
      </c>
      <c r="N115" s="823"/>
    </row>
    <row r="116" spans="2:14">
      <c r="B116" s="162"/>
      <c r="C116" s="162"/>
      <c r="E116" s="163"/>
      <c r="F116" s="193" t="str">
        <f>IF(OR(D116="",E116=""),"",ROUND(D116/LOOKUP(E116,SMMLV!$A$2:$A$36,SMMLV!$D$2:$D$106),3))</f>
        <v/>
      </c>
      <c r="K116" s="822">
        <v>12</v>
      </c>
      <c r="L116" s="168">
        <v>1</v>
      </c>
      <c r="M116" s="823" t="str">
        <f t="shared" ref="M116:M125" si="11">IF(SUMIFS($F$5:$F$1200,$B$5:$B$1200,$K$116,$C$5:$C$1200,$L116)=0,"NO APLICA",ROUND(SUMIFS($F$5:$F$1200,$B$5:$B$1200,$K$116,$C$5:$C$1200,$L116),3))</f>
        <v>NO APLICA</v>
      </c>
      <c r="N116" s="823"/>
    </row>
    <row r="117" spans="2:14">
      <c r="B117" s="162"/>
      <c r="C117" s="162"/>
      <c r="E117" s="163"/>
      <c r="F117" s="193" t="str">
        <f>IF(OR(D117="",E117=""),"",ROUND(D117/LOOKUP(E117,SMMLV!$A$2:$A$36,SMMLV!$D$2:$D$106),3))</f>
        <v/>
      </c>
      <c r="K117" s="822"/>
      <c r="L117" s="168">
        <v>2</v>
      </c>
      <c r="M117" s="823" t="str">
        <f t="shared" si="11"/>
        <v>NO APLICA</v>
      </c>
      <c r="N117" s="823"/>
    </row>
    <row r="118" spans="2:14">
      <c r="B118" s="162"/>
      <c r="C118" s="162"/>
      <c r="E118" s="163"/>
      <c r="F118" s="193" t="str">
        <f>IF(OR(D118="",E118=""),"",ROUND(D118/LOOKUP(E118,SMMLV!$A$2:$A$36,SMMLV!$D$2:$D$106),3))</f>
        <v/>
      </c>
      <c r="K118" s="822"/>
      <c r="L118" s="168">
        <v>3</v>
      </c>
      <c r="M118" s="823" t="str">
        <f t="shared" si="11"/>
        <v>NO APLICA</v>
      </c>
      <c r="N118" s="823"/>
    </row>
    <row r="119" spans="2:14">
      <c r="B119" s="162"/>
      <c r="C119" s="162"/>
      <c r="E119" s="163"/>
      <c r="F119" s="193" t="str">
        <f>IF(OR(D119="",E119=""),"",ROUND(D119/LOOKUP(E119,SMMLV!$A$2:$A$36,SMMLV!$D$2:$D$106),3))</f>
        <v/>
      </c>
      <c r="K119" s="822"/>
      <c r="L119" s="168">
        <v>4</v>
      </c>
      <c r="M119" s="823" t="str">
        <f t="shared" si="11"/>
        <v>NO APLICA</v>
      </c>
      <c r="N119" s="823"/>
    </row>
    <row r="120" spans="2:14">
      <c r="B120" s="162"/>
      <c r="C120" s="162"/>
      <c r="E120" s="163"/>
      <c r="F120" s="193" t="str">
        <f>IF(OR(D120="",E120=""),"",ROUND(D120/LOOKUP(E120,SMMLV!$A$2:$A$36,SMMLV!$D$2:$D$106),3))</f>
        <v/>
      </c>
      <c r="K120" s="822"/>
      <c r="L120" s="168">
        <v>5</v>
      </c>
      <c r="M120" s="823" t="str">
        <f t="shared" si="11"/>
        <v>NO APLICA</v>
      </c>
      <c r="N120" s="823"/>
    </row>
    <row r="121" spans="2:14">
      <c r="B121" s="162"/>
      <c r="C121" s="162"/>
      <c r="E121" s="163"/>
      <c r="F121" s="193" t="str">
        <f>IF(OR(D121="",E121=""),"",ROUND(D121/LOOKUP(E121,SMMLV!$A$2:$A$36,SMMLV!$D$2:$D$106),3))</f>
        <v/>
      </c>
      <c r="K121" s="822"/>
      <c r="L121" s="168">
        <v>6</v>
      </c>
      <c r="M121" s="823" t="str">
        <f t="shared" si="11"/>
        <v>NO APLICA</v>
      </c>
      <c r="N121" s="823"/>
    </row>
    <row r="122" spans="2:14">
      <c r="B122" s="162"/>
      <c r="C122" s="162"/>
      <c r="E122" s="163"/>
      <c r="F122" s="193" t="str">
        <f>IF(OR(D122="",E122=""),"",ROUND(D122/LOOKUP(E122,SMMLV!$A$2:$A$36,SMMLV!$D$2:$D$106),3))</f>
        <v/>
      </c>
      <c r="K122" s="822"/>
      <c r="L122" s="168">
        <v>7</v>
      </c>
      <c r="M122" s="823" t="str">
        <f t="shared" si="11"/>
        <v>NO APLICA</v>
      </c>
      <c r="N122" s="823"/>
    </row>
    <row r="123" spans="2:14">
      <c r="B123" s="162"/>
      <c r="C123" s="162"/>
      <c r="E123" s="163"/>
      <c r="F123" s="193" t="str">
        <f>IF(OR(D123="",E123=""),"",ROUND(D123/LOOKUP(E123,SMMLV!$A$2:$A$36,SMMLV!$D$2:$D$106),3))</f>
        <v/>
      </c>
      <c r="K123" s="822"/>
      <c r="L123" s="168">
        <v>8</v>
      </c>
      <c r="M123" s="823" t="str">
        <f t="shared" si="11"/>
        <v>NO APLICA</v>
      </c>
      <c r="N123" s="823"/>
    </row>
    <row r="124" spans="2:14">
      <c r="B124" s="162"/>
      <c r="C124" s="162"/>
      <c r="E124" s="163"/>
      <c r="F124" s="193" t="str">
        <f>IF(OR(D124="",E124=""),"",ROUND(D124/LOOKUP(E124,SMMLV!$A$2:$A$36,SMMLV!$D$2:$D$106),3))</f>
        <v/>
      </c>
      <c r="K124" s="822"/>
      <c r="L124" s="168">
        <v>9</v>
      </c>
      <c r="M124" s="823" t="str">
        <f t="shared" si="11"/>
        <v>NO APLICA</v>
      </c>
      <c r="N124" s="823"/>
    </row>
    <row r="125" spans="2:14">
      <c r="B125" s="162"/>
      <c r="C125" s="162"/>
      <c r="E125" s="163"/>
      <c r="F125" s="193" t="str">
        <f>IF(OR(D125="",E125=""),"",ROUND(D125/LOOKUP(E125,SMMLV!$A$2:$A$36,SMMLV!$D$2:$D$106),3))</f>
        <v/>
      </c>
      <c r="K125" s="822"/>
      <c r="L125" s="168">
        <v>10</v>
      </c>
      <c r="M125" s="823" t="str">
        <f t="shared" si="11"/>
        <v>NO APLICA</v>
      </c>
      <c r="N125" s="823"/>
    </row>
    <row r="126" spans="2:14">
      <c r="B126" s="162"/>
      <c r="C126" s="162"/>
      <c r="E126" s="163"/>
      <c r="F126" s="193" t="str">
        <f>IF(OR(D126="",E126=""),"",ROUND(D126/LOOKUP(E126,SMMLV!$A$2:$A$36,SMMLV!$D$2:$D$106),3))</f>
        <v/>
      </c>
      <c r="K126" s="822">
        <v>13</v>
      </c>
      <c r="L126" s="168">
        <v>1</v>
      </c>
      <c r="M126" s="823" t="str">
        <f t="shared" ref="M126:M135" si="12">IF(SUMIFS($F$5:$F$1200,$B$5:$B$1200,$K$126,$C$5:$C$1200,$L126)=0,"NO APLICA",ROUND(SUMIFS($F$5:$F$1200,$B$5:$B$1200,$K$126,$C$5:$C$1200,$L126),3))</f>
        <v>NO APLICA</v>
      </c>
      <c r="N126" s="823"/>
    </row>
    <row r="127" spans="2:14">
      <c r="B127" s="162"/>
      <c r="C127" s="162"/>
      <c r="E127" s="163"/>
      <c r="F127" s="193" t="str">
        <f>IF(OR(D127="",E127=""),"",ROUND(D127/LOOKUP(E127,SMMLV!$A$2:$A$36,SMMLV!$D$2:$D$106),3))</f>
        <v/>
      </c>
      <c r="K127" s="822"/>
      <c r="L127" s="168">
        <v>2</v>
      </c>
      <c r="M127" s="823" t="str">
        <f t="shared" si="12"/>
        <v>NO APLICA</v>
      </c>
      <c r="N127" s="823"/>
    </row>
    <row r="128" spans="2:14">
      <c r="B128" s="162"/>
      <c r="C128" s="162"/>
      <c r="E128" s="163"/>
      <c r="F128" s="193" t="str">
        <f>IF(OR(D128="",E128=""),"",ROUND(D128/LOOKUP(E128,SMMLV!$A$2:$A$36,SMMLV!$D$2:$D$106),3))</f>
        <v/>
      </c>
      <c r="K128" s="822"/>
      <c r="L128" s="168">
        <v>3</v>
      </c>
      <c r="M128" s="823" t="str">
        <f t="shared" si="12"/>
        <v>NO APLICA</v>
      </c>
      <c r="N128" s="823"/>
    </row>
    <row r="129" spans="2:14">
      <c r="B129" s="162"/>
      <c r="C129" s="162"/>
      <c r="E129" s="163"/>
      <c r="F129" s="193" t="str">
        <f>IF(OR(D129="",E129=""),"",ROUND(D129/LOOKUP(E129,SMMLV!$A$2:$A$36,SMMLV!$D$2:$D$106),3))</f>
        <v/>
      </c>
      <c r="K129" s="822"/>
      <c r="L129" s="168">
        <v>4</v>
      </c>
      <c r="M129" s="823" t="str">
        <f t="shared" si="12"/>
        <v>NO APLICA</v>
      </c>
      <c r="N129" s="823"/>
    </row>
    <row r="130" spans="2:14">
      <c r="B130" s="162"/>
      <c r="C130" s="162"/>
      <c r="E130" s="163"/>
      <c r="F130" s="193" t="str">
        <f>IF(OR(D130="",E130=""),"",ROUND(D130/LOOKUP(E130,SMMLV!$A$2:$A$36,SMMLV!$D$2:$D$106),3))</f>
        <v/>
      </c>
      <c r="K130" s="822"/>
      <c r="L130" s="168">
        <v>5</v>
      </c>
      <c r="M130" s="823" t="str">
        <f t="shared" si="12"/>
        <v>NO APLICA</v>
      </c>
      <c r="N130" s="823"/>
    </row>
    <row r="131" spans="2:14">
      <c r="B131" s="162"/>
      <c r="C131" s="162"/>
      <c r="E131" s="163"/>
      <c r="F131" s="193" t="str">
        <f>IF(OR(D131="",E131=""),"",ROUND(D131/LOOKUP(E131,SMMLV!$A$2:$A$36,SMMLV!$D$2:$D$106),3))</f>
        <v/>
      </c>
      <c r="K131" s="822"/>
      <c r="L131" s="168">
        <v>6</v>
      </c>
      <c r="M131" s="823" t="str">
        <f t="shared" si="12"/>
        <v>NO APLICA</v>
      </c>
      <c r="N131" s="823"/>
    </row>
    <row r="132" spans="2:14">
      <c r="B132" s="162"/>
      <c r="C132" s="162"/>
      <c r="E132" s="163"/>
      <c r="F132" s="193" t="str">
        <f>IF(OR(D132="",E132=""),"",ROUND(D132/LOOKUP(E132,SMMLV!$A$2:$A$36,SMMLV!$D$2:$D$106),3))</f>
        <v/>
      </c>
      <c r="K132" s="822"/>
      <c r="L132" s="168">
        <v>7</v>
      </c>
      <c r="M132" s="823" t="str">
        <f t="shared" si="12"/>
        <v>NO APLICA</v>
      </c>
      <c r="N132" s="823"/>
    </row>
    <row r="133" spans="2:14">
      <c r="B133" s="162"/>
      <c r="C133" s="162"/>
      <c r="E133" s="163"/>
      <c r="F133" s="193" t="str">
        <f>IF(OR(D133="",E133=""),"",ROUND(D133/LOOKUP(E133,SMMLV!$A$2:$A$36,SMMLV!$D$2:$D$106),3))</f>
        <v/>
      </c>
      <c r="K133" s="822"/>
      <c r="L133" s="168">
        <v>8</v>
      </c>
      <c r="M133" s="823" t="str">
        <f t="shared" si="12"/>
        <v>NO APLICA</v>
      </c>
      <c r="N133" s="823"/>
    </row>
    <row r="134" spans="2:14">
      <c r="B134" s="162"/>
      <c r="C134" s="162"/>
      <c r="E134" s="163"/>
      <c r="F134" s="193" t="str">
        <f>IF(OR(D134="",E134=""),"",ROUND(D134/LOOKUP(E134,SMMLV!$A$2:$A$36,SMMLV!$D$2:$D$106),3))</f>
        <v/>
      </c>
      <c r="K134" s="822"/>
      <c r="L134" s="168">
        <v>9</v>
      </c>
      <c r="M134" s="823" t="str">
        <f t="shared" si="12"/>
        <v>NO APLICA</v>
      </c>
      <c r="N134" s="823"/>
    </row>
    <row r="135" spans="2:14">
      <c r="B135" s="162"/>
      <c r="C135" s="162"/>
      <c r="E135" s="163"/>
      <c r="F135" s="193" t="str">
        <f>IF(OR(D135="",E135=""),"",ROUND(D135/LOOKUP(E135,SMMLV!$A$2:$A$36,SMMLV!$D$2:$D$106),3))</f>
        <v/>
      </c>
      <c r="K135" s="822"/>
      <c r="L135" s="168">
        <v>10</v>
      </c>
      <c r="M135" s="823" t="str">
        <f t="shared" si="12"/>
        <v>NO APLICA</v>
      </c>
      <c r="N135" s="823"/>
    </row>
    <row r="136" spans="2:14">
      <c r="B136" s="162"/>
      <c r="C136" s="162"/>
      <c r="E136" s="163"/>
      <c r="F136" s="193" t="str">
        <f>IF(OR(D136="",E136=""),"",ROUND(D136/LOOKUP(E136,SMMLV!$A$2:$A$36,SMMLV!$D$2:$D$106),3))</f>
        <v/>
      </c>
      <c r="K136" s="822">
        <v>14</v>
      </c>
      <c r="L136" s="168">
        <v>1</v>
      </c>
      <c r="M136" s="823" t="str">
        <f t="shared" ref="M136:M145" si="13">IF(SUMIFS($F$5:$F$1200,$B$5:$B$1200,$K$136,$C$5:$C$1200,$L136)=0,"NO APLICA",ROUND(SUMIFS($F$5:$F$1200,$B$5:$B$1200,$K$136,$C$5:$C$1200,$L136),3))</f>
        <v>NO APLICA</v>
      </c>
      <c r="N136" s="823"/>
    </row>
    <row r="137" spans="2:14">
      <c r="B137" s="162"/>
      <c r="C137" s="162"/>
      <c r="E137" s="163"/>
      <c r="F137" s="193" t="str">
        <f>IF(OR(D137="",E137=""),"",ROUND(D137/LOOKUP(E137,SMMLV!$A$2:$A$36,SMMLV!$D$2:$D$106),3))</f>
        <v/>
      </c>
      <c r="K137" s="822"/>
      <c r="L137" s="168">
        <v>2</v>
      </c>
      <c r="M137" s="823" t="str">
        <f t="shared" si="13"/>
        <v>NO APLICA</v>
      </c>
      <c r="N137" s="823"/>
    </row>
    <row r="138" spans="2:14">
      <c r="B138" s="162"/>
      <c r="C138" s="162"/>
      <c r="E138" s="163"/>
      <c r="F138" s="193" t="str">
        <f>IF(OR(D138="",E138=""),"",ROUND(D138/LOOKUP(E138,SMMLV!$A$2:$A$36,SMMLV!$D$2:$D$106),3))</f>
        <v/>
      </c>
      <c r="K138" s="822"/>
      <c r="L138" s="168">
        <v>3</v>
      </c>
      <c r="M138" s="823" t="str">
        <f t="shared" si="13"/>
        <v>NO APLICA</v>
      </c>
      <c r="N138" s="823"/>
    </row>
    <row r="139" spans="2:14">
      <c r="B139" s="162"/>
      <c r="C139" s="162"/>
      <c r="E139" s="163"/>
      <c r="F139" s="193" t="str">
        <f>IF(OR(D139="",E139=""),"",ROUND(D139/LOOKUP(E139,SMMLV!$A$2:$A$36,SMMLV!$D$2:$D$106),3))</f>
        <v/>
      </c>
      <c r="K139" s="822"/>
      <c r="L139" s="168">
        <v>4</v>
      </c>
      <c r="M139" s="823" t="str">
        <f t="shared" si="13"/>
        <v>NO APLICA</v>
      </c>
      <c r="N139" s="823"/>
    </row>
    <row r="140" spans="2:14">
      <c r="B140" s="162"/>
      <c r="C140" s="162"/>
      <c r="E140" s="163"/>
      <c r="F140" s="193" t="str">
        <f>IF(OR(D140="",E140=""),"",ROUND(D140/LOOKUP(E140,SMMLV!$A$2:$A$36,SMMLV!$D$2:$D$106),3))</f>
        <v/>
      </c>
      <c r="K140" s="822"/>
      <c r="L140" s="168">
        <v>5</v>
      </c>
      <c r="M140" s="823" t="str">
        <f t="shared" si="13"/>
        <v>NO APLICA</v>
      </c>
      <c r="N140" s="823"/>
    </row>
    <row r="141" spans="2:14">
      <c r="B141" s="162"/>
      <c r="C141" s="162"/>
      <c r="E141" s="163"/>
      <c r="F141" s="193" t="str">
        <f>IF(OR(D141="",E141=""),"",ROUND(D141/LOOKUP(E141,SMMLV!$A$2:$A$36,SMMLV!$D$2:$D$106),3))</f>
        <v/>
      </c>
      <c r="K141" s="822"/>
      <c r="L141" s="168">
        <v>6</v>
      </c>
      <c r="M141" s="823" t="str">
        <f t="shared" si="13"/>
        <v>NO APLICA</v>
      </c>
      <c r="N141" s="823"/>
    </row>
    <row r="142" spans="2:14">
      <c r="B142" s="162"/>
      <c r="C142" s="162"/>
      <c r="E142" s="163"/>
      <c r="F142" s="193" t="str">
        <f>IF(OR(D142="",E142=""),"",ROUND(D142/LOOKUP(E142,SMMLV!$A$2:$A$36,SMMLV!$D$2:$D$106),3))</f>
        <v/>
      </c>
      <c r="K142" s="822"/>
      <c r="L142" s="168">
        <v>7</v>
      </c>
      <c r="M142" s="823" t="str">
        <f t="shared" si="13"/>
        <v>NO APLICA</v>
      </c>
      <c r="N142" s="823"/>
    </row>
    <row r="143" spans="2:14">
      <c r="B143" s="162"/>
      <c r="C143" s="162"/>
      <c r="E143" s="163"/>
      <c r="F143" s="193" t="str">
        <f>IF(OR(D143="",E143=""),"",ROUND(D143/LOOKUP(E143,SMMLV!$A$2:$A$36,SMMLV!$D$2:$D$106),3))</f>
        <v/>
      </c>
      <c r="K143" s="822"/>
      <c r="L143" s="168">
        <v>8</v>
      </c>
      <c r="M143" s="823" t="str">
        <f t="shared" si="13"/>
        <v>NO APLICA</v>
      </c>
      <c r="N143" s="823"/>
    </row>
    <row r="144" spans="2:14">
      <c r="B144" s="162"/>
      <c r="C144" s="162"/>
      <c r="E144" s="163"/>
      <c r="F144" s="193" t="str">
        <f>IF(OR(D144="",E144=""),"",ROUND(D144/LOOKUP(E144,SMMLV!$A$2:$A$36,SMMLV!$D$2:$D$106),3))</f>
        <v/>
      </c>
      <c r="K144" s="822"/>
      <c r="L144" s="168">
        <v>9</v>
      </c>
      <c r="M144" s="823" t="str">
        <f t="shared" si="13"/>
        <v>NO APLICA</v>
      </c>
      <c r="N144" s="823"/>
    </row>
    <row r="145" spans="2:14">
      <c r="B145" s="162"/>
      <c r="C145" s="162"/>
      <c r="E145" s="163"/>
      <c r="F145" s="193" t="str">
        <f>IF(OR(D145="",E145=""),"",ROUND(D145/LOOKUP(E145,SMMLV!$A$2:$A$36,SMMLV!$D$2:$D$106),3))</f>
        <v/>
      </c>
      <c r="K145" s="822"/>
      <c r="L145" s="168">
        <v>10</v>
      </c>
      <c r="M145" s="823" t="str">
        <f t="shared" si="13"/>
        <v>NO APLICA</v>
      </c>
      <c r="N145" s="823"/>
    </row>
    <row r="146" spans="2:14">
      <c r="B146" s="162"/>
      <c r="C146" s="162"/>
      <c r="E146" s="163"/>
      <c r="F146" s="193" t="str">
        <f>IF(OR(D146="",E146=""),"",ROUND(D146/LOOKUP(E146,SMMLV!$A$2:$A$36,SMMLV!$D$2:$D$106),3))</f>
        <v/>
      </c>
      <c r="K146" s="822">
        <v>15</v>
      </c>
      <c r="L146" s="168">
        <v>1</v>
      </c>
      <c r="M146" s="823" t="str">
        <f t="shared" ref="M146:M155" si="14">IF(SUMIFS($F$5:$F$1200,$B$5:$B$1200,$K$146,$C$5:$C$1200,$L146)=0,"NO APLICA",ROUND(SUMIFS($F$5:$F$1200,$B$5:$B$1200,$K$146,$C$5:$C$1200,$L146),3))</f>
        <v>NO APLICA</v>
      </c>
      <c r="N146" s="823"/>
    </row>
    <row r="147" spans="2:14">
      <c r="B147" s="162"/>
      <c r="C147" s="162"/>
      <c r="E147" s="163"/>
      <c r="F147" s="193" t="str">
        <f>IF(OR(D147="",E147=""),"",ROUND(D147/LOOKUP(E147,SMMLV!$A$2:$A$36,SMMLV!$D$2:$D$106),3))</f>
        <v/>
      </c>
      <c r="K147" s="822"/>
      <c r="L147" s="168">
        <v>2</v>
      </c>
      <c r="M147" s="823" t="str">
        <f t="shared" si="14"/>
        <v>NO APLICA</v>
      </c>
      <c r="N147" s="823"/>
    </row>
    <row r="148" spans="2:14">
      <c r="B148" s="162"/>
      <c r="C148" s="162"/>
      <c r="E148" s="163"/>
      <c r="F148" s="193" t="str">
        <f>IF(OR(D148="",E148=""),"",ROUND(D148/LOOKUP(E148,SMMLV!$A$2:$A$36,SMMLV!$D$2:$D$106),3))</f>
        <v/>
      </c>
      <c r="K148" s="822"/>
      <c r="L148" s="168">
        <v>3</v>
      </c>
      <c r="M148" s="823" t="str">
        <f t="shared" si="14"/>
        <v>NO APLICA</v>
      </c>
      <c r="N148" s="823"/>
    </row>
    <row r="149" spans="2:14">
      <c r="B149" s="162"/>
      <c r="C149" s="162"/>
      <c r="E149" s="163"/>
      <c r="F149" s="193" t="str">
        <f>IF(OR(D149="",E149=""),"",ROUND(D149/LOOKUP(E149,SMMLV!$A$2:$A$36,SMMLV!$D$2:$D$106),3))</f>
        <v/>
      </c>
      <c r="K149" s="822"/>
      <c r="L149" s="168">
        <v>4</v>
      </c>
      <c r="M149" s="823" t="str">
        <f t="shared" si="14"/>
        <v>NO APLICA</v>
      </c>
      <c r="N149" s="823"/>
    </row>
    <row r="150" spans="2:14">
      <c r="B150" s="162"/>
      <c r="C150" s="162"/>
      <c r="E150" s="163"/>
      <c r="F150" s="193" t="str">
        <f>IF(OR(D150="",E150=""),"",ROUND(D150/LOOKUP(E150,SMMLV!$A$2:$A$36,SMMLV!$D$2:$D$106),3))</f>
        <v/>
      </c>
      <c r="K150" s="822"/>
      <c r="L150" s="168">
        <v>5</v>
      </c>
      <c r="M150" s="823" t="str">
        <f t="shared" si="14"/>
        <v>NO APLICA</v>
      </c>
      <c r="N150" s="823"/>
    </row>
    <row r="151" spans="2:14">
      <c r="B151" s="162"/>
      <c r="C151" s="162"/>
      <c r="E151" s="163"/>
      <c r="F151" s="193" t="str">
        <f>IF(OR(D151="",E151=""),"",ROUND(D151/LOOKUP(E151,SMMLV!$A$2:$A$36,SMMLV!$D$2:$D$106),3))</f>
        <v/>
      </c>
      <c r="K151" s="822"/>
      <c r="L151" s="168">
        <v>6</v>
      </c>
      <c r="M151" s="823" t="str">
        <f t="shared" si="14"/>
        <v>NO APLICA</v>
      </c>
      <c r="N151" s="823"/>
    </row>
    <row r="152" spans="2:14">
      <c r="B152" s="162"/>
      <c r="C152" s="162"/>
      <c r="E152" s="163"/>
      <c r="F152" s="193" t="str">
        <f>IF(OR(D152="",E152=""),"",ROUND(D152/LOOKUP(E152,SMMLV!$A$2:$A$36,SMMLV!$D$2:$D$106),3))</f>
        <v/>
      </c>
      <c r="K152" s="822"/>
      <c r="L152" s="168">
        <v>7</v>
      </c>
      <c r="M152" s="823" t="str">
        <f t="shared" si="14"/>
        <v>NO APLICA</v>
      </c>
      <c r="N152" s="823"/>
    </row>
    <row r="153" spans="2:14">
      <c r="B153" s="162"/>
      <c r="C153" s="162"/>
      <c r="E153" s="163"/>
      <c r="F153" s="193" t="str">
        <f>IF(OR(D153="",E153=""),"",ROUND(D153/LOOKUP(E153,SMMLV!$A$2:$A$36,SMMLV!$D$2:$D$106),3))</f>
        <v/>
      </c>
      <c r="K153" s="822"/>
      <c r="L153" s="168">
        <v>8</v>
      </c>
      <c r="M153" s="823" t="str">
        <f t="shared" si="14"/>
        <v>NO APLICA</v>
      </c>
      <c r="N153" s="823"/>
    </row>
    <row r="154" spans="2:14">
      <c r="B154" s="162"/>
      <c r="C154" s="162"/>
      <c r="E154" s="163"/>
      <c r="F154" s="193" t="str">
        <f>IF(OR(D154="",E154=""),"",ROUND(D154/LOOKUP(E154,SMMLV!$A$2:$A$36,SMMLV!$D$2:$D$106),3))</f>
        <v/>
      </c>
      <c r="K154" s="822"/>
      <c r="L154" s="168">
        <v>9</v>
      </c>
      <c r="M154" s="823" t="str">
        <f t="shared" si="14"/>
        <v>NO APLICA</v>
      </c>
      <c r="N154" s="823"/>
    </row>
    <row r="155" spans="2:14">
      <c r="B155" s="162"/>
      <c r="C155" s="162"/>
      <c r="E155" s="163"/>
      <c r="F155" s="193" t="str">
        <f>IF(OR(D155="",E155=""),"",ROUND(D155/LOOKUP(E155,SMMLV!$A$2:$A$36,SMMLV!$D$2:$D$106),3))</f>
        <v/>
      </c>
      <c r="K155" s="822"/>
      <c r="L155" s="168">
        <v>10</v>
      </c>
      <c r="M155" s="823" t="str">
        <f t="shared" si="14"/>
        <v>NO APLICA</v>
      </c>
      <c r="N155" s="823"/>
    </row>
    <row r="156" spans="2:14">
      <c r="B156" s="162"/>
      <c r="C156" s="162"/>
      <c r="E156" s="163"/>
      <c r="F156" s="193" t="str">
        <f>IF(OR(D156="",E156=""),"",ROUND(D156/LOOKUP(E156,SMMLV!$A$2:$A$36,SMMLV!$D$2:$D$106),3))</f>
        <v/>
      </c>
      <c r="K156" s="822">
        <v>16</v>
      </c>
      <c r="L156" s="168">
        <v>1</v>
      </c>
      <c r="M156" s="823" t="str">
        <f t="shared" ref="M156:M165" si="15">IF(SUMIFS($F$5:$F$1200,$B$5:$B$1200,$K$156,$C$5:$C$1200,$L156)=0,"NO APLICA",ROUND(SUMIFS($F$5:$F$1200,$B$5:$B$1200,$K$156,$C$5:$C$1200,$L156),3))</f>
        <v>NO APLICA</v>
      </c>
      <c r="N156" s="823"/>
    </row>
    <row r="157" spans="2:14">
      <c r="B157" s="162"/>
      <c r="C157" s="162"/>
      <c r="E157" s="163"/>
      <c r="F157" s="193" t="str">
        <f>IF(OR(D157="",E157=""),"",ROUND(D157/LOOKUP(E157,SMMLV!$A$2:$A$36,SMMLV!$D$2:$D$106),3))</f>
        <v/>
      </c>
      <c r="K157" s="822"/>
      <c r="L157" s="168">
        <v>2</v>
      </c>
      <c r="M157" s="823" t="str">
        <f t="shared" si="15"/>
        <v>NO APLICA</v>
      </c>
      <c r="N157" s="823"/>
    </row>
    <row r="158" spans="2:14">
      <c r="B158" s="162"/>
      <c r="C158" s="162"/>
      <c r="E158" s="163"/>
      <c r="F158" s="193" t="str">
        <f>IF(OR(D158="",E158=""),"",ROUND(D158/LOOKUP(E158,SMMLV!$A$2:$A$36,SMMLV!$D$2:$D$106),3))</f>
        <v/>
      </c>
      <c r="K158" s="822"/>
      <c r="L158" s="168">
        <v>3</v>
      </c>
      <c r="M158" s="823" t="str">
        <f t="shared" si="15"/>
        <v>NO APLICA</v>
      </c>
      <c r="N158" s="823"/>
    </row>
    <row r="159" spans="2:14">
      <c r="B159" s="162"/>
      <c r="C159" s="162"/>
      <c r="E159" s="163"/>
      <c r="F159" s="193" t="str">
        <f>IF(OR(D159="",E159=""),"",ROUND(D159/LOOKUP(E159,SMMLV!$A$2:$A$36,SMMLV!$D$2:$D$106),3))</f>
        <v/>
      </c>
      <c r="K159" s="822"/>
      <c r="L159" s="168">
        <v>4</v>
      </c>
      <c r="M159" s="823" t="str">
        <f t="shared" si="15"/>
        <v>NO APLICA</v>
      </c>
      <c r="N159" s="823"/>
    </row>
    <row r="160" spans="2:14">
      <c r="B160" s="162"/>
      <c r="C160" s="162"/>
      <c r="E160" s="163"/>
      <c r="F160" s="193" t="str">
        <f>IF(OR(D160="",E160=""),"",ROUND(D160/LOOKUP(E160,SMMLV!$A$2:$A$36,SMMLV!$D$2:$D$106),3))</f>
        <v/>
      </c>
      <c r="K160" s="822"/>
      <c r="L160" s="168">
        <v>5</v>
      </c>
      <c r="M160" s="823" t="str">
        <f t="shared" si="15"/>
        <v>NO APLICA</v>
      </c>
      <c r="N160" s="823"/>
    </row>
    <row r="161" spans="2:14">
      <c r="B161" s="162"/>
      <c r="C161" s="162"/>
      <c r="E161" s="163"/>
      <c r="F161" s="193" t="str">
        <f>IF(OR(D161="",E161=""),"",ROUND(D161/LOOKUP(E161,SMMLV!$A$2:$A$36,SMMLV!$D$2:$D$106),3))</f>
        <v/>
      </c>
      <c r="K161" s="822"/>
      <c r="L161" s="168">
        <v>6</v>
      </c>
      <c r="M161" s="823" t="str">
        <f t="shared" si="15"/>
        <v>NO APLICA</v>
      </c>
      <c r="N161" s="823"/>
    </row>
    <row r="162" spans="2:14">
      <c r="B162" s="162"/>
      <c r="C162" s="162"/>
      <c r="E162" s="163"/>
      <c r="F162" s="193" t="str">
        <f>IF(OR(D162="",E162=""),"",ROUND(D162/LOOKUP(E162,SMMLV!$A$2:$A$36,SMMLV!$D$2:$D$106),3))</f>
        <v/>
      </c>
      <c r="K162" s="822"/>
      <c r="L162" s="168">
        <v>7</v>
      </c>
      <c r="M162" s="823" t="str">
        <f t="shared" si="15"/>
        <v>NO APLICA</v>
      </c>
      <c r="N162" s="823"/>
    </row>
    <row r="163" spans="2:14">
      <c r="B163" s="162"/>
      <c r="C163" s="162"/>
      <c r="E163" s="163"/>
      <c r="F163" s="193" t="str">
        <f>IF(OR(D163="",E163=""),"",ROUND(D163/LOOKUP(E163,SMMLV!$A$2:$A$36,SMMLV!$D$2:$D$106),3))</f>
        <v/>
      </c>
      <c r="K163" s="822"/>
      <c r="L163" s="168">
        <v>8</v>
      </c>
      <c r="M163" s="823" t="str">
        <f t="shared" si="15"/>
        <v>NO APLICA</v>
      </c>
      <c r="N163" s="823"/>
    </row>
    <row r="164" spans="2:14">
      <c r="B164" s="162"/>
      <c r="C164" s="162"/>
      <c r="E164" s="163"/>
      <c r="F164" s="193" t="str">
        <f>IF(OR(D164="",E164=""),"",ROUND(D164/LOOKUP(E164,SMMLV!$A$2:$A$36,SMMLV!$D$2:$D$106),3))</f>
        <v/>
      </c>
      <c r="K164" s="822"/>
      <c r="L164" s="168">
        <v>9</v>
      </c>
      <c r="M164" s="823" t="str">
        <f t="shared" si="15"/>
        <v>NO APLICA</v>
      </c>
      <c r="N164" s="823"/>
    </row>
    <row r="165" spans="2:14">
      <c r="B165" s="162"/>
      <c r="C165" s="162"/>
      <c r="E165" s="163"/>
      <c r="F165" s="193" t="str">
        <f>IF(OR(D165="",E165=""),"",ROUND(D165/LOOKUP(E165,SMMLV!$A$2:$A$36,SMMLV!$D$2:$D$106),3))</f>
        <v/>
      </c>
      <c r="K165" s="822"/>
      <c r="L165" s="168">
        <v>10</v>
      </c>
      <c r="M165" s="823" t="str">
        <f t="shared" si="15"/>
        <v>NO APLICA</v>
      </c>
      <c r="N165" s="823"/>
    </row>
    <row r="166" spans="2:14">
      <c r="B166" s="162"/>
      <c r="C166" s="162"/>
      <c r="E166" s="163"/>
      <c r="F166" s="193" t="str">
        <f>IF(OR(D166="",E166=""),"",ROUND(D166/LOOKUP(E166,SMMLV!$A$2:$A$36,SMMLV!$D$2:$D$106),3))</f>
        <v/>
      </c>
      <c r="K166" s="822">
        <v>17</v>
      </c>
      <c r="L166" s="168">
        <v>1</v>
      </c>
      <c r="M166" s="823" t="str">
        <f t="shared" ref="M166:M175" si="16">IF(SUMIFS($F$5:$F$1200,$B$5:$B$1200,$K$166,$C$5:$C$1200,$L166)=0,"NO APLICA",ROUND(SUMIFS($F$5:$F$1200,$B$5:$B$1200,$K$166,$C$5:$C$1200,$L166),3))</f>
        <v>NO APLICA</v>
      </c>
      <c r="N166" s="823"/>
    </row>
    <row r="167" spans="2:14">
      <c r="B167" s="162"/>
      <c r="C167" s="162"/>
      <c r="E167" s="163"/>
      <c r="F167" s="193" t="str">
        <f>IF(OR(D167="",E167=""),"",ROUND(D167/LOOKUP(E167,SMMLV!$A$2:$A$36,SMMLV!$D$2:$D$106),3))</f>
        <v/>
      </c>
      <c r="K167" s="822"/>
      <c r="L167" s="168">
        <v>2</v>
      </c>
      <c r="M167" s="823" t="str">
        <f t="shared" si="16"/>
        <v>NO APLICA</v>
      </c>
      <c r="N167" s="823"/>
    </row>
    <row r="168" spans="2:14">
      <c r="B168" s="162"/>
      <c r="C168" s="162"/>
      <c r="E168" s="163"/>
      <c r="F168" s="193" t="str">
        <f>IF(OR(D168="",E168=""),"",ROUND(D168/LOOKUP(E168,SMMLV!$A$2:$A$36,SMMLV!$D$2:$D$106),3))</f>
        <v/>
      </c>
      <c r="K168" s="822"/>
      <c r="L168" s="168">
        <v>3</v>
      </c>
      <c r="M168" s="823" t="str">
        <f t="shared" si="16"/>
        <v>NO APLICA</v>
      </c>
      <c r="N168" s="823"/>
    </row>
    <row r="169" spans="2:14">
      <c r="B169" s="162"/>
      <c r="C169" s="162"/>
      <c r="E169" s="163"/>
      <c r="F169" s="193" t="str">
        <f>IF(OR(D169="",E169=""),"",ROUND(D169/LOOKUP(E169,SMMLV!$A$2:$A$36,SMMLV!$D$2:$D$106),3))</f>
        <v/>
      </c>
      <c r="K169" s="822"/>
      <c r="L169" s="168">
        <v>4</v>
      </c>
      <c r="M169" s="823" t="str">
        <f t="shared" si="16"/>
        <v>NO APLICA</v>
      </c>
      <c r="N169" s="823"/>
    </row>
    <row r="170" spans="2:14">
      <c r="B170" s="162"/>
      <c r="C170" s="162"/>
      <c r="E170" s="163"/>
      <c r="F170" s="193" t="str">
        <f>IF(OR(D170="",E170=""),"",ROUND(D170/LOOKUP(E170,SMMLV!$A$2:$A$36,SMMLV!$D$2:$D$106),3))</f>
        <v/>
      </c>
      <c r="K170" s="822"/>
      <c r="L170" s="168">
        <v>5</v>
      </c>
      <c r="M170" s="823" t="str">
        <f t="shared" si="16"/>
        <v>NO APLICA</v>
      </c>
      <c r="N170" s="823"/>
    </row>
    <row r="171" spans="2:14">
      <c r="B171" s="162"/>
      <c r="C171" s="162"/>
      <c r="E171" s="163"/>
      <c r="F171" s="193" t="str">
        <f>IF(OR(D171="",E171=""),"",ROUND(D171/LOOKUP(E171,SMMLV!$A$2:$A$36,SMMLV!$D$2:$D$106),3))</f>
        <v/>
      </c>
      <c r="K171" s="822"/>
      <c r="L171" s="168">
        <v>6</v>
      </c>
      <c r="M171" s="823" t="str">
        <f t="shared" si="16"/>
        <v>NO APLICA</v>
      </c>
      <c r="N171" s="823"/>
    </row>
    <row r="172" spans="2:14">
      <c r="B172" s="162"/>
      <c r="C172" s="162"/>
      <c r="E172" s="163"/>
      <c r="F172" s="193" t="str">
        <f>IF(OR(D172="",E172=""),"",ROUND(D172/LOOKUP(E172,SMMLV!$A$2:$A$36,SMMLV!$D$2:$D$106),3))</f>
        <v/>
      </c>
      <c r="K172" s="822"/>
      <c r="L172" s="168">
        <v>7</v>
      </c>
      <c r="M172" s="823" t="str">
        <f t="shared" si="16"/>
        <v>NO APLICA</v>
      </c>
      <c r="N172" s="823"/>
    </row>
    <row r="173" spans="2:14">
      <c r="B173" s="162"/>
      <c r="C173" s="162"/>
      <c r="E173" s="163"/>
      <c r="F173" s="193" t="str">
        <f>IF(OR(D173="",E173=""),"",ROUND(D173/LOOKUP(E173,SMMLV!$A$2:$A$36,SMMLV!$D$2:$D$106),3))</f>
        <v/>
      </c>
      <c r="K173" s="822"/>
      <c r="L173" s="168">
        <v>8</v>
      </c>
      <c r="M173" s="823" t="str">
        <f t="shared" si="16"/>
        <v>NO APLICA</v>
      </c>
      <c r="N173" s="823"/>
    </row>
    <row r="174" spans="2:14">
      <c r="B174" s="162"/>
      <c r="C174" s="162"/>
      <c r="E174" s="163"/>
      <c r="F174" s="193" t="str">
        <f>IF(OR(D174="",E174=""),"",ROUND(D174/LOOKUP(E174,SMMLV!$A$2:$A$36,SMMLV!$D$2:$D$106),3))</f>
        <v/>
      </c>
      <c r="K174" s="822"/>
      <c r="L174" s="168">
        <v>9</v>
      </c>
      <c r="M174" s="823" t="str">
        <f t="shared" si="16"/>
        <v>NO APLICA</v>
      </c>
      <c r="N174" s="823"/>
    </row>
    <row r="175" spans="2:14">
      <c r="B175" s="162"/>
      <c r="C175" s="162"/>
      <c r="E175" s="163"/>
      <c r="F175" s="193" t="str">
        <f>IF(OR(D175="",E175=""),"",ROUND(D175/LOOKUP(E175,SMMLV!$A$2:$A$36,SMMLV!$D$2:$D$106),3))</f>
        <v/>
      </c>
      <c r="K175" s="822"/>
      <c r="L175" s="168">
        <v>10</v>
      </c>
      <c r="M175" s="823" t="str">
        <f t="shared" si="16"/>
        <v>NO APLICA</v>
      </c>
      <c r="N175" s="823"/>
    </row>
    <row r="176" spans="2:14">
      <c r="B176" s="162"/>
      <c r="C176" s="162"/>
      <c r="E176" s="163"/>
      <c r="F176" s="193" t="str">
        <f>IF(OR(D176="",E176=""),"",ROUND(D176/LOOKUP(E176,SMMLV!$A$2:$A$36,SMMLV!$D$2:$D$106),3))</f>
        <v/>
      </c>
      <c r="K176" s="822">
        <v>18</v>
      </c>
      <c r="L176" s="168">
        <v>1</v>
      </c>
      <c r="M176" s="823" t="str">
        <f t="shared" ref="M176:M185" si="17">IF(SUMIFS($F$5:$F$1200,$B$5:$B$1200,$K$176,$C$5:$C$1200,$L176)=0,"NO APLICA",ROUND(SUMIFS($F$5:$F$1200,$B$5:$B$1200,$K$176,$C$5:$C$1200,$L176),3))</f>
        <v>NO APLICA</v>
      </c>
      <c r="N176" s="823"/>
    </row>
    <row r="177" spans="2:14">
      <c r="B177" s="162"/>
      <c r="C177" s="162"/>
      <c r="E177" s="163"/>
      <c r="F177" s="193" t="str">
        <f>IF(OR(D177="",E177=""),"",ROUND(D177/LOOKUP(E177,SMMLV!$A$2:$A$36,SMMLV!$D$2:$D$106),3))</f>
        <v/>
      </c>
      <c r="K177" s="822"/>
      <c r="L177" s="168">
        <v>2</v>
      </c>
      <c r="M177" s="823" t="str">
        <f t="shared" si="17"/>
        <v>NO APLICA</v>
      </c>
      <c r="N177" s="823"/>
    </row>
    <row r="178" spans="2:14">
      <c r="B178" s="162"/>
      <c r="C178" s="162"/>
      <c r="E178" s="163"/>
      <c r="F178" s="193" t="str">
        <f>IF(OR(D178="",E178=""),"",ROUND(D178/LOOKUP(E178,SMMLV!$A$2:$A$36,SMMLV!$D$2:$D$106),3))</f>
        <v/>
      </c>
      <c r="K178" s="822"/>
      <c r="L178" s="168">
        <v>3</v>
      </c>
      <c r="M178" s="823" t="str">
        <f t="shared" si="17"/>
        <v>NO APLICA</v>
      </c>
      <c r="N178" s="823"/>
    </row>
    <row r="179" spans="2:14">
      <c r="B179" s="162"/>
      <c r="C179" s="162"/>
      <c r="E179" s="163"/>
      <c r="F179" s="193" t="str">
        <f>IF(OR(D179="",E179=""),"",ROUND(D179/LOOKUP(E179,SMMLV!$A$2:$A$36,SMMLV!$D$2:$D$106),3))</f>
        <v/>
      </c>
      <c r="K179" s="822"/>
      <c r="L179" s="168">
        <v>4</v>
      </c>
      <c r="M179" s="823" t="str">
        <f t="shared" si="17"/>
        <v>NO APLICA</v>
      </c>
      <c r="N179" s="823"/>
    </row>
    <row r="180" spans="2:14">
      <c r="B180" s="162"/>
      <c r="C180" s="162"/>
      <c r="E180" s="163"/>
      <c r="F180" s="193" t="str">
        <f>IF(OR(D180="",E180=""),"",ROUND(D180/LOOKUP(E180,SMMLV!$A$2:$A$36,SMMLV!$D$2:$D$106),3))</f>
        <v/>
      </c>
      <c r="K180" s="822"/>
      <c r="L180" s="168">
        <v>5</v>
      </c>
      <c r="M180" s="823" t="str">
        <f t="shared" si="17"/>
        <v>NO APLICA</v>
      </c>
      <c r="N180" s="823"/>
    </row>
    <row r="181" spans="2:14">
      <c r="B181" s="162"/>
      <c r="C181" s="162"/>
      <c r="E181" s="163"/>
      <c r="F181" s="193" t="str">
        <f>IF(OR(D181="",E181=""),"",ROUND(D181/LOOKUP(E181,SMMLV!$A$2:$A$36,SMMLV!$D$2:$D$106),3))</f>
        <v/>
      </c>
      <c r="K181" s="822"/>
      <c r="L181" s="168">
        <v>6</v>
      </c>
      <c r="M181" s="823" t="str">
        <f t="shared" si="17"/>
        <v>NO APLICA</v>
      </c>
      <c r="N181" s="823"/>
    </row>
    <row r="182" spans="2:14">
      <c r="B182" s="162"/>
      <c r="C182" s="162"/>
      <c r="E182" s="163"/>
      <c r="F182" s="193" t="str">
        <f>IF(OR(D182="",E182=""),"",ROUND(D182/LOOKUP(E182,SMMLV!$A$2:$A$36,SMMLV!$D$2:$D$106),3))</f>
        <v/>
      </c>
      <c r="K182" s="822"/>
      <c r="L182" s="168">
        <v>7</v>
      </c>
      <c r="M182" s="823" t="str">
        <f t="shared" si="17"/>
        <v>NO APLICA</v>
      </c>
      <c r="N182" s="823"/>
    </row>
    <row r="183" spans="2:14">
      <c r="B183" s="162"/>
      <c r="C183" s="162"/>
      <c r="E183" s="163"/>
      <c r="F183" s="193" t="str">
        <f>IF(OR(D183="",E183=""),"",ROUND(D183/LOOKUP(E183,SMMLV!$A$2:$A$36,SMMLV!$D$2:$D$106),3))</f>
        <v/>
      </c>
      <c r="K183" s="822"/>
      <c r="L183" s="168">
        <v>8</v>
      </c>
      <c r="M183" s="823" t="str">
        <f t="shared" si="17"/>
        <v>NO APLICA</v>
      </c>
      <c r="N183" s="823"/>
    </row>
    <row r="184" spans="2:14">
      <c r="B184" s="162"/>
      <c r="C184" s="162"/>
      <c r="E184" s="163"/>
      <c r="F184" s="193" t="str">
        <f>IF(OR(D184="",E184=""),"",ROUND(D184/LOOKUP(E184,SMMLV!$A$2:$A$36,SMMLV!$D$2:$D$106),3))</f>
        <v/>
      </c>
      <c r="K184" s="822"/>
      <c r="L184" s="168">
        <v>9</v>
      </c>
      <c r="M184" s="823" t="str">
        <f t="shared" si="17"/>
        <v>NO APLICA</v>
      </c>
      <c r="N184" s="823"/>
    </row>
    <row r="185" spans="2:14">
      <c r="B185" s="162"/>
      <c r="C185" s="162"/>
      <c r="E185" s="163"/>
      <c r="F185" s="193" t="str">
        <f>IF(OR(D185="",E185=""),"",ROUND(D185/LOOKUP(E185,SMMLV!$A$2:$A$36,SMMLV!$D$2:$D$106),3))</f>
        <v/>
      </c>
      <c r="K185" s="822"/>
      <c r="L185" s="168">
        <v>10</v>
      </c>
      <c r="M185" s="823" t="str">
        <f t="shared" si="17"/>
        <v>NO APLICA</v>
      </c>
      <c r="N185" s="823"/>
    </row>
    <row r="186" spans="2:14">
      <c r="B186" s="162"/>
      <c r="C186" s="162"/>
      <c r="E186" s="163"/>
      <c r="F186" s="193" t="str">
        <f>IF(OR(D186="",E186=""),"",ROUND(D186/LOOKUP(E186,SMMLV!$A$2:$A$36,SMMLV!$D$2:$D$106),3))</f>
        <v/>
      </c>
      <c r="K186" s="822">
        <v>19</v>
      </c>
      <c r="L186" s="168">
        <v>1</v>
      </c>
      <c r="M186" s="823" t="str">
        <f t="shared" ref="M186:M195" si="18">IF(SUMIFS($F$5:$F$1200,$B$5:$B$1200,$K$186,$C$5:$C$1200,$L186)=0,"NO APLICA",ROUND(SUMIFS($F$5:$F$1200,$B$5:$B$1200,$K$186,$C$5:$C$1200,$L186),3))</f>
        <v>NO APLICA</v>
      </c>
      <c r="N186" s="823"/>
    </row>
    <row r="187" spans="2:14">
      <c r="B187" s="162"/>
      <c r="C187" s="162"/>
      <c r="E187" s="163"/>
      <c r="F187" s="193" t="str">
        <f>IF(OR(D187="",E187=""),"",ROUND(D187/LOOKUP(E187,SMMLV!$A$2:$A$36,SMMLV!$D$2:$D$106),3))</f>
        <v/>
      </c>
      <c r="K187" s="822"/>
      <c r="L187" s="168">
        <v>2</v>
      </c>
      <c r="M187" s="823" t="str">
        <f t="shared" si="18"/>
        <v>NO APLICA</v>
      </c>
      <c r="N187" s="823"/>
    </row>
    <row r="188" spans="2:14">
      <c r="B188" s="162"/>
      <c r="C188" s="162"/>
      <c r="E188" s="163"/>
      <c r="F188" s="193" t="str">
        <f>IF(OR(D188="",E188=""),"",ROUND(D188/LOOKUP(E188,SMMLV!$A$2:$A$36,SMMLV!$D$2:$D$106),3))</f>
        <v/>
      </c>
      <c r="K188" s="822"/>
      <c r="L188" s="168">
        <v>3</v>
      </c>
      <c r="M188" s="823" t="str">
        <f t="shared" si="18"/>
        <v>NO APLICA</v>
      </c>
      <c r="N188" s="823"/>
    </row>
    <row r="189" spans="2:14">
      <c r="B189" s="162"/>
      <c r="C189" s="162"/>
      <c r="E189" s="163"/>
      <c r="F189" s="193" t="str">
        <f>IF(OR(D189="",E189=""),"",ROUND(D189/LOOKUP(E189,SMMLV!$A$2:$A$36,SMMLV!$D$2:$D$106),3))</f>
        <v/>
      </c>
      <c r="K189" s="822"/>
      <c r="L189" s="168">
        <v>4</v>
      </c>
      <c r="M189" s="823" t="str">
        <f t="shared" si="18"/>
        <v>NO APLICA</v>
      </c>
      <c r="N189" s="823"/>
    </row>
    <row r="190" spans="2:14">
      <c r="B190" s="162"/>
      <c r="C190" s="162"/>
      <c r="E190" s="163"/>
      <c r="F190" s="193" t="str">
        <f>IF(OR(D190="",E190=""),"",ROUND(D190/LOOKUP(E190,SMMLV!$A$2:$A$36,SMMLV!$D$2:$D$106),3))</f>
        <v/>
      </c>
      <c r="K190" s="822"/>
      <c r="L190" s="168">
        <v>5</v>
      </c>
      <c r="M190" s="823" t="str">
        <f t="shared" si="18"/>
        <v>NO APLICA</v>
      </c>
      <c r="N190" s="823"/>
    </row>
    <row r="191" spans="2:14">
      <c r="B191" s="162"/>
      <c r="C191" s="162"/>
      <c r="E191" s="163"/>
      <c r="F191" s="193" t="str">
        <f>IF(OR(D191="",E191=""),"",ROUND(D191/LOOKUP(E191,SMMLV!$A$2:$A$36,SMMLV!$D$2:$D$106),3))</f>
        <v/>
      </c>
      <c r="K191" s="822"/>
      <c r="L191" s="168">
        <v>6</v>
      </c>
      <c r="M191" s="823" t="str">
        <f t="shared" si="18"/>
        <v>NO APLICA</v>
      </c>
      <c r="N191" s="823"/>
    </row>
    <row r="192" spans="2:14">
      <c r="B192" s="162"/>
      <c r="C192" s="162"/>
      <c r="E192" s="163"/>
      <c r="F192" s="193" t="str">
        <f>IF(OR(D192="",E192=""),"",ROUND(D192/LOOKUP(E192,SMMLV!$A$2:$A$36,SMMLV!$D$2:$D$106),3))</f>
        <v/>
      </c>
      <c r="K192" s="822"/>
      <c r="L192" s="168">
        <v>7</v>
      </c>
      <c r="M192" s="823" t="str">
        <f t="shared" si="18"/>
        <v>NO APLICA</v>
      </c>
      <c r="N192" s="823"/>
    </row>
    <row r="193" spans="2:14">
      <c r="B193" s="162"/>
      <c r="C193" s="162"/>
      <c r="E193" s="163"/>
      <c r="F193" s="193" t="str">
        <f>IF(OR(D193="",E193=""),"",ROUND(D193/LOOKUP(E193,SMMLV!$A$2:$A$36,SMMLV!$D$2:$D$106),3))</f>
        <v/>
      </c>
      <c r="K193" s="822"/>
      <c r="L193" s="168">
        <v>8</v>
      </c>
      <c r="M193" s="823" t="str">
        <f t="shared" si="18"/>
        <v>NO APLICA</v>
      </c>
      <c r="N193" s="823"/>
    </row>
    <row r="194" spans="2:14">
      <c r="B194" s="162"/>
      <c r="C194" s="162"/>
      <c r="E194" s="163"/>
      <c r="F194" s="193" t="str">
        <f>IF(OR(D194="",E194=""),"",ROUND(D194/LOOKUP(E194,SMMLV!$A$2:$A$36,SMMLV!$D$2:$D$106),3))</f>
        <v/>
      </c>
      <c r="K194" s="822"/>
      <c r="L194" s="168">
        <v>9</v>
      </c>
      <c r="M194" s="823" t="str">
        <f t="shared" si="18"/>
        <v>NO APLICA</v>
      </c>
      <c r="N194" s="823"/>
    </row>
    <row r="195" spans="2:14">
      <c r="B195" s="162"/>
      <c r="C195" s="162"/>
      <c r="E195" s="163"/>
      <c r="F195" s="193" t="str">
        <f>IF(OR(D195="",E195=""),"",ROUND(D195/LOOKUP(E195,SMMLV!$A$2:$A$36,SMMLV!$D$2:$D$106),3))</f>
        <v/>
      </c>
      <c r="K195" s="822"/>
      <c r="L195" s="168">
        <v>10</v>
      </c>
      <c r="M195" s="823" t="str">
        <f t="shared" si="18"/>
        <v>NO APLICA</v>
      </c>
      <c r="N195" s="823"/>
    </row>
    <row r="196" spans="2:14">
      <c r="B196" s="162"/>
      <c r="C196" s="162"/>
      <c r="E196" s="163"/>
      <c r="F196" s="193" t="str">
        <f>IF(OR(D196="",E196=""),"",ROUND(D196/LOOKUP(E196,SMMLV!$A$2:$A$36,SMMLV!$D$2:$D$106),3))</f>
        <v/>
      </c>
      <c r="K196" s="822">
        <v>20</v>
      </c>
      <c r="L196" s="168">
        <v>1</v>
      </c>
      <c r="M196" s="823" t="str">
        <f t="shared" ref="M196:M205" si="19">IF(SUMIFS($F$5:$F$1200,$B$5:$B$1200,$K$196,$C$5:$C$1200,$L196)=0,"NO APLICA",ROUND(SUMIFS($F$5:$F$1200,$B$5:$B$1200,$K$196,$C$5:$C$1200,$L196),3))</f>
        <v>NO APLICA</v>
      </c>
      <c r="N196" s="823"/>
    </row>
    <row r="197" spans="2:14">
      <c r="B197" s="162"/>
      <c r="C197" s="162"/>
      <c r="E197" s="163"/>
      <c r="F197" s="193" t="str">
        <f>IF(OR(D197="",E197=""),"",ROUND(D197/LOOKUP(E197,SMMLV!$A$2:$A$36,SMMLV!$D$2:$D$106),3))</f>
        <v/>
      </c>
      <c r="K197" s="822"/>
      <c r="L197" s="168">
        <v>2</v>
      </c>
      <c r="M197" s="823" t="str">
        <f t="shared" si="19"/>
        <v>NO APLICA</v>
      </c>
      <c r="N197" s="823"/>
    </row>
    <row r="198" spans="2:14">
      <c r="B198" s="162"/>
      <c r="C198" s="162"/>
      <c r="E198" s="163"/>
      <c r="F198" s="193" t="str">
        <f>IF(OR(D198="",E198=""),"",ROUND(D198/LOOKUP(E198,SMMLV!$A$2:$A$36,SMMLV!$D$2:$D$106),3))</f>
        <v/>
      </c>
      <c r="K198" s="822"/>
      <c r="L198" s="168">
        <v>3</v>
      </c>
      <c r="M198" s="823" t="str">
        <f t="shared" si="19"/>
        <v>NO APLICA</v>
      </c>
      <c r="N198" s="823"/>
    </row>
    <row r="199" spans="2:14">
      <c r="B199" s="162"/>
      <c r="C199" s="162"/>
      <c r="E199" s="163"/>
      <c r="F199" s="193" t="str">
        <f>IF(OR(D199="",E199=""),"",ROUND(D199/LOOKUP(E199,SMMLV!$A$2:$A$36,SMMLV!$D$2:$D$106),3))</f>
        <v/>
      </c>
      <c r="K199" s="822"/>
      <c r="L199" s="168">
        <v>4</v>
      </c>
      <c r="M199" s="823" t="str">
        <f t="shared" si="19"/>
        <v>NO APLICA</v>
      </c>
      <c r="N199" s="823"/>
    </row>
    <row r="200" spans="2:14">
      <c r="B200" s="162"/>
      <c r="C200" s="162"/>
      <c r="E200" s="163"/>
      <c r="F200" s="193" t="str">
        <f>IF(OR(D200="",E200=""),"",ROUND(D200/LOOKUP(E200,SMMLV!$A$2:$A$36,SMMLV!$D$2:$D$106),3))</f>
        <v/>
      </c>
      <c r="K200" s="822"/>
      <c r="L200" s="168">
        <v>5</v>
      </c>
      <c r="M200" s="823" t="str">
        <f t="shared" si="19"/>
        <v>NO APLICA</v>
      </c>
      <c r="N200" s="823"/>
    </row>
    <row r="201" spans="2:14">
      <c r="B201" s="162"/>
      <c r="C201" s="162"/>
      <c r="E201" s="163"/>
      <c r="F201" s="193" t="str">
        <f>IF(OR(D201="",E201=""),"",ROUND(D201/LOOKUP(E201,SMMLV!$A$2:$A$36,SMMLV!$D$2:$D$106),3))</f>
        <v/>
      </c>
      <c r="K201" s="822"/>
      <c r="L201" s="168">
        <v>6</v>
      </c>
      <c r="M201" s="823" t="str">
        <f t="shared" si="19"/>
        <v>NO APLICA</v>
      </c>
      <c r="N201" s="823"/>
    </row>
    <row r="202" spans="2:14">
      <c r="B202" s="162"/>
      <c r="C202" s="162"/>
      <c r="E202" s="163"/>
      <c r="F202" s="193" t="str">
        <f>IF(OR(D202="",E202=""),"",ROUND(D202/LOOKUP(E202,SMMLV!$A$2:$A$36,SMMLV!$D$2:$D$106),3))</f>
        <v/>
      </c>
      <c r="K202" s="822"/>
      <c r="L202" s="168">
        <v>7</v>
      </c>
      <c r="M202" s="823" t="str">
        <f t="shared" si="19"/>
        <v>NO APLICA</v>
      </c>
      <c r="N202" s="823"/>
    </row>
    <row r="203" spans="2:14">
      <c r="B203" s="162"/>
      <c r="C203" s="162"/>
      <c r="E203" s="163"/>
      <c r="F203" s="193" t="str">
        <f>IF(OR(D203="",E203=""),"",ROUND(D203/LOOKUP(E203,SMMLV!$A$2:$A$36,SMMLV!$D$2:$D$106),3))</f>
        <v/>
      </c>
      <c r="K203" s="822"/>
      <c r="L203" s="168">
        <v>8</v>
      </c>
      <c r="M203" s="823" t="str">
        <f t="shared" si="19"/>
        <v>NO APLICA</v>
      </c>
      <c r="N203" s="823"/>
    </row>
    <row r="204" spans="2:14">
      <c r="B204" s="162"/>
      <c r="C204" s="162"/>
      <c r="E204" s="163"/>
      <c r="F204" s="193" t="str">
        <f>IF(OR(D204="",E204=""),"",ROUND(D204/LOOKUP(E204,SMMLV!$A$2:$A$36,SMMLV!$D$2:$D$106),3))</f>
        <v/>
      </c>
      <c r="K204" s="822"/>
      <c r="L204" s="168">
        <v>9</v>
      </c>
      <c r="M204" s="823" t="str">
        <f t="shared" si="19"/>
        <v>NO APLICA</v>
      </c>
      <c r="N204" s="823"/>
    </row>
    <row r="205" spans="2:14">
      <c r="B205" s="162"/>
      <c r="C205" s="162"/>
      <c r="E205" s="163"/>
      <c r="F205" s="193" t="str">
        <f>IF(OR(D205="",E205=""),"",ROUND(D205/LOOKUP(E205,SMMLV!$A$2:$A$36,SMMLV!$D$2:$D$106),3))</f>
        <v/>
      </c>
      <c r="K205" s="822"/>
      <c r="L205" s="168">
        <v>10</v>
      </c>
      <c r="M205" s="823" t="str">
        <f t="shared" si="19"/>
        <v>NO APLICA</v>
      </c>
      <c r="N205" s="823"/>
    </row>
    <row r="206" spans="2:14">
      <c r="B206" s="162"/>
      <c r="C206" s="162"/>
      <c r="E206" s="163"/>
      <c r="F206" s="193" t="str">
        <f>IF(OR(D206="",E206=""),"",ROUND(D206/LOOKUP(E206,SMMLV!$A$2:$A$36,SMMLV!$D$2:$D$106),3))</f>
        <v/>
      </c>
      <c r="K206" s="822">
        <v>21</v>
      </c>
      <c r="L206" s="168">
        <v>1</v>
      </c>
      <c r="M206" s="823" t="str">
        <f t="shared" ref="M206:M215" si="20">IF(SUMIFS($F$5:$F$1200,$B$5:$B$1200,$K$206,$C$5:$C$1200,$L206)=0,"NO APLICA",ROUND(SUMIFS($F$5:$F$1200,$B$5:$B$1200,$K$206,$C$5:$C$1200,$L206),3))</f>
        <v>NO APLICA</v>
      </c>
      <c r="N206" s="823"/>
    </row>
    <row r="207" spans="2:14">
      <c r="B207" s="162"/>
      <c r="C207" s="162"/>
      <c r="E207" s="163"/>
      <c r="F207" s="193" t="str">
        <f>IF(OR(D207="",E207=""),"",ROUND(D207/LOOKUP(E207,SMMLV!$A$2:$A$36,SMMLV!$D$2:$D$106),3))</f>
        <v/>
      </c>
      <c r="K207" s="822"/>
      <c r="L207" s="168">
        <v>2</v>
      </c>
      <c r="M207" s="823" t="str">
        <f t="shared" si="20"/>
        <v>NO APLICA</v>
      </c>
      <c r="N207" s="823"/>
    </row>
    <row r="208" spans="2:14">
      <c r="B208" s="162"/>
      <c r="C208" s="162"/>
      <c r="E208" s="163"/>
      <c r="F208" s="193" t="str">
        <f>IF(OR(D208="",E208=""),"",ROUND(D208/LOOKUP(E208,SMMLV!$A$2:$A$36,SMMLV!$D$2:$D$106),3))</f>
        <v/>
      </c>
      <c r="K208" s="822"/>
      <c r="L208" s="168">
        <v>3</v>
      </c>
      <c r="M208" s="823" t="str">
        <f t="shared" si="20"/>
        <v>NO APLICA</v>
      </c>
      <c r="N208" s="823"/>
    </row>
    <row r="209" spans="2:14">
      <c r="B209" s="162"/>
      <c r="C209" s="162"/>
      <c r="E209" s="163"/>
      <c r="F209" s="193" t="str">
        <f>IF(OR(D209="",E209=""),"",ROUND(D209/LOOKUP(E209,SMMLV!$A$2:$A$36,SMMLV!$D$2:$D$106),3))</f>
        <v/>
      </c>
      <c r="K209" s="822"/>
      <c r="L209" s="168">
        <v>4</v>
      </c>
      <c r="M209" s="823" t="str">
        <f t="shared" si="20"/>
        <v>NO APLICA</v>
      </c>
      <c r="N209" s="823"/>
    </row>
    <row r="210" spans="2:14">
      <c r="B210" s="162"/>
      <c r="C210" s="162"/>
      <c r="E210" s="163"/>
      <c r="F210" s="193" t="str">
        <f>IF(OR(D210="",E210=""),"",ROUND(D210/LOOKUP(E210,SMMLV!$A$2:$A$36,SMMLV!$D$2:$D$106),3))</f>
        <v/>
      </c>
      <c r="K210" s="822"/>
      <c r="L210" s="168">
        <v>5</v>
      </c>
      <c r="M210" s="823" t="str">
        <f t="shared" si="20"/>
        <v>NO APLICA</v>
      </c>
      <c r="N210" s="823"/>
    </row>
    <row r="211" spans="2:14">
      <c r="B211" s="162"/>
      <c r="C211" s="162"/>
      <c r="E211" s="163"/>
      <c r="F211" s="193" t="str">
        <f>IF(OR(D211="",E211=""),"",ROUND(D211/LOOKUP(E211,SMMLV!$A$2:$A$36,SMMLV!$D$2:$D$106),3))</f>
        <v/>
      </c>
      <c r="K211" s="822"/>
      <c r="L211" s="168">
        <v>6</v>
      </c>
      <c r="M211" s="823" t="str">
        <f t="shared" si="20"/>
        <v>NO APLICA</v>
      </c>
      <c r="N211" s="823"/>
    </row>
    <row r="212" spans="2:14">
      <c r="B212" s="162"/>
      <c r="C212" s="162"/>
      <c r="E212" s="163"/>
      <c r="F212" s="193" t="str">
        <f>IF(OR(D212="",E212=""),"",ROUND(D212/LOOKUP(E212,SMMLV!$A$2:$A$36,SMMLV!$D$2:$D$106),3))</f>
        <v/>
      </c>
      <c r="K212" s="822"/>
      <c r="L212" s="168">
        <v>7</v>
      </c>
      <c r="M212" s="823" t="str">
        <f t="shared" si="20"/>
        <v>NO APLICA</v>
      </c>
      <c r="N212" s="823"/>
    </row>
    <row r="213" spans="2:14">
      <c r="B213" s="162"/>
      <c r="C213" s="162"/>
      <c r="E213" s="163"/>
      <c r="F213" s="193" t="str">
        <f>IF(OR(D213="",E213=""),"",ROUND(D213/LOOKUP(E213,SMMLV!$A$2:$A$36,SMMLV!$D$2:$D$106),3))</f>
        <v/>
      </c>
      <c r="K213" s="822"/>
      <c r="L213" s="168">
        <v>8</v>
      </c>
      <c r="M213" s="823" t="str">
        <f t="shared" si="20"/>
        <v>NO APLICA</v>
      </c>
      <c r="N213" s="823"/>
    </row>
    <row r="214" spans="2:14">
      <c r="B214" s="162"/>
      <c r="C214" s="162"/>
      <c r="E214" s="163"/>
      <c r="F214" s="193" t="str">
        <f>IF(OR(D214="",E214=""),"",ROUND(D214/LOOKUP(E214,SMMLV!$A$2:$A$36,SMMLV!$D$2:$D$106),3))</f>
        <v/>
      </c>
      <c r="K214" s="822"/>
      <c r="L214" s="168">
        <v>9</v>
      </c>
      <c r="M214" s="823" t="str">
        <f t="shared" si="20"/>
        <v>NO APLICA</v>
      </c>
      <c r="N214" s="823"/>
    </row>
    <row r="215" spans="2:14">
      <c r="B215" s="162"/>
      <c r="C215" s="162"/>
      <c r="E215" s="163"/>
      <c r="F215" s="193" t="str">
        <f>IF(OR(D215="",E215=""),"",ROUND(D215/LOOKUP(E215,SMMLV!$A$2:$A$36,SMMLV!$D$2:$D$106),3))</f>
        <v/>
      </c>
      <c r="K215" s="822"/>
      <c r="L215" s="168">
        <v>10</v>
      </c>
      <c r="M215" s="823" t="str">
        <f t="shared" si="20"/>
        <v>NO APLICA</v>
      </c>
      <c r="N215" s="823"/>
    </row>
    <row r="216" spans="2:14">
      <c r="B216" s="162"/>
      <c r="C216" s="162"/>
      <c r="E216" s="163"/>
      <c r="F216" s="193" t="str">
        <f>IF(OR(D216="",E216=""),"",ROUND(D216/LOOKUP(E216,SMMLV!$A$2:$A$36,SMMLV!$D$2:$D$106),3))</f>
        <v/>
      </c>
      <c r="K216" s="822">
        <v>22</v>
      </c>
      <c r="L216" s="168">
        <v>1</v>
      </c>
      <c r="M216" s="823" t="str">
        <f t="shared" ref="M216:M225" si="21">IF(SUMIFS($F$5:$F$1200,$B$5:$B$1200,$K$216,$C$5:$C$1200,$L216)=0,"NO APLICA",ROUND(SUMIFS($F$5:$F$1200,$B$5:$B$1200,$K$216,$C$5:$C$1200,$L216),3))</f>
        <v>NO APLICA</v>
      </c>
      <c r="N216" s="823"/>
    </row>
    <row r="217" spans="2:14">
      <c r="B217" s="162"/>
      <c r="C217" s="162"/>
      <c r="E217" s="163"/>
      <c r="F217" s="193" t="str">
        <f>IF(OR(D217="",E217=""),"",ROUND(D217/LOOKUP(E217,SMMLV!$A$2:$A$36,SMMLV!$D$2:$D$106),3))</f>
        <v/>
      </c>
      <c r="K217" s="822"/>
      <c r="L217" s="168">
        <v>2</v>
      </c>
      <c r="M217" s="823" t="str">
        <f t="shared" si="21"/>
        <v>NO APLICA</v>
      </c>
      <c r="N217" s="823"/>
    </row>
    <row r="218" spans="2:14">
      <c r="B218" s="162"/>
      <c r="C218" s="162"/>
      <c r="E218" s="163"/>
      <c r="F218" s="193" t="str">
        <f>IF(OR(D218="",E218=""),"",ROUND(D218/LOOKUP(E218,SMMLV!$A$2:$A$36,SMMLV!$D$2:$D$106),3))</f>
        <v/>
      </c>
      <c r="K218" s="822"/>
      <c r="L218" s="168">
        <v>3</v>
      </c>
      <c r="M218" s="823" t="str">
        <f t="shared" si="21"/>
        <v>NO APLICA</v>
      </c>
      <c r="N218" s="823"/>
    </row>
    <row r="219" spans="2:14">
      <c r="B219" s="162"/>
      <c r="C219" s="162"/>
      <c r="E219" s="163"/>
      <c r="F219" s="193" t="str">
        <f>IF(OR(D219="",E219=""),"",ROUND(D219/LOOKUP(E219,SMMLV!$A$2:$A$36,SMMLV!$D$2:$D$106),3))</f>
        <v/>
      </c>
      <c r="K219" s="822"/>
      <c r="L219" s="168">
        <v>4</v>
      </c>
      <c r="M219" s="823" t="str">
        <f t="shared" si="21"/>
        <v>NO APLICA</v>
      </c>
      <c r="N219" s="823"/>
    </row>
    <row r="220" spans="2:14">
      <c r="B220" s="162"/>
      <c r="C220" s="162"/>
      <c r="E220" s="163"/>
      <c r="F220" s="193" t="str">
        <f>IF(OR(D220="",E220=""),"",ROUND(D220/LOOKUP(E220,SMMLV!$A$2:$A$36,SMMLV!$D$2:$D$106),3))</f>
        <v/>
      </c>
      <c r="K220" s="822"/>
      <c r="L220" s="168">
        <v>5</v>
      </c>
      <c r="M220" s="823" t="str">
        <f t="shared" si="21"/>
        <v>NO APLICA</v>
      </c>
      <c r="N220" s="823"/>
    </row>
    <row r="221" spans="2:14">
      <c r="B221" s="162"/>
      <c r="C221" s="162"/>
      <c r="E221" s="163"/>
      <c r="F221" s="193" t="str">
        <f>IF(OR(D221="",E221=""),"",ROUND(D221/LOOKUP(E221,SMMLV!$A$2:$A$36,SMMLV!$D$2:$D$106),3))</f>
        <v/>
      </c>
      <c r="K221" s="822"/>
      <c r="L221" s="168">
        <v>6</v>
      </c>
      <c r="M221" s="823" t="str">
        <f t="shared" si="21"/>
        <v>NO APLICA</v>
      </c>
      <c r="N221" s="823"/>
    </row>
    <row r="222" spans="2:14">
      <c r="B222" s="162"/>
      <c r="C222" s="162"/>
      <c r="E222" s="163"/>
      <c r="F222" s="193" t="str">
        <f>IF(OR(D222="",E222=""),"",ROUND(D222/LOOKUP(E222,SMMLV!$A$2:$A$36,SMMLV!$D$2:$D$106),3))</f>
        <v/>
      </c>
      <c r="K222" s="822"/>
      <c r="L222" s="168">
        <v>7</v>
      </c>
      <c r="M222" s="823" t="str">
        <f t="shared" si="21"/>
        <v>NO APLICA</v>
      </c>
      <c r="N222" s="823"/>
    </row>
    <row r="223" spans="2:14">
      <c r="B223" s="162"/>
      <c r="C223" s="162"/>
      <c r="E223" s="163"/>
      <c r="F223" s="193" t="str">
        <f>IF(OR(D223="",E223=""),"",ROUND(D223/LOOKUP(E223,SMMLV!$A$2:$A$36,SMMLV!$D$2:$D$106),3))</f>
        <v/>
      </c>
      <c r="K223" s="822"/>
      <c r="L223" s="168">
        <v>8</v>
      </c>
      <c r="M223" s="823" t="str">
        <f t="shared" si="21"/>
        <v>NO APLICA</v>
      </c>
      <c r="N223" s="823"/>
    </row>
    <row r="224" spans="2:14">
      <c r="B224" s="162"/>
      <c r="C224" s="162"/>
      <c r="E224" s="163"/>
      <c r="F224" s="193" t="str">
        <f>IF(OR(D224="",E224=""),"",ROUND(D224/LOOKUP(E224,SMMLV!$A$2:$A$36,SMMLV!$D$2:$D$106),3))</f>
        <v/>
      </c>
      <c r="K224" s="822"/>
      <c r="L224" s="168">
        <v>9</v>
      </c>
      <c r="M224" s="823" t="str">
        <f t="shared" si="21"/>
        <v>NO APLICA</v>
      </c>
      <c r="N224" s="823"/>
    </row>
    <row r="225" spans="2:14">
      <c r="B225" s="162"/>
      <c r="C225" s="162"/>
      <c r="E225" s="163"/>
      <c r="F225" s="193" t="str">
        <f>IF(OR(D225="",E225=""),"",ROUND(D225/LOOKUP(E225,SMMLV!$A$2:$A$36,SMMLV!$D$2:$D$106),3))</f>
        <v/>
      </c>
      <c r="K225" s="822"/>
      <c r="L225" s="168">
        <v>10</v>
      </c>
      <c r="M225" s="823" t="str">
        <f t="shared" si="21"/>
        <v>NO APLICA</v>
      </c>
      <c r="N225" s="823"/>
    </row>
    <row r="226" spans="2:14">
      <c r="B226" s="162"/>
      <c r="C226" s="162"/>
      <c r="E226" s="163"/>
      <c r="F226" s="193" t="str">
        <f>IF(OR(D226="",E226=""),"",ROUND(D226/LOOKUP(E226,SMMLV!$A$2:$A$36,SMMLV!$D$2:$D$106),3))</f>
        <v/>
      </c>
      <c r="K226" s="822">
        <v>23</v>
      </c>
      <c r="L226" s="168">
        <v>1</v>
      </c>
      <c r="M226" s="823" t="str">
        <f t="shared" ref="M226:M235" si="22">IF(SUMIFS($F$5:$F$1200,$B$5:$B$1200,$K$226,$C$5:$C$1200,$L226)=0,"NO APLICA",ROUND(SUMIFS($F$5:$F$1200,$B$5:$B$1200,$K$226,$C$5:$C$1200,$L226),3))</f>
        <v>NO APLICA</v>
      </c>
      <c r="N226" s="823"/>
    </row>
    <row r="227" spans="2:14">
      <c r="B227" s="162"/>
      <c r="C227" s="162"/>
      <c r="E227" s="163"/>
      <c r="F227" s="193" t="str">
        <f>IF(OR(D227="",E227=""),"",ROUND(D227/LOOKUP(E227,SMMLV!$A$2:$A$36,SMMLV!$D$2:$D$106),3))</f>
        <v/>
      </c>
      <c r="K227" s="822"/>
      <c r="L227" s="168">
        <v>2</v>
      </c>
      <c r="M227" s="823" t="str">
        <f t="shared" si="22"/>
        <v>NO APLICA</v>
      </c>
      <c r="N227" s="823"/>
    </row>
    <row r="228" spans="2:14">
      <c r="B228" s="162"/>
      <c r="C228" s="162"/>
      <c r="E228" s="163"/>
      <c r="F228" s="193" t="str">
        <f>IF(OR(D228="",E228=""),"",ROUND(D228/LOOKUP(E228,SMMLV!$A$2:$A$36,SMMLV!$D$2:$D$106),3))</f>
        <v/>
      </c>
      <c r="K228" s="822"/>
      <c r="L228" s="168">
        <v>3</v>
      </c>
      <c r="M228" s="823" t="str">
        <f t="shared" si="22"/>
        <v>NO APLICA</v>
      </c>
      <c r="N228" s="823"/>
    </row>
    <row r="229" spans="2:14">
      <c r="B229" s="162"/>
      <c r="C229" s="162"/>
      <c r="E229" s="163"/>
      <c r="F229" s="193" t="str">
        <f>IF(OR(D229="",E229=""),"",ROUND(D229/LOOKUP(E229,SMMLV!$A$2:$A$36,SMMLV!$D$2:$D$106),3))</f>
        <v/>
      </c>
      <c r="K229" s="822"/>
      <c r="L229" s="168">
        <v>4</v>
      </c>
      <c r="M229" s="823" t="str">
        <f t="shared" si="22"/>
        <v>NO APLICA</v>
      </c>
      <c r="N229" s="823"/>
    </row>
    <row r="230" spans="2:14">
      <c r="B230" s="162"/>
      <c r="C230" s="162"/>
      <c r="E230" s="163"/>
      <c r="F230" s="193" t="str">
        <f>IF(OR(D230="",E230=""),"",ROUND(D230/LOOKUP(E230,SMMLV!$A$2:$A$36,SMMLV!$D$2:$D$106),3))</f>
        <v/>
      </c>
      <c r="K230" s="822"/>
      <c r="L230" s="168">
        <v>5</v>
      </c>
      <c r="M230" s="823" t="str">
        <f t="shared" si="22"/>
        <v>NO APLICA</v>
      </c>
      <c r="N230" s="823"/>
    </row>
    <row r="231" spans="2:14">
      <c r="B231" s="162"/>
      <c r="C231" s="162"/>
      <c r="E231" s="163"/>
      <c r="F231" s="193" t="str">
        <f>IF(OR(D231="",E231=""),"",ROUND(D231/LOOKUP(E231,SMMLV!$A$2:$A$36,SMMLV!$D$2:$D$106),3))</f>
        <v/>
      </c>
      <c r="K231" s="822"/>
      <c r="L231" s="168">
        <v>6</v>
      </c>
      <c r="M231" s="823" t="str">
        <f t="shared" si="22"/>
        <v>NO APLICA</v>
      </c>
      <c r="N231" s="823"/>
    </row>
    <row r="232" spans="2:14">
      <c r="B232" s="162"/>
      <c r="C232" s="162"/>
      <c r="E232" s="163"/>
      <c r="F232" s="193" t="str">
        <f>IF(OR(D232="",E232=""),"",ROUND(D232/LOOKUP(E232,SMMLV!$A$2:$A$36,SMMLV!$D$2:$D$106),3))</f>
        <v/>
      </c>
      <c r="K232" s="822"/>
      <c r="L232" s="168">
        <v>7</v>
      </c>
      <c r="M232" s="823" t="str">
        <f t="shared" si="22"/>
        <v>NO APLICA</v>
      </c>
      <c r="N232" s="823"/>
    </row>
    <row r="233" spans="2:14">
      <c r="B233" s="162"/>
      <c r="C233" s="162"/>
      <c r="E233" s="163"/>
      <c r="F233" s="193" t="str">
        <f>IF(OR(D233="",E233=""),"",ROUND(D233/LOOKUP(E233,SMMLV!$A$2:$A$36,SMMLV!$D$2:$D$106),3))</f>
        <v/>
      </c>
      <c r="K233" s="822"/>
      <c r="L233" s="168">
        <v>8</v>
      </c>
      <c r="M233" s="823" t="str">
        <f t="shared" si="22"/>
        <v>NO APLICA</v>
      </c>
      <c r="N233" s="823"/>
    </row>
    <row r="234" spans="2:14">
      <c r="B234" s="162"/>
      <c r="C234" s="162"/>
      <c r="E234" s="163"/>
      <c r="F234" s="193" t="str">
        <f>IF(OR(D234="",E234=""),"",ROUND(D234/LOOKUP(E234,SMMLV!$A$2:$A$36,SMMLV!$D$2:$D$106),3))</f>
        <v/>
      </c>
      <c r="K234" s="822"/>
      <c r="L234" s="168">
        <v>9</v>
      </c>
      <c r="M234" s="823" t="str">
        <f t="shared" si="22"/>
        <v>NO APLICA</v>
      </c>
      <c r="N234" s="823"/>
    </row>
    <row r="235" spans="2:14">
      <c r="B235" s="162"/>
      <c r="C235" s="162"/>
      <c r="E235" s="163"/>
      <c r="F235" s="193" t="str">
        <f>IF(OR(D235="",E235=""),"",ROUND(D235/LOOKUP(E235,SMMLV!$A$2:$A$36,SMMLV!$D$2:$D$106),3))</f>
        <v/>
      </c>
      <c r="K235" s="822"/>
      <c r="L235" s="168">
        <v>10</v>
      </c>
      <c r="M235" s="823" t="str">
        <f t="shared" si="22"/>
        <v>NO APLICA</v>
      </c>
      <c r="N235" s="823"/>
    </row>
    <row r="236" spans="2:14">
      <c r="B236" s="162"/>
      <c r="C236" s="162"/>
      <c r="E236" s="163"/>
      <c r="F236" s="193" t="str">
        <f>IF(OR(D236="",E236=""),"",ROUND(D236/LOOKUP(E236,SMMLV!$A$2:$A$36,SMMLV!$D$2:$D$106),3))</f>
        <v/>
      </c>
      <c r="K236" s="822">
        <v>24</v>
      </c>
      <c r="L236" s="168">
        <v>1</v>
      </c>
      <c r="M236" s="823" t="str">
        <f t="shared" ref="M236:M245" si="23">IF(SUMIFS($F$5:$F$1200,$B$5:$B$1200,$K$236,$C$5:$C$1200,$L236)=0,"NO APLICA",ROUND(SUMIFS($F$5:$F$1200,$B$5:$B$1200,$K$236,$C$5:$C$1200,$L236),3))</f>
        <v>NO APLICA</v>
      </c>
      <c r="N236" s="823"/>
    </row>
    <row r="237" spans="2:14">
      <c r="B237" s="162"/>
      <c r="C237" s="162"/>
      <c r="E237" s="163"/>
      <c r="F237" s="193" t="str">
        <f>IF(OR(D237="",E237=""),"",ROUND(D237/LOOKUP(E237,SMMLV!$A$2:$A$36,SMMLV!$D$2:$D$106),3))</f>
        <v/>
      </c>
      <c r="K237" s="822"/>
      <c r="L237" s="168">
        <v>2</v>
      </c>
      <c r="M237" s="823" t="str">
        <f t="shared" si="23"/>
        <v>NO APLICA</v>
      </c>
      <c r="N237" s="823"/>
    </row>
    <row r="238" spans="2:14">
      <c r="B238" s="162"/>
      <c r="C238" s="162"/>
      <c r="E238" s="163"/>
      <c r="F238" s="193" t="str">
        <f>IF(OR(D238="",E238=""),"",ROUND(D238/LOOKUP(E238,SMMLV!$A$2:$A$36,SMMLV!$D$2:$D$106),3))</f>
        <v/>
      </c>
      <c r="K238" s="822"/>
      <c r="L238" s="168">
        <v>3</v>
      </c>
      <c r="M238" s="823" t="str">
        <f t="shared" si="23"/>
        <v>NO APLICA</v>
      </c>
      <c r="N238" s="823"/>
    </row>
    <row r="239" spans="2:14">
      <c r="B239" s="162"/>
      <c r="C239" s="162"/>
      <c r="E239" s="163"/>
      <c r="F239" s="193" t="str">
        <f>IF(OR(D239="",E239=""),"",ROUND(D239/LOOKUP(E239,SMMLV!$A$2:$A$36,SMMLV!$D$2:$D$106),3))</f>
        <v/>
      </c>
      <c r="K239" s="822"/>
      <c r="L239" s="168">
        <v>4</v>
      </c>
      <c r="M239" s="823" t="str">
        <f t="shared" si="23"/>
        <v>NO APLICA</v>
      </c>
      <c r="N239" s="823"/>
    </row>
    <row r="240" spans="2:14">
      <c r="B240" s="162"/>
      <c r="C240" s="162"/>
      <c r="E240" s="163"/>
      <c r="F240" s="193" t="str">
        <f>IF(OR(D240="",E240=""),"",ROUND(D240/LOOKUP(E240,SMMLV!$A$2:$A$36,SMMLV!$D$2:$D$106),3))</f>
        <v/>
      </c>
      <c r="K240" s="822"/>
      <c r="L240" s="168">
        <v>5</v>
      </c>
      <c r="M240" s="823" t="str">
        <f t="shared" si="23"/>
        <v>NO APLICA</v>
      </c>
      <c r="N240" s="823"/>
    </row>
    <row r="241" spans="2:14">
      <c r="B241" s="162"/>
      <c r="C241" s="162"/>
      <c r="E241" s="163"/>
      <c r="F241" s="193" t="str">
        <f>IF(OR(D241="",E241=""),"",ROUND(D241/LOOKUP(E241,SMMLV!$A$2:$A$36,SMMLV!$D$2:$D$106),3))</f>
        <v/>
      </c>
      <c r="K241" s="822"/>
      <c r="L241" s="168">
        <v>6</v>
      </c>
      <c r="M241" s="823" t="str">
        <f t="shared" si="23"/>
        <v>NO APLICA</v>
      </c>
      <c r="N241" s="823"/>
    </row>
    <row r="242" spans="2:14">
      <c r="B242" s="162"/>
      <c r="C242" s="162"/>
      <c r="E242" s="163"/>
      <c r="F242" s="193" t="str">
        <f>IF(OR(D242="",E242=""),"",ROUND(D242/LOOKUP(E242,SMMLV!$A$2:$A$36,SMMLV!$D$2:$D$106),3))</f>
        <v/>
      </c>
      <c r="K242" s="822"/>
      <c r="L242" s="168">
        <v>7</v>
      </c>
      <c r="M242" s="823" t="str">
        <f t="shared" si="23"/>
        <v>NO APLICA</v>
      </c>
      <c r="N242" s="823"/>
    </row>
    <row r="243" spans="2:14">
      <c r="B243" s="162"/>
      <c r="C243" s="162"/>
      <c r="E243" s="163"/>
      <c r="F243" s="193" t="str">
        <f>IF(OR(D243="",E243=""),"",ROUND(D243/LOOKUP(E243,SMMLV!$A$2:$A$36,SMMLV!$D$2:$D$106),3))</f>
        <v/>
      </c>
      <c r="K243" s="822"/>
      <c r="L243" s="168">
        <v>8</v>
      </c>
      <c r="M243" s="823" t="str">
        <f t="shared" si="23"/>
        <v>NO APLICA</v>
      </c>
      <c r="N243" s="823"/>
    </row>
    <row r="244" spans="2:14">
      <c r="B244" s="162"/>
      <c r="C244" s="162"/>
      <c r="E244" s="163"/>
      <c r="F244" s="193" t="str">
        <f>IF(OR(D244="",E244=""),"",ROUND(D244/LOOKUP(E244,SMMLV!$A$2:$A$36,SMMLV!$D$2:$D$106),3))</f>
        <v/>
      </c>
      <c r="K244" s="822"/>
      <c r="L244" s="168">
        <v>9</v>
      </c>
      <c r="M244" s="823" t="str">
        <f t="shared" si="23"/>
        <v>NO APLICA</v>
      </c>
      <c r="N244" s="823"/>
    </row>
    <row r="245" spans="2:14">
      <c r="B245" s="162"/>
      <c r="C245" s="162"/>
      <c r="E245" s="163"/>
      <c r="F245" s="193" t="str">
        <f>IF(OR(D245="",E245=""),"",ROUND(D245/LOOKUP(E245,SMMLV!$A$2:$A$36,SMMLV!$D$2:$D$106),3))</f>
        <v/>
      </c>
      <c r="K245" s="822"/>
      <c r="L245" s="168">
        <v>10</v>
      </c>
      <c r="M245" s="823" t="str">
        <f t="shared" si="23"/>
        <v>NO APLICA</v>
      </c>
      <c r="N245" s="823"/>
    </row>
    <row r="246" spans="2:14">
      <c r="B246" s="162"/>
      <c r="C246" s="162"/>
      <c r="E246" s="163"/>
      <c r="F246" s="193" t="str">
        <f>IF(OR(D246="",E246=""),"",ROUND(D246/LOOKUP(E246,SMMLV!$A$2:$A$36,SMMLV!$D$2:$D$106),3))</f>
        <v/>
      </c>
      <c r="K246" s="822">
        <v>25</v>
      </c>
      <c r="L246" s="168">
        <v>1</v>
      </c>
      <c r="M246" s="825" t="str">
        <f t="shared" ref="M246:M255" si="24">IF(SUMIFS($F$5:$F$1200,$B$5:$B$1200,$K$246,$C$5:$C$1200,$L246)=0,"NO APLICA",ROUND(SUMIFS($F$5:$F$1200,$B$5:$B$1200,$K$246,$C$5:$C$1200,$L246),3))</f>
        <v>NO APLICA</v>
      </c>
      <c r="N246" s="826"/>
    </row>
    <row r="247" spans="2:14">
      <c r="B247" s="162"/>
      <c r="C247" s="162"/>
      <c r="E247" s="163"/>
      <c r="F247" s="193" t="str">
        <f>IF(OR(D247="",E247=""),"",ROUND(D247/LOOKUP(E247,SMMLV!$A$2:$A$36,SMMLV!$D$2:$D$106),3))</f>
        <v/>
      </c>
      <c r="K247" s="822"/>
      <c r="L247" s="168">
        <v>2</v>
      </c>
      <c r="M247" s="825" t="str">
        <f t="shared" si="24"/>
        <v>NO APLICA</v>
      </c>
      <c r="N247" s="826"/>
    </row>
    <row r="248" spans="2:14">
      <c r="B248" s="162"/>
      <c r="C248" s="162"/>
      <c r="E248" s="163"/>
      <c r="F248" s="193" t="str">
        <f>IF(OR(D248="",E248=""),"",ROUND(D248/LOOKUP(E248,SMMLV!$A$2:$A$36,SMMLV!$D$2:$D$106),3))</f>
        <v/>
      </c>
      <c r="K248" s="822"/>
      <c r="L248" s="168">
        <v>3</v>
      </c>
      <c r="M248" s="825" t="str">
        <f t="shared" si="24"/>
        <v>NO APLICA</v>
      </c>
      <c r="N248" s="826"/>
    </row>
    <row r="249" spans="2:14">
      <c r="B249" s="162"/>
      <c r="C249" s="162"/>
      <c r="E249" s="163"/>
      <c r="F249" s="193" t="str">
        <f>IF(OR(D249="",E249=""),"",ROUND(D249/LOOKUP(E249,SMMLV!$A$2:$A$36,SMMLV!$D$2:$D$106),3))</f>
        <v/>
      </c>
      <c r="K249" s="822"/>
      <c r="L249" s="168">
        <v>4</v>
      </c>
      <c r="M249" s="825" t="str">
        <f t="shared" si="24"/>
        <v>NO APLICA</v>
      </c>
      <c r="N249" s="826"/>
    </row>
    <row r="250" spans="2:14">
      <c r="B250" s="162"/>
      <c r="C250" s="162"/>
      <c r="E250" s="163"/>
      <c r="F250" s="193" t="str">
        <f>IF(OR(D250="",E250=""),"",ROUND(D250/LOOKUP(E250,SMMLV!$A$2:$A$36,SMMLV!$D$2:$D$106),3))</f>
        <v/>
      </c>
      <c r="K250" s="822"/>
      <c r="L250" s="168">
        <v>5</v>
      </c>
      <c r="M250" s="825" t="str">
        <f t="shared" si="24"/>
        <v>NO APLICA</v>
      </c>
      <c r="N250" s="826"/>
    </row>
    <row r="251" spans="2:14">
      <c r="B251" s="162"/>
      <c r="C251" s="162"/>
      <c r="E251" s="163"/>
      <c r="F251" s="193" t="str">
        <f>IF(OR(D251="",E251=""),"",ROUND(D251/LOOKUP(E251,SMMLV!$A$2:$A$36,SMMLV!$D$2:$D$106),3))</f>
        <v/>
      </c>
      <c r="K251" s="822"/>
      <c r="L251" s="168">
        <v>6</v>
      </c>
      <c r="M251" s="825" t="str">
        <f t="shared" si="24"/>
        <v>NO APLICA</v>
      </c>
      <c r="N251" s="826"/>
    </row>
    <row r="252" spans="2:14">
      <c r="B252" s="162"/>
      <c r="C252" s="162"/>
      <c r="E252" s="163"/>
      <c r="F252" s="193" t="str">
        <f>IF(OR(D252="",E252=""),"",ROUND(D252/LOOKUP(E252,SMMLV!$A$2:$A$36,SMMLV!$D$2:$D$106),3))</f>
        <v/>
      </c>
      <c r="K252" s="822"/>
      <c r="L252" s="168">
        <v>7</v>
      </c>
      <c r="M252" s="825" t="str">
        <f t="shared" si="24"/>
        <v>NO APLICA</v>
      </c>
      <c r="N252" s="826"/>
    </row>
    <row r="253" spans="2:14">
      <c r="B253" s="162"/>
      <c r="C253" s="162"/>
      <c r="E253" s="163"/>
      <c r="F253" s="193" t="str">
        <f>IF(OR(D253="",E253=""),"",ROUND(D253/LOOKUP(E253,SMMLV!$A$2:$A$36,SMMLV!$D$2:$D$106),3))</f>
        <v/>
      </c>
      <c r="K253" s="822"/>
      <c r="L253" s="168">
        <v>8</v>
      </c>
      <c r="M253" s="825" t="str">
        <f t="shared" si="24"/>
        <v>NO APLICA</v>
      </c>
      <c r="N253" s="826"/>
    </row>
    <row r="254" spans="2:14">
      <c r="B254" s="162"/>
      <c r="C254" s="162"/>
      <c r="E254" s="163"/>
      <c r="F254" s="193" t="str">
        <f>IF(OR(D254="",E254=""),"",ROUND(D254/LOOKUP(E254,SMMLV!$A$2:$A$36,SMMLV!$D$2:$D$106),3))</f>
        <v/>
      </c>
      <c r="K254" s="822"/>
      <c r="L254" s="168">
        <v>9</v>
      </c>
      <c r="M254" s="825" t="str">
        <f t="shared" si="24"/>
        <v>NO APLICA</v>
      </c>
      <c r="N254" s="826"/>
    </row>
    <row r="255" spans="2:14">
      <c r="B255" s="162"/>
      <c r="C255" s="162"/>
      <c r="E255" s="163"/>
      <c r="F255" s="193" t="str">
        <f>IF(OR(D255="",E255=""),"",ROUND(D255/LOOKUP(E255,SMMLV!$A$2:$A$36,SMMLV!$D$2:$D$106),3))</f>
        <v/>
      </c>
      <c r="K255" s="822"/>
      <c r="L255" s="168">
        <v>10</v>
      </c>
      <c r="M255" s="823" t="str">
        <f t="shared" si="24"/>
        <v>NO APLICA</v>
      </c>
      <c r="N255" s="823"/>
    </row>
    <row r="256" spans="2:14">
      <c r="B256" s="162"/>
      <c r="C256" s="162"/>
      <c r="E256" s="163"/>
      <c r="F256" s="193" t="str">
        <f>IF(OR(D256="",E256=""),"",ROUND(D256/LOOKUP(E256,SMMLV!$A$2:$A$36,SMMLV!$D$2:$D$106),3))</f>
        <v/>
      </c>
      <c r="K256" s="822">
        <v>26</v>
      </c>
      <c r="L256" s="168">
        <v>1</v>
      </c>
      <c r="M256" s="823" t="str">
        <f t="shared" ref="M256:M265" si="25">IF(SUMIFS($F$5:$F$1200,$B$5:$B$1200,$K$256,$C$5:$C$1200,$L256)=0,"NO APLICA",ROUND(SUMIFS($F$5:$F$1200,$B$5:$B$1200,$K$256,$C$5:$C$1200,$L256),3))</f>
        <v>NO APLICA</v>
      </c>
      <c r="N256" s="823"/>
    </row>
    <row r="257" spans="2:14">
      <c r="B257" s="162"/>
      <c r="C257" s="162"/>
      <c r="E257" s="163"/>
      <c r="F257" s="193" t="str">
        <f>IF(OR(D257="",E257=""),"",ROUND(D257/LOOKUP(E257,SMMLV!$A$2:$A$36,SMMLV!$D$2:$D$106),3))</f>
        <v/>
      </c>
      <c r="K257" s="822"/>
      <c r="L257" s="168">
        <v>2</v>
      </c>
      <c r="M257" s="823" t="str">
        <f t="shared" si="25"/>
        <v>NO APLICA</v>
      </c>
      <c r="N257" s="823"/>
    </row>
    <row r="258" spans="2:14">
      <c r="B258" s="162"/>
      <c r="C258" s="162"/>
      <c r="E258" s="163"/>
      <c r="F258" s="193" t="str">
        <f>IF(OR(D258="",E258=""),"",ROUND(D258/LOOKUP(E258,SMMLV!$A$2:$A$36,SMMLV!$D$2:$D$106),3))</f>
        <v/>
      </c>
      <c r="K258" s="822"/>
      <c r="L258" s="168">
        <v>3</v>
      </c>
      <c r="M258" s="823" t="str">
        <f t="shared" si="25"/>
        <v>NO APLICA</v>
      </c>
      <c r="N258" s="823"/>
    </row>
    <row r="259" spans="2:14">
      <c r="B259" s="162"/>
      <c r="C259" s="162"/>
      <c r="E259" s="163"/>
      <c r="F259" s="193" t="str">
        <f>IF(OR(D259="",E259=""),"",ROUND(D259/LOOKUP(E259,SMMLV!$A$2:$A$36,SMMLV!$D$2:$D$106),3))</f>
        <v/>
      </c>
      <c r="K259" s="822"/>
      <c r="L259" s="168">
        <v>4</v>
      </c>
      <c r="M259" s="823" t="str">
        <f t="shared" si="25"/>
        <v>NO APLICA</v>
      </c>
      <c r="N259" s="823"/>
    </row>
    <row r="260" spans="2:14">
      <c r="B260" s="162"/>
      <c r="C260" s="162"/>
      <c r="E260" s="163"/>
      <c r="F260" s="193" t="str">
        <f>IF(OR(D260="",E260=""),"",ROUND(D260/LOOKUP(E260,SMMLV!$A$2:$A$36,SMMLV!$D$2:$D$106),3))</f>
        <v/>
      </c>
      <c r="K260" s="822"/>
      <c r="L260" s="168">
        <v>5</v>
      </c>
      <c r="M260" s="823" t="str">
        <f t="shared" si="25"/>
        <v>NO APLICA</v>
      </c>
      <c r="N260" s="823"/>
    </row>
    <row r="261" spans="2:14">
      <c r="B261" s="162"/>
      <c r="C261" s="162"/>
      <c r="E261" s="163"/>
      <c r="F261" s="193" t="str">
        <f>IF(OR(D261="",E261=""),"",ROUND(D261/LOOKUP(E261,SMMLV!$A$2:$A$36,SMMLV!$D$2:$D$106),3))</f>
        <v/>
      </c>
      <c r="K261" s="822"/>
      <c r="L261" s="168">
        <v>6</v>
      </c>
      <c r="M261" s="823" t="str">
        <f t="shared" si="25"/>
        <v>NO APLICA</v>
      </c>
      <c r="N261" s="823"/>
    </row>
    <row r="262" spans="2:14">
      <c r="B262" s="162"/>
      <c r="C262" s="162"/>
      <c r="E262" s="163"/>
      <c r="F262" s="193" t="str">
        <f>IF(OR(D262="",E262=""),"",ROUND(D262/LOOKUP(E262,SMMLV!$A$2:$A$36,SMMLV!$D$2:$D$106),3))</f>
        <v/>
      </c>
      <c r="K262" s="822"/>
      <c r="L262" s="168">
        <v>7</v>
      </c>
      <c r="M262" s="823" t="str">
        <f t="shared" si="25"/>
        <v>NO APLICA</v>
      </c>
      <c r="N262" s="823"/>
    </row>
    <row r="263" spans="2:14">
      <c r="B263" s="162"/>
      <c r="C263" s="162"/>
      <c r="E263" s="163"/>
      <c r="F263" s="193" t="str">
        <f>IF(OR(D263="",E263=""),"",ROUND(D263/LOOKUP(E263,SMMLV!$A$2:$A$36,SMMLV!$D$2:$D$106),3))</f>
        <v/>
      </c>
      <c r="K263" s="822"/>
      <c r="L263" s="168">
        <v>8</v>
      </c>
      <c r="M263" s="823" t="str">
        <f t="shared" si="25"/>
        <v>NO APLICA</v>
      </c>
      <c r="N263" s="823"/>
    </row>
    <row r="264" spans="2:14">
      <c r="B264" s="162"/>
      <c r="C264" s="162"/>
      <c r="E264" s="163"/>
      <c r="F264" s="193" t="str">
        <f>IF(OR(D264="",E264=""),"",ROUND(D264/LOOKUP(E264,SMMLV!$A$2:$A$36,SMMLV!$D$2:$D$106),3))</f>
        <v/>
      </c>
      <c r="K264" s="822"/>
      <c r="L264" s="168">
        <v>9</v>
      </c>
      <c r="M264" s="823" t="str">
        <f t="shared" si="25"/>
        <v>NO APLICA</v>
      </c>
      <c r="N264" s="823"/>
    </row>
    <row r="265" spans="2:14">
      <c r="B265" s="162"/>
      <c r="C265" s="162"/>
      <c r="E265" s="163"/>
      <c r="F265" s="193" t="str">
        <f>IF(OR(D265="",E265=""),"",ROUND(D265/LOOKUP(E265,SMMLV!$A$2:$A$36,SMMLV!$D$2:$D$106),3))</f>
        <v/>
      </c>
      <c r="K265" s="822"/>
      <c r="L265" s="168">
        <v>10</v>
      </c>
      <c r="M265" s="823" t="str">
        <f t="shared" si="25"/>
        <v>NO APLICA</v>
      </c>
      <c r="N265" s="823"/>
    </row>
    <row r="266" spans="2:14">
      <c r="B266" s="162"/>
      <c r="C266" s="162"/>
      <c r="E266" s="163"/>
      <c r="F266" s="193" t="str">
        <f>IF(OR(D266="",E266=""),"",ROUND(D266/LOOKUP(E266,SMMLV!$A$2:$A$36,SMMLV!$D$2:$D$106),3))</f>
        <v/>
      </c>
      <c r="K266" s="822">
        <v>27</v>
      </c>
      <c r="L266" s="168">
        <v>1</v>
      </c>
      <c r="M266" s="823" t="str">
        <f t="shared" ref="M266:M275" si="26">IF(SUMIFS($F$5:$F$1200,$B$5:$B$1200,$K$266,$C$5:$C$1200,$L266)=0,"NO APLICA",ROUND(SUMIFS($F$5:$F$1200,$B$5:$B$1200,$K$266,$C$5:$C$1200,$L266),3))</f>
        <v>NO APLICA</v>
      </c>
      <c r="N266" s="823"/>
    </row>
    <row r="267" spans="2:14">
      <c r="B267" s="162"/>
      <c r="C267" s="162"/>
      <c r="E267" s="163"/>
      <c r="F267" s="193" t="str">
        <f>IF(OR(D267="",E267=""),"",ROUND(D267/LOOKUP(E267,SMMLV!$A$2:$A$36,SMMLV!$D$2:$D$106),3))</f>
        <v/>
      </c>
      <c r="K267" s="822"/>
      <c r="L267" s="168">
        <v>2</v>
      </c>
      <c r="M267" s="823" t="str">
        <f t="shared" si="26"/>
        <v>NO APLICA</v>
      </c>
      <c r="N267" s="823"/>
    </row>
    <row r="268" spans="2:14">
      <c r="B268" s="162"/>
      <c r="C268" s="162"/>
      <c r="E268" s="163"/>
      <c r="F268" s="193" t="str">
        <f>IF(OR(D268="",E268=""),"",ROUND(D268/LOOKUP(E268,SMMLV!$A$2:$A$36,SMMLV!$D$2:$D$106),3))</f>
        <v/>
      </c>
      <c r="K268" s="822"/>
      <c r="L268" s="168">
        <v>3</v>
      </c>
      <c r="M268" s="823" t="str">
        <f t="shared" si="26"/>
        <v>NO APLICA</v>
      </c>
      <c r="N268" s="823"/>
    </row>
    <row r="269" spans="2:14">
      <c r="B269" s="162"/>
      <c r="C269" s="162"/>
      <c r="E269" s="163"/>
      <c r="F269" s="193" t="str">
        <f>IF(OR(D269="",E269=""),"",ROUND(D269/LOOKUP(E269,SMMLV!$A$2:$A$36,SMMLV!$D$2:$D$106),3))</f>
        <v/>
      </c>
      <c r="K269" s="822"/>
      <c r="L269" s="168">
        <v>4</v>
      </c>
      <c r="M269" s="823" t="str">
        <f t="shared" si="26"/>
        <v>NO APLICA</v>
      </c>
      <c r="N269" s="823"/>
    </row>
    <row r="270" spans="2:14">
      <c r="B270" s="162"/>
      <c r="C270" s="162"/>
      <c r="E270" s="163"/>
      <c r="F270" s="193" t="str">
        <f>IF(OR(D270="",E270=""),"",ROUND(D270/LOOKUP(E270,SMMLV!$A$2:$A$36,SMMLV!$D$2:$D$106),3))</f>
        <v/>
      </c>
      <c r="K270" s="822"/>
      <c r="L270" s="168">
        <v>5</v>
      </c>
      <c r="M270" s="823" t="str">
        <f t="shared" si="26"/>
        <v>NO APLICA</v>
      </c>
      <c r="N270" s="823"/>
    </row>
    <row r="271" spans="2:14">
      <c r="B271" s="162"/>
      <c r="C271" s="162"/>
      <c r="E271" s="163"/>
      <c r="F271" s="193" t="str">
        <f>IF(OR(D271="",E271=""),"",ROUND(D271/LOOKUP(E271,SMMLV!$A$2:$A$36,SMMLV!$D$2:$D$106),3))</f>
        <v/>
      </c>
      <c r="K271" s="822"/>
      <c r="L271" s="168">
        <v>6</v>
      </c>
      <c r="M271" s="823" t="str">
        <f t="shared" si="26"/>
        <v>NO APLICA</v>
      </c>
      <c r="N271" s="823"/>
    </row>
    <row r="272" spans="2:14">
      <c r="B272" s="162"/>
      <c r="C272" s="162"/>
      <c r="E272" s="163"/>
      <c r="F272" s="193" t="str">
        <f>IF(OR(D272="",E272=""),"",ROUND(D272/LOOKUP(E272,SMMLV!$A$2:$A$36,SMMLV!$D$2:$D$106),3))</f>
        <v/>
      </c>
      <c r="K272" s="822"/>
      <c r="L272" s="168">
        <v>7</v>
      </c>
      <c r="M272" s="823" t="str">
        <f t="shared" si="26"/>
        <v>NO APLICA</v>
      </c>
      <c r="N272" s="823"/>
    </row>
    <row r="273" spans="2:14">
      <c r="B273" s="162"/>
      <c r="C273" s="162"/>
      <c r="E273" s="163"/>
      <c r="F273" s="193" t="str">
        <f>IF(OR(D273="",E273=""),"",ROUND(D273/LOOKUP(E273,SMMLV!$A$2:$A$36,SMMLV!$D$2:$D$106),3))</f>
        <v/>
      </c>
      <c r="K273" s="822"/>
      <c r="L273" s="168">
        <v>8</v>
      </c>
      <c r="M273" s="823" t="str">
        <f t="shared" si="26"/>
        <v>NO APLICA</v>
      </c>
      <c r="N273" s="823"/>
    </row>
    <row r="274" spans="2:14">
      <c r="B274" s="162"/>
      <c r="C274" s="162"/>
      <c r="E274" s="163"/>
      <c r="F274" s="193" t="str">
        <f>IF(OR(D274="",E274=""),"",ROUND(D274/LOOKUP(E274,SMMLV!$A$2:$A$36,SMMLV!$D$2:$D$106),3))</f>
        <v/>
      </c>
      <c r="K274" s="822"/>
      <c r="L274" s="168">
        <v>9</v>
      </c>
      <c r="M274" s="823" t="str">
        <f t="shared" si="26"/>
        <v>NO APLICA</v>
      </c>
      <c r="N274" s="823"/>
    </row>
    <row r="275" spans="2:14">
      <c r="B275" s="162"/>
      <c r="C275" s="162"/>
      <c r="E275" s="163"/>
      <c r="F275" s="193" t="str">
        <f>IF(OR(D275="",E275=""),"",ROUND(D275/LOOKUP(E275,SMMLV!$A$2:$A$36,SMMLV!$D$2:$D$106),3))</f>
        <v/>
      </c>
      <c r="K275" s="822"/>
      <c r="L275" s="168">
        <v>10</v>
      </c>
      <c r="M275" s="823" t="str">
        <f t="shared" si="26"/>
        <v>NO APLICA</v>
      </c>
      <c r="N275" s="823"/>
    </row>
    <row r="276" spans="2:14">
      <c r="B276" s="162"/>
      <c r="C276" s="162"/>
      <c r="E276" s="163"/>
      <c r="F276" s="193" t="str">
        <f>IF(OR(D276="",E276=""),"",ROUND(D276/LOOKUP(E276,SMMLV!$A$2:$A$36,SMMLV!$D$2:$D$106),3))</f>
        <v/>
      </c>
      <c r="K276" s="822">
        <v>28</v>
      </c>
      <c r="L276" s="168">
        <v>1</v>
      </c>
      <c r="M276" s="823" t="str">
        <f t="shared" ref="M276:M285" si="27">IF(SUMIFS($F$5:$F$1200,$B$5:$B$1200,$K$276,$C$5:$C$1200,$L276)=0,"NO APLICA",ROUND(SUMIFS($F$5:$F$1200,$B$5:$B$1200,$K$276,$C$5:$C$1200,$L276),3))</f>
        <v>NO APLICA</v>
      </c>
      <c r="N276" s="823"/>
    </row>
    <row r="277" spans="2:14">
      <c r="B277" s="162"/>
      <c r="C277" s="162"/>
      <c r="E277" s="163"/>
      <c r="F277" s="193" t="str">
        <f>IF(OR(D277="",E277=""),"",ROUND(D277/LOOKUP(E277,SMMLV!$A$2:$A$36,SMMLV!$D$2:$D$106),3))</f>
        <v/>
      </c>
      <c r="K277" s="822"/>
      <c r="L277" s="168">
        <v>2</v>
      </c>
      <c r="M277" s="823" t="str">
        <f t="shared" si="27"/>
        <v>NO APLICA</v>
      </c>
      <c r="N277" s="823"/>
    </row>
    <row r="278" spans="2:14">
      <c r="B278" s="162"/>
      <c r="C278" s="162"/>
      <c r="E278" s="163"/>
      <c r="F278" s="193" t="str">
        <f>IF(OR(D278="",E278=""),"",ROUND(D278/LOOKUP(E278,SMMLV!$A$2:$A$36,SMMLV!$D$2:$D$106),3))</f>
        <v/>
      </c>
      <c r="K278" s="822"/>
      <c r="L278" s="168">
        <v>3</v>
      </c>
      <c r="M278" s="823" t="str">
        <f t="shared" si="27"/>
        <v>NO APLICA</v>
      </c>
      <c r="N278" s="823"/>
    </row>
    <row r="279" spans="2:14">
      <c r="B279" s="162"/>
      <c r="C279" s="162"/>
      <c r="E279" s="163"/>
      <c r="F279" s="193" t="str">
        <f>IF(OR(D279="",E279=""),"",ROUND(D279/LOOKUP(E279,SMMLV!$A$2:$A$36,SMMLV!$D$2:$D$106),3))</f>
        <v/>
      </c>
      <c r="K279" s="822"/>
      <c r="L279" s="168">
        <v>4</v>
      </c>
      <c r="M279" s="823" t="str">
        <f t="shared" si="27"/>
        <v>NO APLICA</v>
      </c>
      <c r="N279" s="823"/>
    </row>
    <row r="280" spans="2:14">
      <c r="B280" s="162"/>
      <c r="C280" s="162"/>
      <c r="E280" s="163"/>
      <c r="F280" s="193" t="str">
        <f>IF(OR(D280="",E280=""),"",ROUND(D280/LOOKUP(E280,SMMLV!$A$2:$A$36,SMMLV!$D$2:$D$106),3))</f>
        <v/>
      </c>
      <c r="K280" s="822"/>
      <c r="L280" s="168">
        <v>5</v>
      </c>
      <c r="M280" s="823" t="str">
        <f t="shared" si="27"/>
        <v>NO APLICA</v>
      </c>
      <c r="N280" s="823"/>
    </row>
    <row r="281" spans="2:14">
      <c r="B281" s="162"/>
      <c r="C281" s="162"/>
      <c r="E281" s="163"/>
      <c r="F281" s="193" t="str">
        <f>IF(OR(D281="",E281=""),"",ROUND(D281/LOOKUP(E281,SMMLV!$A$2:$A$36,SMMLV!$D$2:$D$106),3))</f>
        <v/>
      </c>
      <c r="K281" s="822"/>
      <c r="L281" s="168">
        <v>6</v>
      </c>
      <c r="M281" s="823" t="str">
        <f t="shared" si="27"/>
        <v>NO APLICA</v>
      </c>
      <c r="N281" s="823"/>
    </row>
    <row r="282" spans="2:14">
      <c r="B282" s="162"/>
      <c r="C282" s="162"/>
      <c r="E282" s="163"/>
      <c r="F282" s="193" t="str">
        <f>IF(OR(D282="",E282=""),"",ROUND(D282/LOOKUP(E282,SMMLV!$A$2:$A$36,SMMLV!$D$2:$D$106),3))</f>
        <v/>
      </c>
      <c r="K282" s="822"/>
      <c r="L282" s="168">
        <v>7</v>
      </c>
      <c r="M282" s="823" t="str">
        <f t="shared" si="27"/>
        <v>NO APLICA</v>
      </c>
      <c r="N282" s="823"/>
    </row>
    <row r="283" spans="2:14">
      <c r="B283" s="162"/>
      <c r="C283" s="162"/>
      <c r="E283" s="163"/>
      <c r="F283" s="193" t="str">
        <f>IF(OR(D283="",E283=""),"",ROUND(D283/LOOKUP(E283,SMMLV!$A$2:$A$36,SMMLV!$D$2:$D$106),3))</f>
        <v/>
      </c>
      <c r="K283" s="822"/>
      <c r="L283" s="168">
        <v>8</v>
      </c>
      <c r="M283" s="823" t="str">
        <f t="shared" si="27"/>
        <v>NO APLICA</v>
      </c>
      <c r="N283" s="823"/>
    </row>
    <row r="284" spans="2:14">
      <c r="B284" s="162"/>
      <c r="C284" s="162"/>
      <c r="E284" s="163"/>
      <c r="F284" s="193" t="str">
        <f>IF(OR(D284="",E284=""),"",ROUND(D284/LOOKUP(E284,SMMLV!$A$2:$A$36,SMMLV!$D$2:$D$106),3))</f>
        <v/>
      </c>
      <c r="K284" s="822"/>
      <c r="L284" s="168">
        <v>9</v>
      </c>
      <c r="M284" s="823" t="str">
        <f t="shared" si="27"/>
        <v>NO APLICA</v>
      </c>
      <c r="N284" s="823"/>
    </row>
    <row r="285" spans="2:14">
      <c r="B285" s="162"/>
      <c r="C285" s="162"/>
      <c r="E285" s="163"/>
      <c r="F285" s="193" t="str">
        <f>IF(OR(D285="",E285=""),"",ROUND(D285/LOOKUP(E285,SMMLV!$A$2:$A$36,SMMLV!$D$2:$D$106),3))</f>
        <v/>
      </c>
      <c r="K285" s="822"/>
      <c r="L285" s="168">
        <v>10</v>
      </c>
      <c r="M285" s="823" t="str">
        <f t="shared" si="27"/>
        <v>NO APLICA</v>
      </c>
      <c r="N285" s="823"/>
    </row>
    <row r="286" spans="2:14">
      <c r="B286" s="162"/>
      <c r="C286" s="162"/>
      <c r="E286" s="163"/>
      <c r="F286" s="193" t="str">
        <f>IF(OR(D286="",E286=""),"",ROUND(D286/LOOKUP(E286,SMMLV!$A$2:$A$36,SMMLV!$D$2:$D$106),3))</f>
        <v/>
      </c>
      <c r="K286" s="822">
        <v>29</v>
      </c>
      <c r="L286" s="168">
        <v>1</v>
      </c>
      <c r="M286" s="823" t="str">
        <f t="shared" ref="M286:M295" si="28">IF(SUMIFS($F$5:$F$1200,$B$5:$B$1200,$K$286,$C$5:$C$1200,$L286)=0,"NO APLICA",ROUND(SUMIFS($F$5:$F$1200,$B$5:$B$1200,$K$286,$C$5:$C$1200,$L286),3))</f>
        <v>NO APLICA</v>
      </c>
      <c r="N286" s="823"/>
    </row>
    <row r="287" spans="2:14">
      <c r="B287" s="162"/>
      <c r="C287" s="162"/>
      <c r="E287" s="163"/>
      <c r="F287" s="193" t="str">
        <f>IF(OR(D287="",E287=""),"",ROUND(D287/LOOKUP(E287,SMMLV!$A$2:$A$36,SMMLV!$D$2:$D$106),3))</f>
        <v/>
      </c>
      <c r="K287" s="822"/>
      <c r="L287" s="168">
        <v>2</v>
      </c>
      <c r="M287" s="823" t="str">
        <f t="shared" si="28"/>
        <v>NO APLICA</v>
      </c>
      <c r="N287" s="823"/>
    </row>
    <row r="288" spans="2:14">
      <c r="B288" s="162"/>
      <c r="C288" s="162"/>
      <c r="E288" s="163"/>
      <c r="F288" s="193" t="str">
        <f>IF(OR(D288="",E288=""),"",ROUND(D288/LOOKUP(E288,SMMLV!$A$2:$A$36,SMMLV!$D$2:$D$106),3))</f>
        <v/>
      </c>
      <c r="K288" s="822"/>
      <c r="L288" s="168">
        <v>3</v>
      </c>
      <c r="M288" s="823" t="str">
        <f t="shared" si="28"/>
        <v>NO APLICA</v>
      </c>
      <c r="N288" s="823"/>
    </row>
    <row r="289" spans="2:14">
      <c r="B289" s="162"/>
      <c r="C289" s="162"/>
      <c r="E289" s="163"/>
      <c r="F289" s="193" t="str">
        <f>IF(OR(D289="",E289=""),"",ROUND(D289/LOOKUP(E289,SMMLV!$A$2:$A$36,SMMLV!$D$2:$D$106),3))</f>
        <v/>
      </c>
      <c r="K289" s="822"/>
      <c r="L289" s="168">
        <v>4</v>
      </c>
      <c r="M289" s="823" t="str">
        <f t="shared" si="28"/>
        <v>NO APLICA</v>
      </c>
      <c r="N289" s="823"/>
    </row>
    <row r="290" spans="2:14">
      <c r="B290" s="162"/>
      <c r="C290" s="162"/>
      <c r="E290" s="163"/>
      <c r="F290" s="193" t="str">
        <f>IF(OR(D290="",E290=""),"",ROUND(D290/LOOKUP(E290,SMMLV!$A$2:$A$36,SMMLV!$D$2:$D$106),3))</f>
        <v/>
      </c>
      <c r="K290" s="822"/>
      <c r="L290" s="168">
        <v>5</v>
      </c>
      <c r="M290" s="823" t="str">
        <f t="shared" si="28"/>
        <v>NO APLICA</v>
      </c>
      <c r="N290" s="823"/>
    </row>
    <row r="291" spans="2:14">
      <c r="B291" s="162"/>
      <c r="C291" s="162"/>
      <c r="E291" s="163"/>
      <c r="F291" s="193" t="str">
        <f>IF(OR(D291="",E291=""),"",ROUND(D291/LOOKUP(E291,SMMLV!$A$2:$A$36,SMMLV!$D$2:$D$106),3))</f>
        <v/>
      </c>
      <c r="K291" s="822"/>
      <c r="L291" s="168">
        <v>6</v>
      </c>
      <c r="M291" s="823" t="str">
        <f t="shared" si="28"/>
        <v>NO APLICA</v>
      </c>
      <c r="N291" s="823"/>
    </row>
    <row r="292" spans="2:14">
      <c r="B292" s="162"/>
      <c r="C292" s="162"/>
      <c r="E292" s="163"/>
      <c r="F292" s="193" t="str">
        <f>IF(OR(D292="",E292=""),"",ROUND(D292/LOOKUP(E292,SMMLV!$A$2:$A$36,SMMLV!$D$2:$D$106),3))</f>
        <v/>
      </c>
      <c r="K292" s="822"/>
      <c r="L292" s="168">
        <v>7</v>
      </c>
      <c r="M292" s="823" t="str">
        <f t="shared" si="28"/>
        <v>NO APLICA</v>
      </c>
      <c r="N292" s="823"/>
    </row>
    <row r="293" spans="2:14">
      <c r="B293" s="162"/>
      <c r="C293" s="162"/>
      <c r="E293" s="163"/>
      <c r="F293" s="193" t="str">
        <f>IF(OR(D293="",E293=""),"",ROUND(D293/LOOKUP(E293,SMMLV!$A$2:$A$36,SMMLV!$D$2:$D$106),3))</f>
        <v/>
      </c>
      <c r="K293" s="822"/>
      <c r="L293" s="168">
        <v>8</v>
      </c>
      <c r="M293" s="823" t="str">
        <f t="shared" si="28"/>
        <v>NO APLICA</v>
      </c>
      <c r="N293" s="823"/>
    </row>
    <row r="294" spans="2:14">
      <c r="B294" s="162"/>
      <c r="C294" s="162"/>
      <c r="E294" s="163"/>
      <c r="F294" s="193" t="str">
        <f>IF(OR(D294="",E294=""),"",ROUND(D294/LOOKUP(E294,SMMLV!$A$2:$A$36,SMMLV!$D$2:$D$106),3))</f>
        <v/>
      </c>
      <c r="K294" s="822"/>
      <c r="L294" s="168">
        <v>9</v>
      </c>
      <c r="M294" s="823" t="str">
        <f t="shared" si="28"/>
        <v>NO APLICA</v>
      </c>
      <c r="N294" s="823"/>
    </row>
    <row r="295" spans="2:14">
      <c r="B295" s="162"/>
      <c r="C295" s="162"/>
      <c r="E295" s="163"/>
      <c r="F295" s="193" t="str">
        <f>IF(OR(D295="",E295=""),"",ROUND(D295/LOOKUP(E295,SMMLV!$A$2:$A$36,SMMLV!$D$2:$D$106),3))</f>
        <v/>
      </c>
      <c r="K295" s="822"/>
      <c r="L295" s="168">
        <v>10</v>
      </c>
      <c r="M295" s="823" t="str">
        <f t="shared" si="28"/>
        <v>NO APLICA</v>
      </c>
      <c r="N295" s="823"/>
    </row>
    <row r="296" spans="2:14">
      <c r="B296" s="162"/>
      <c r="C296" s="162"/>
      <c r="E296" s="163"/>
      <c r="F296" s="193" t="str">
        <f>IF(OR(D296="",E296=""),"",ROUND(D296/LOOKUP(E296,SMMLV!$A$2:$A$36,SMMLV!$D$2:$D$106),3))</f>
        <v/>
      </c>
      <c r="K296" s="822">
        <v>30</v>
      </c>
      <c r="L296" s="168">
        <v>1</v>
      </c>
      <c r="M296" s="823" t="str">
        <f t="shared" ref="M296:M305" si="29">IF(SUMIFS($F$5:$F$1200,$B$5:$B$1200,$K$296,$C$5:$C$1200,$L296)=0,"NO APLICA",ROUND(SUMIFS($F$5:$F$1200,$B$5:$B$1200,$K$296,$C$5:$C$1200,$L296),3))</f>
        <v>NO APLICA</v>
      </c>
      <c r="N296" s="823"/>
    </row>
    <row r="297" spans="2:14">
      <c r="B297" s="162"/>
      <c r="C297" s="162"/>
      <c r="E297" s="163"/>
      <c r="F297" s="193" t="str">
        <f>IF(OR(D297="",E297=""),"",ROUND(D297/LOOKUP(E297,SMMLV!$A$2:$A$36,SMMLV!$D$2:$D$106),3))</f>
        <v/>
      </c>
      <c r="K297" s="822"/>
      <c r="L297" s="168">
        <v>2</v>
      </c>
      <c r="M297" s="823" t="str">
        <f t="shared" si="29"/>
        <v>NO APLICA</v>
      </c>
      <c r="N297" s="823"/>
    </row>
    <row r="298" spans="2:14">
      <c r="B298" s="162"/>
      <c r="C298" s="162"/>
      <c r="E298" s="163"/>
      <c r="F298" s="193" t="str">
        <f>IF(OR(D298="",E298=""),"",ROUND(D298/LOOKUP(E298,SMMLV!$A$2:$A$36,SMMLV!$D$2:$D$106),3))</f>
        <v/>
      </c>
      <c r="K298" s="822"/>
      <c r="L298" s="168">
        <v>3</v>
      </c>
      <c r="M298" s="823" t="str">
        <f t="shared" si="29"/>
        <v>NO APLICA</v>
      </c>
      <c r="N298" s="823"/>
    </row>
    <row r="299" spans="2:14">
      <c r="B299" s="162"/>
      <c r="C299" s="162"/>
      <c r="E299" s="163"/>
      <c r="F299" s="193" t="str">
        <f>IF(OR(D299="",E299=""),"",ROUND(D299/LOOKUP(E299,SMMLV!$A$2:$A$36,SMMLV!$D$2:$D$106),3))</f>
        <v/>
      </c>
      <c r="K299" s="822"/>
      <c r="L299" s="168">
        <v>4</v>
      </c>
      <c r="M299" s="823" t="str">
        <f t="shared" si="29"/>
        <v>NO APLICA</v>
      </c>
      <c r="N299" s="823"/>
    </row>
    <row r="300" spans="2:14">
      <c r="B300" s="162"/>
      <c r="C300" s="162"/>
      <c r="E300" s="163"/>
      <c r="F300" s="193" t="str">
        <f>IF(OR(D300="",E300=""),"",ROUND(D300/LOOKUP(E300,SMMLV!$A$2:$A$36,SMMLV!$D$2:$D$106),3))</f>
        <v/>
      </c>
      <c r="K300" s="822"/>
      <c r="L300" s="168">
        <v>5</v>
      </c>
      <c r="M300" s="823" t="str">
        <f t="shared" si="29"/>
        <v>NO APLICA</v>
      </c>
      <c r="N300" s="823"/>
    </row>
    <row r="301" spans="2:14">
      <c r="B301" s="162"/>
      <c r="C301" s="162"/>
      <c r="E301" s="163"/>
      <c r="F301" s="193" t="str">
        <f>IF(OR(D301="",E301=""),"",ROUND(D301/LOOKUP(E301,SMMLV!$A$2:$A$36,SMMLV!$D$2:$D$106),3))</f>
        <v/>
      </c>
      <c r="K301" s="822"/>
      <c r="L301" s="168">
        <v>6</v>
      </c>
      <c r="M301" s="823" t="str">
        <f t="shared" si="29"/>
        <v>NO APLICA</v>
      </c>
      <c r="N301" s="823"/>
    </row>
    <row r="302" spans="2:14">
      <c r="B302" s="162"/>
      <c r="C302" s="162"/>
      <c r="E302" s="163"/>
      <c r="F302" s="193" t="str">
        <f>IF(OR(D302="",E302=""),"",ROUND(D302/LOOKUP(E302,SMMLV!$A$2:$A$36,SMMLV!$D$2:$D$106),3))</f>
        <v/>
      </c>
      <c r="K302" s="822"/>
      <c r="L302" s="168">
        <v>7</v>
      </c>
      <c r="M302" s="823" t="str">
        <f t="shared" si="29"/>
        <v>NO APLICA</v>
      </c>
      <c r="N302" s="823"/>
    </row>
    <row r="303" spans="2:14">
      <c r="B303" s="162"/>
      <c r="C303" s="162"/>
      <c r="E303" s="163"/>
      <c r="F303" s="193" t="str">
        <f>IF(OR(D303="",E303=""),"",ROUND(D303/LOOKUP(E303,SMMLV!$A$2:$A$36,SMMLV!$D$2:$D$106),3))</f>
        <v/>
      </c>
      <c r="K303" s="822"/>
      <c r="L303" s="168">
        <v>8</v>
      </c>
      <c r="M303" s="823" t="str">
        <f t="shared" si="29"/>
        <v>NO APLICA</v>
      </c>
      <c r="N303" s="823"/>
    </row>
    <row r="304" spans="2:14">
      <c r="B304" s="162"/>
      <c r="C304" s="162"/>
      <c r="E304" s="163"/>
      <c r="F304" s="193" t="str">
        <f>IF(OR(D304="",E304=""),"",ROUND(D304/LOOKUP(E304,SMMLV!$A$2:$A$36,SMMLV!$D$2:$D$106),3))</f>
        <v/>
      </c>
      <c r="K304" s="822"/>
      <c r="L304" s="168">
        <v>9</v>
      </c>
      <c r="M304" s="823" t="str">
        <f t="shared" si="29"/>
        <v>NO APLICA</v>
      </c>
      <c r="N304" s="823"/>
    </row>
    <row r="305" spans="2:14">
      <c r="B305" s="162"/>
      <c r="C305" s="162"/>
      <c r="E305" s="163"/>
      <c r="F305" s="193" t="str">
        <f>IF(OR(D305="",E305=""),"",ROUND(D305/LOOKUP(E305,SMMLV!$A$2:$A$36,SMMLV!$D$2:$D$106),3))</f>
        <v/>
      </c>
      <c r="K305" s="822"/>
      <c r="L305" s="168">
        <v>10</v>
      </c>
      <c r="M305" s="823" t="str">
        <f t="shared" si="29"/>
        <v>NO APLICA</v>
      </c>
      <c r="N305" s="823"/>
    </row>
    <row r="306" spans="2:14">
      <c r="B306" s="162"/>
      <c r="C306" s="162"/>
      <c r="E306" s="163"/>
      <c r="F306" s="193" t="str">
        <f>IF(OR(D306="",E306=""),"",ROUND(D306/LOOKUP(E306,SMMLV!$A$2:$A$36,SMMLV!$D$2:$D$106),3))</f>
        <v/>
      </c>
      <c r="K306" s="822">
        <v>31</v>
      </c>
      <c r="L306" s="168">
        <v>1</v>
      </c>
      <c r="M306" s="823" t="str">
        <f t="shared" ref="M306:M315" si="30">IF(SUMIFS($F$5:$F$1200,$B$5:$B$1200,$K$306,$C$5:$C$1200,$L306)=0,"NO APLICA",ROUND(SUMIFS($F$5:$F$1200,$B$5:$B$1200,$K$306,$C$5:$C$1200,$L306),3))</f>
        <v>NO APLICA</v>
      </c>
      <c r="N306" s="823"/>
    </row>
    <row r="307" spans="2:14">
      <c r="B307" s="162"/>
      <c r="C307" s="162"/>
      <c r="E307" s="163"/>
      <c r="F307" s="193" t="str">
        <f>IF(OR(D307="",E307=""),"",ROUND(D307/LOOKUP(E307,SMMLV!$A$2:$A$36,SMMLV!$D$2:$D$106),3))</f>
        <v/>
      </c>
      <c r="K307" s="822"/>
      <c r="L307" s="168">
        <v>2</v>
      </c>
      <c r="M307" s="823" t="str">
        <f t="shared" si="30"/>
        <v>NO APLICA</v>
      </c>
      <c r="N307" s="823"/>
    </row>
    <row r="308" spans="2:14">
      <c r="B308" s="162"/>
      <c r="C308" s="162"/>
      <c r="E308" s="163"/>
      <c r="F308" s="193" t="str">
        <f>IF(OR(D308="",E308=""),"",ROUND(D308/LOOKUP(E308,SMMLV!$A$2:$A$36,SMMLV!$D$2:$D$106),3))</f>
        <v/>
      </c>
      <c r="K308" s="822"/>
      <c r="L308" s="168">
        <v>3</v>
      </c>
      <c r="M308" s="823" t="str">
        <f t="shared" si="30"/>
        <v>NO APLICA</v>
      </c>
      <c r="N308" s="823"/>
    </row>
    <row r="309" spans="2:14">
      <c r="B309" s="162"/>
      <c r="C309" s="162"/>
      <c r="E309" s="163"/>
      <c r="F309" s="193" t="str">
        <f>IF(OR(D309="",E309=""),"",ROUND(D309/LOOKUP(E309,SMMLV!$A$2:$A$36,SMMLV!$D$2:$D$106),3))</f>
        <v/>
      </c>
      <c r="K309" s="822"/>
      <c r="L309" s="168">
        <v>4</v>
      </c>
      <c r="M309" s="823" t="str">
        <f t="shared" si="30"/>
        <v>NO APLICA</v>
      </c>
      <c r="N309" s="823"/>
    </row>
    <row r="310" spans="2:14">
      <c r="B310" s="162"/>
      <c r="C310" s="162"/>
      <c r="E310" s="163"/>
      <c r="F310" s="193" t="str">
        <f>IF(OR(D310="",E310=""),"",ROUND(D310/LOOKUP(E310,SMMLV!$A$2:$A$36,SMMLV!$D$2:$D$106),3))</f>
        <v/>
      </c>
      <c r="K310" s="822"/>
      <c r="L310" s="168">
        <v>5</v>
      </c>
      <c r="M310" s="823" t="str">
        <f t="shared" si="30"/>
        <v>NO APLICA</v>
      </c>
      <c r="N310" s="823"/>
    </row>
    <row r="311" spans="2:14">
      <c r="B311" s="162"/>
      <c r="C311" s="162"/>
      <c r="E311" s="163"/>
      <c r="F311" s="193" t="str">
        <f>IF(OR(D311="",E311=""),"",ROUND(D311/LOOKUP(E311,SMMLV!$A$2:$A$36,SMMLV!$D$2:$D$106),3))</f>
        <v/>
      </c>
      <c r="K311" s="822"/>
      <c r="L311" s="168">
        <v>6</v>
      </c>
      <c r="M311" s="823" t="str">
        <f t="shared" si="30"/>
        <v>NO APLICA</v>
      </c>
      <c r="N311" s="823"/>
    </row>
    <row r="312" spans="2:14">
      <c r="B312" s="162"/>
      <c r="C312" s="162"/>
      <c r="E312" s="163"/>
      <c r="F312" s="193" t="str">
        <f>IF(OR(D312="",E312=""),"",ROUND(D312/LOOKUP(E312,SMMLV!$A$2:$A$36,SMMLV!$D$2:$D$106),3))</f>
        <v/>
      </c>
      <c r="K312" s="822"/>
      <c r="L312" s="168">
        <v>7</v>
      </c>
      <c r="M312" s="823" t="str">
        <f t="shared" si="30"/>
        <v>NO APLICA</v>
      </c>
      <c r="N312" s="823"/>
    </row>
    <row r="313" spans="2:14">
      <c r="B313" s="162"/>
      <c r="C313" s="162"/>
      <c r="E313" s="163"/>
      <c r="F313" s="193" t="str">
        <f>IF(OR(D313="",E313=""),"",ROUND(D313/LOOKUP(E313,SMMLV!$A$2:$A$36,SMMLV!$D$2:$D$106),3))</f>
        <v/>
      </c>
      <c r="K313" s="822"/>
      <c r="L313" s="168">
        <v>8</v>
      </c>
      <c r="M313" s="823" t="str">
        <f t="shared" si="30"/>
        <v>NO APLICA</v>
      </c>
      <c r="N313" s="823"/>
    </row>
    <row r="314" spans="2:14">
      <c r="B314" s="162"/>
      <c r="C314" s="162"/>
      <c r="E314" s="163"/>
      <c r="F314" s="193" t="str">
        <f>IF(OR(D314="",E314=""),"",ROUND(D314/LOOKUP(E314,SMMLV!$A$2:$A$36,SMMLV!$D$2:$D$106),3))</f>
        <v/>
      </c>
      <c r="K314" s="822"/>
      <c r="L314" s="168">
        <v>9</v>
      </c>
      <c r="M314" s="823" t="str">
        <f t="shared" si="30"/>
        <v>NO APLICA</v>
      </c>
      <c r="N314" s="823"/>
    </row>
    <row r="315" spans="2:14">
      <c r="B315" s="162"/>
      <c r="C315" s="162"/>
      <c r="E315" s="163"/>
      <c r="F315" s="193" t="str">
        <f>IF(OR(D315="",E315=""),"",ROUND(D315/LOOKUP(E315,SMMLV!$A$2:$A$36,SMMLV!$D$2:$D$106),3))</f>
        <v/>
      </c>
      <c r="K315" s="822"/>
      <c r="L315" s="168">
        <v>10</v>
      </c>
      <c r="M315" s="823" t="str">
        <f t="shared" si="30"/>
        <v>NO APLICA</v>
      </c>
      <c r="N315" s="823"/>
    </row>
    <row r="316" spans="2:14">
      <c r="B316" s="162"/>
      <c r="C316" s="162"/>
      <c r="E316" s="163"/>
      <c r="F316" s="193" t="str">
        <f>IF(OR(D316="",E316=""),"",ROUND(D316/LOOKUP(E316,SMMLV!$A$2:$A$36,SMMLV!$D$2:$D$106),3))</f>
        <v/>
      </c>
      <c r="K316" s="822">
        <v>32</v>
      </c>
      <c r="L316" s="168">
        <v>1</v>
      </c>
      <c r="M316" s="823" t="str">
        <f t="shared" ref="M316:M325" si="31">IF(SUMIFS($F$5:$F$1200,$B$5:$B$1200,$K$316,$C$5:$C$1200,$L316)=0,"NO APLICA",ROUND(SUMIFS($F$5:$F$1200,$B$5:$B$1200,$K$316,$C$5:$C$1200,$L316),3))</f>
        <v>NO APLICA</v>
      </c>
      <c r="N316" s="823"/>
    </row>
    <row r="317" spans="2:14">
      <c r="B317" s="162"/>
      <c r="C317" s="162"/>
      <c r="E317" s="163"/>
      <c r="F317" s="193" t="str">
        <f>IF(OR(D317="",E317=""),"",ROUND(D317/LOOKUP(E317,SMMLV!$A$2:$A$36,SMMLV!$D$2:$D$106),3))</f>
        <v/>
      </c>
      <c r="K317" s="822"/>
      <c r="L317" s="168">
        <v>2</v>
      </c>
      <c r="M317" s="823" t="str">
        <f t="shared" si="31"/>
        <v>NO APLICA</v>
      </c>
      <c r="N317" s="823"/>
    </row>
    <row r="318" spans="2:14">
      <c r="B318" s="162"/>
      <c r="C318" s="162"/>
      <c r="E318" s="163"/>
      <c r="F318" s="193" t="str">
        <f>IF(OR(D318="",E318=""),"",ROUND(D318/LOOKUP(E318,SMMLV!$A$2:$A$36,SMMLV!$D$2:$D$106),3))</f>
        <v/>
      </c>
      <c r="K318" s="822"/>
      <c r="L318" s="168">
        <v>3</v>
      </c>
      <c r="M318" s="823" t="str">
        <f t="shared" si="31"/>
        <v>NO APLICA</v>
      </c>
      <c r="N318" s="823"/>
    </row>
    <row r="319" spans="2:14">
      <c r="B319" s="162"/>
      <c r="C319" s="162"/>
      <c r="E319" s="163"/>
      <c r="F319" s="193" t="str">
        <f>IF(OR(D319="",E319=""),"",ROUND(D319/LOOKUP(E319,SMMLV!$A$2:$A$36,SMMLV!$D$2:$D$106),3))</f>
        <v/>
      </c>
      <c r="K319" s="822"/>
      <c r="L319" s="168">
        <v>4</v>
      </c>
      <c r="M319" s="823" t="str">
        <f t="shared" si="31"/>
        <v>NO APLICA</v>
      </c>
      <c r="N319" s="823"/>
    </row>
    <row r="320" spans="2:14">
      <c r="B320" s="162"/>
      <c r="C320" s="162"/>
      <c r="E320" s="163"/>
      <c r="F320" s="193" t="str">
        <f>IF(OR(D320="",E320=""),"",ROUND(D320/LOOKUP(E320,SMMLV!$A$2:$A$36,SMMLV!$D$2:$D$106),3))</f>
        <v/>
      </c>
      <c r="K320" s="822"/>
      <c r="L320" s="168">
        <v>5</v>
      </c>
      <c r="M320" s="823" t="str">
        <f t="shared" si="31"/>
        <v>NO APLICA</v>
      </c>
      <c r="N320" s="823"/>
    </row>
    <row r="321" spans="2:14">
      <c r="B321" s="162"/>
      <c r="C321" s="162"/>
      <c r="E321" s="163"/>
      <c r="F321" s="193" t="str">
        <f>IF(OR(D321="",E321=""),"",ROUND(D321/LOOKUP(E321,SMMLV!$A$2:$A$36,SMMLV!$D$2:$D$106),3))</f>
        <v/>
      </c>
      <c r="K321" s="822"/>
      <c r="L321" s="168">
        <v>6</v>
      </c>
      <c r="M321" s="823" t="str">
        <f t="shared" si="31"/>
        <v>NO APLICA</v>
      </c>
      <c r="N321" s="823"/>
    </row>
    <row r="322" spans="2:14">
      <c r="B322" s="162"/>
      <c r="C322" s="162"/>
      <c r="E322" s="163"/>
      <c r="F322" s="193" t="str">
        <f>IF(OR(D322="",E322=""),"",ROUND(D322/LOOKUP(E322,SMMLV!$A$2:$A$36,SMMLV!$D$2:$D$106),3))</f>
        <v/>
      </c>
      <c r="K322" s="822"/>
      <c r="L322" s="168">
        <v>7</v>
      </c>
      <c r="M322" s="823" t="str">
        <f t="shared" si="31"/>
        <v>NO APLICA</v>
      </c>
      <c r="N322" s="823"/>
    </row>
    <row r="323" spans="2:14">
      <c r="B323" s="162"/>
      <c r="C323" s="162"/>
      <c r="E323" s="163"/>
      <c r="F323" s="193" t="str">
        <f>IF(OR(D323="",E323=""),"",ROUND(D323/LOOKUP(E323,SMMLV!$A$2:$A$36,SMMLV!$D$2:$D$106),3))</f>
        <v/>
      </c>
      <c r="K323" s="822"/>
      <c r="L323" s="168">
        <v>8</v>
      </c>
      <c r="M323" s="823" t="str">
        <f t="shared" si="31"/>
        <v>NO APLICA</v>
      </c>
      <c r="N323" s="823"/>
    </row>
    <row r="324" spans="2:14">
      <c r="B324" s="162"/>
      <c r="C324" s="162"/>
      <c r="E324" s="163"/>
      <c r="F324" s="193" t="str">
        <f>IF(OR(D324="",E324=""),"",ROUND(D324/LOOKUP(E324,SMMLV!$A$2:$A$36,SMMLV!$D$2:$D$106),3))</f>
        <v/>
      </c>
      <c r="K324" s="822"/>
      <c r="L324" s="168">
        <v>9</v>
      </c>
      <c r="M324" s="823" t="str">
        <f t="shared" si="31"/>
        <v>NO APLICA</v>
      </c>
      <c r="N324" s="823"/>
    </row>
    <row r="325" spans="2:14">
      <c r="B325" s="162"/>
      <c r="C325" s="162"/>
      <c r="E325" s="163"/>
      <c r="F325" s="193" t="str">
        <f>IF(OR(D325="",E325=""),"",ROUND(D325/LOOKUP(E325,SMMLV!$A$2:$A$36,SMMLV!$D$2:$D$106),3))</f>
        <v/>
      </c>
      <c r="K325" s="822"/>
      <c r="L325" s="168">
        <v>10</v>
      </c>
      <c r="M325" s="823" t="str">
        <f t="shared" si="31"/>
        <v>NO APLICA</v>
      </c>
      <c r="N325" s="823"/>
    </row>
    <row r="326" spans="2:14">
      <c r="B326" s="162"/>
      <c r="C326" s="162"/>
      <c r="E326" s="163"/>
      <c r="F326" s="193" t="str">
        <f>IF(OR(D326="",E326=""),"",ROUND(D326/LOOKUP(E326,SMMLV!$A$2:$A$36,SMMLV!$D$2:$D$106),3))</f>
        <v/>
      </c>
      <c r="K326" s="822">
        <v>33</v>
      </c>
      <c r="L326" s="168">
        <v>1</v>
      </c>
      <c r="M326" s="823" t="str">
        <f t="shared" ref="M326:M335" si="32">IF(SUMIFS($F$5:$F$1200,$B$5:$B$1200,$K$326,$C$5:$C$1200,$L326)=0,"NO APLICA",ROUND(SUMIFS($F$5:$F$1200,$B$5:$B$1200,$K$326,$C$5:$C$1200,$L326),3))</f>
        <v>NO APLICA</v>
      </c>
      <c r="N326" s="823"/>
    </row>
    <row r="327" spans="2:14">
      <c r="B327" s="162"/>
      <c r="C327" s="162"/>
      <c r="E327" s="163"/>
      <c r="F327" s="193" t="str">
        <f>IF(OR(D327="",E327=""),"",ROUND(D327/LOOKUP(E327,SMMLV!$A$2:$A$36,SMMLV!$D$2:$D$106),3))</f>
        <v/>
      </c>
      <c r="K327" s="822"/>
      <c r="L327" s="168">
        <v>2</v>
      </c>
      <c r="M327" s="823" t="str">
        <f t="shared" si="32"/>
        <v>NO APLICA</v>
      </c>
      <c r="N327" s="823"/>
    </row>
    <row r="328" spans="2:14">
      <c r="B328" s="162"/>
      <c r="C328" s="162"/>
      <c r="E328" s="163"/>
      <c r="F328" s="193" t="str">
        <f>IF(OR(D328="",E328=""),"",ROUND(D328/LOOKUP(E328,SMMLV!$A$2:$A$36,SMMLV!$D$2:$D$106),3))</f>
        <v/>
      </c>
      <c r="K328" s="822"/>
      <c r="L328" s="168">
        <v>3</v>
      </c>
      <c r="M328" s="823" t="str">
        <f t="shared" si="32"/>
        <v>NO APLICA</v>
      </c>
      <c r="N328" s="823"/>
    </row>
    <row r="329" spans="2:14">
      <c r="B329" s="162"/>
      <c r="C329" s="162"/>
      <c r="E329" s="163"/>
      <c r="F329" s="193" t="str">
        <f>IF(OR(D329="",E329=""),"",ROUND(D329/LOOKUP(E329,SMMLV!$A$2:$A$36,SMMLV!$D$2:$D$106),3))</f>
        <v/>
      </c>
      <c r="K329" s="822"/>
      <c r="L329" s="168">
        <v>4</v>
      </c>
      <c r="M329" s="823" t="str">
        <f t="shared" si="32"/>
        <v>NO APLICA</v>
      </c>
      <c r="N329" s="823"/>
    </row>
    <row r="330" spans="2:14">
      <c r="B330" s="162"/>
      <c r="C330" s="162"/>
      <c r="E330" s="163"/>
      <c r="F330" s="193" t="str">
        <f>IF(OR(D330="",E330=""),"",ROUND(D330/LOOKUP(E330,SMMLV!$A$2:$A$36,SMMLV!$D$2:$D$106),3))</f>
        <v/>
      </c>
      <c r="K330" s="822"/>
      <c r="L330" s="168">
        <v>5</v>
      </c>
      <c r="M330" s="823" t="str">
        <f t="shared" si="32"/>
        <v>NO APLICA</v>
      </c>
      <c r="N330" s="823"/>
    </row>
    <row r="331" spans="2:14">
      <c r="B331" s="162"/>
      <c r="C331" s="162"/>
      <c r="E331" s="163"/>
      <c r="F331" s="193" t="str">
        <f>IF(OR(D331="",E331=""),"",ROUND(D331/LOOKUP(E331,SMMLV!$A$2:$A$36,SMMLV!$D$2:$D$106),3))</f>
        <v/>
      </c>
      <c r="K331" s="822"/>
      <c r="L331" s="168">
        <v>6</v>
      </c>
      <c r="M331" s="823" t="str">
        <f t="shared" si="32"/>
        <v>NO APLICA</v>
      </c>
      <c r="N331" s="823"/>
    </row>
    <row r="332" spans="2:14">
      <c r="B332" s="162"/>
      <c r="C332" s="162"/>
      <c r="E332" s="163"/>
      <c r="F332" s="193" t="str">
        <f>IF(OR(D332="",E332=""),"",ROUND(D332/LOOKUP(E332,SMMLV!$A$2:$A$36,SMMLV!$D$2:$D$106),3))</f>
        <v/>
      </c>
      <c r="K332" s="822"/>
      <c r="L332" s="168">
        <v>7</v>
      </c>
      <c r="M332" s="823" t="str">
        <f t="shared" si="32"/>
        <v>NO APLICA</v>
      </c>
      <c r="N332" s="823"/>
    </row>
    <row r="333" spans="2:14">
      <c r="B333" s="162"/>
      <c r="C333" s="162"/>
      <c r="E333" s="163"/>
      <c r="F333" s="193" t="str">
        <f>IF(OR(D333="",E333=""),"",ROUND(D333/LOOKUP(E333,SMMLV!$A$2:$A$36,SMMLV!$D$2:$D$106),3))</f>
        <v/>
      </c>
      <c r="K333" s="822"/>
      <c r="L333" s="168">
        <v>8</v>
      </c>
      <c r="M333" s="823" t="str">
        <f t="shared" si="32"/>
        <v>NO APLICA</v>
      </c>
      <c r="N333" s="823"/>
    </row>
    <row r="334" spans="2:14">
      <c r="B334" s="162"/>
      <c r="C334" s="162"/>
      <c r="E334" s="163"/>
      <c r="F334" s="193" t="str">
        <f>IF(OR(D334="",E334=""),"",ROUND(D334/LOOKUP(E334,SMMLV!$A$2:$A$36,SMMLV!$D$2:$D$106),3))</f>
        <v/>
      </c>
      <c r="K334" s="822"/>
      <c r="L334" s="168">
        <v>9</v>
      </c>
      <c r="M334" s="823" t="str">
        <f t="shared" si="32"/>
        <v>NO APLICA</v>
      </c>
      <c r="N334" s="823"/>
    </row>
    <row r="335" spans="2:14">
      <c r="B335" s="162"/>
      <c r="C335" s="162"/>
      <c r="E335" s="163"/>
      <c r="F335" s="193" t="str">
        <f>IF(OR(D335="",E335=""),"",ROUND(D335/LOOKUP(E335,SMMLV!$A$2:$A$36,SMMLV!$D$2:$D$106),3))</f>
        <v/>
      </c>
      <c r="K335" s="822"/>
      <c r="L335" s="168">
        <v>10</v>
      </c>
      <c r="M335" s="823" t="str">
        <f t="shared" si="32"/>
        <v>NO APLICA</v>
      </c>
      <c r="N335" s="823"/>
    </row>
    <row r="336" spans="2:14">
      <c r="B336" s="162"/>
      <c r="C336" s="162"/>
      <c r="E336" s="163"/>
      <c r="F336" s="193" t="str">
        <f>IF(OR(D336="",E336=""),"",ROUND(D336/LOOKUP(E336,SMMLV!$A$2:$A$36,SMMLV!$D$2:$D$106),3))</f>
        <v/>
      </c>
      <c r="K336" s="822">
        <v>34</v>
      </c>
      <c r="L336" s="168">
        <v>1</v>
      </c>
      <c r="M336" s="823" t="str">
        <f t="shared" ref="M336:M345" si="33">IF(SUMIFS($F$5:$F$1200,$B$5:$B$1200,$K$336,$C$5:$C$1200,$L336)=0,"NO APLICA",ROUND(SUMIFS($F$5:$F$1200,$B$5:$B$1200,$K$336,$C$5:$C$1200,$L336),3))</f>
        <v>NO APLICA</v>
      </c>
      <c r="N336" s="823"/>
    </row>
    <row r="337" spans="2:14">
      <c r="B337" s="162"/>
      <c r="C337" s="162"/>
      <c r="E337" s="163"/>
      <c r="F337" s="193" t="str">
        <f>IF(OR(D337="",E337=""),"",ROUND(D337/LOOKUP(E337,SMMLV!$A$2:$A$36,SMMLV!$D$2:$D$106),3))</f>
        <v/>
      </c>
      <c r="K337" s="822"/>
      <c r="L337" s="168">
        <v>2</v>
      </c>
      <c r="M337" s="823" t="str">
        <f t="shared" si="33"/>
        <v>NO APLICA</v>
      </c>
      <c r="N337" s="823"/>
    </row>
    <row r="338" spans="2:14">
      <c r="B338" s="162"/>
      <c r="C338" s="162"/>
      <c r="E338" s="163"/>
      <c r="F338" s="193" t="str">
        <f>IF(OR(D338="",E338=""),"",ROUND(D338/LOOKUP(E338,SMMLV!$A$2:$A$36,SMMLV!$D$2:$D$106),3))</f>
        <v/>
      </c>
      <c r="K338" s="822"/>
      <c r="L338" s="168">
        <v>3</v>
      </c>
      <c r="M338" s="823" t="str">
        <f t="shared" si="33"/>
        <v>NO APLICA</v>
      </c>
      <c r="N338" s="823"/>
    </row>
    <row r="339" spans="2:14">
      <c r="B339" s="162"/>
      <c r="C339" s="162"/>
      <c r="E339" s="163"/>
      <c r="F339" s="193" t="str">
        <f>IF(OR(D339="",E339=""),"",ROUND(D339/LOOKUP(E339,SMMLV!$A$2:$A$36,SMMLV!$D$2:$D$106),3))</f>
        <v/>
      </c>
      <c r="K339" s="822"/>
      <c r="L339" s="168">
        <v>4</v>
      </c>
      <c r="M339" s="823" t="str">
        <f t="shared" si="33"/>
        <v>NO APLICA</v>
      </c>
      <c r="N339" s="823"/>
    </row>
    <row r="340" spans="2:14">
      <c r="B340" s="162"/>
      <c r="C340" s="162"/>
      <c r="E340" s="163"/>
      <c r="F340" s="193" t="str">
        <f>IF(OR(D340="",E340=""),"",ROUND(D340/LOOKUP(E340,SMMLV!$A$2:$A$36,SMMLV!$D$2:$D$106),3))</f>
        <v/>
      </c>
      <c r="K340" s="822"/>
      <c r="L340" s="168">
        <v>5</v>
      </c>
      <c r="M340" s="823" t="str">
        <f t="shared" si="33"/>
        <v>NO APLICA</v>
      </c>
      <c r="N340" s="823"/>
    </row>
    <row r="341" spans="2:14">
      <c r="B341" s="162"/>
      <c r="C341" s="162"/>
      <c r="E341" s="163"/>
      <c r="F341" s="193" t="str">
        <f>IF(OR(D341="",E341=""),"",ROUND(D341/LOOKUP(E341,SMMLV!$A$2:$A$36,SMMLV!$D$2:$D$106),3))</f>
        <v/>
      </c>
      <c r="K341" s="822"/>
      <c r="L341" s="168">
        <v>6</v>
      </c>
      <c r="M341" s="823" t="str">
        <f t="shared" si="33"/>
        <v>NO APLICA</v>
      </c>
      <c r="N341" s="823"/>
    </row>
    <row r="342" spans="2:14">
      <c r="B342" s="162"/>
      <c r="C342" s="162"/>
      <c r="E342" s="163"/>
      <c r="F342" s="193" t="str">
        <f>IF(OR(D342="",E342=""),"",ROUND(D342/LOOKUP(E342,SMMLV!$A$2:$A$36,SMMLV!$D$2:$D$106),3))</f>
        <v/>
      </c>
      <c r="K342" s="822"/>
      <c r="L342" s="168">
        <v>7</v>
      </c>
      <c r="M342" s="823" t="str">
        <f t="shared" si="33"/>
        <v>NO APLICA</v>
      </c>
      <c r="N342" s="823"/>
    </row>
    <row r="343" spans="2:14">
      <c r="B343" s="162"/>
      <c r="C343" s="162"/>
      <c r="E343" s="163"/>
      <c r="F343" s="193" t="str">
        <f>IF(OR(D343="",E343=""),"",ROUND(D343/LOOKUP(E343,SMMLV!$A$2:$A$36,SMMLV!$D$2:$D$106),3))</f>
        <v/>
      </c>
      <c r="K343" s="822"/>
      <c r="L343" s="168">
        <v>8</v>
      </c>
      <c r="M343" s="823" t="str">
        <f t="shared" si="33"/>
        <v>NO APLICA</v>
      </c>
      <c r="N343" s="823"/>
    </row>
    <row r="344" spans="2:14">
      <c r="B344" s="162"/>
      <c r="C344" s="162"/>
      <c r="E344" s="163"/>
      <c r="F344" s="193" t="str">
        <f>IF(OR(D344="",E344=""),"",ROUND(D344/LOOKUP(E344,SMMLV!$A$2:$A$36,SMMLV!$D$2:$D$106),3))</f>
        <v/>
      </c>
      <c r="K344" s="822"/>
      <c r="L344" s="168">
        <v>9</v>
      </c>
      <c r="M344" s="823" t="str">
        <f t="shared" si="33"/>
        <v>NO APLICA</v>
      </c>
      <c r="N344" s="823"/>
    </row>
    <row r="345" spans="2:14">
      <c r="B345" s="162"/>
      <c r="C345" s="162"/>
      <c r="E345" s="163"/>
      <c r="F345" s="193" t="str">
        <f>IF(OR(D345="",E345=""),"",ROUND(D345/LOOKUP(E345,SMMLV!$A$2:$A$36,SMMLV!$D$2:$D$106),3))</f>
        <v/>
      </c>
      <c r="K345" s="822"/>
      <c r="L345" s="168">
        <v>10</v>
      </c>
      <c r="M345" s="823" t="str">
        <f t="shared" si="33"/>
        <v>NO APLICA</v>
      </c>
      <c r="N345" s="823"/>
    </row>
    <row r="346" spans="2:14">
      <c r="B346" s="162"/>
      <c r="C346" s="162"/>
      <c r="E346" s="163"/>
      <c r="F346" s="193" t="str">
        <f>IF(OR(D346="",E346=""),"",ROUND(D346/LOOKUP(E346,SMMLV!$A$2:$A$36,SMMLV!$D$2:$D$106),3))</f>
        <v/>
      </c>
      <c r="K346" s="822">
        <v>35</v>
      </c>
      <c r="L346" s="168">
        <v>1</v>
      </c>
      <c r="M346" s="823" t="str">
        <f t="shared" ref="M346:M355" si="34">IF(SUMIFS($F$5:$F$1200,$B$5:$B$1200,$K$346,$C$5:$C$1200,$L346)=0,"NO APLICA",ROUND(SUMIFS($F$5:$F$1200,$B$5:$B$1200,$K$346,$C$5:$C$1200,$L346),3))</f>
        <v>NO APLICA</v>
      </c>
      <c r="N346" s="823"/>
    </row>
    <row r="347" spans="2:14">
      <c r="B347" s="162"/>
      <c r="C347" s="162"/>
      <c r="E347" s="163"/>
      <c r="F347" s="193" t="str">
        <f>IF(OR(D347="",E347=""),"",ROUND(D347/LOOKUP(E347,SMMLV!$A$2:$A$36,SMMLV!$D$2:$D$106),3))</f>
        <v/>
      </c>
      <c r="K347" s="822"/>
      <c r="L347" s="168">
        <v>2</v>
      </c>
      <c r="M347" s="823" t="str">
        <f t="shared" si="34"/>
        <v>NO APLICA</v>
      </c>
      <c r="N347" s="823"/>
    </row>
    <row r="348" spans="2:14">
      <c r="B348" s="162"/>
      <c r="C348" s="162"/>
      <c r="E348" s="163"/>
      <c r="F348" s="193" t="str">
        <f>IF(OR(D348="",E348=""),"",ROUND(D348/LOOKUP(E348,SMMLV!$A$2:$A$36,SMMLV!$D$2:$D$106),3))</f>
        <v/>
      </c>
      <c r="K348" s="822"/>
      <c r="L348" s="168">
        <v>3</v>
      </c>
      <c r="M348" s="823" t="str">
        <f t="shared" si="34"/>
        <v>NO APLICA</v>
      </c>
      <c r="N348" s="823"/>
    </row>
    <row r="349" spans="2:14">
      <c r="B349" s="162"/>
      <c r="C349" s="162"/>
      <c r="E349" s="163"/>
      <c r="F349" s="193" t="str">
        <f>IF(OR(D349="",E349=""),"",ROUND(D349/LOOKUP(E349,SMMLV!$A$2:$A$36,SMMLV!$D$2:$D$106),3))</f>
        <v/>
      </c>
      <c r="K349" s="822"/>
      <c r="L349" s="168">
        <v>4</v>
      </c>
      <c r="M349" s="823" t="str">
        <f t="shared" si="34"/>
        <v>NO APLICA</v>
      </c>
      <c r="N349" s="823"/>
    </row>
    <row r="350" spans="2:14">
      <c r="B350" s="162"/>
      <c r="C350" s="162"/>
      <c r="E350" s="163"/>
      <c r="F350" s="193" t="str">
        <f>IF(OR(D350="",E350=""),"",ROUND(D350/LOOKUP(E350,SMMLV!$A$2:$A$36,SMMLV!$D$2:$D$106),3))</f>
        <v/>
      </c>
      <c r="K350" s="822"/>
      <c r="L350" s="168">
        <v>5</v>
      </c>
      <c r="M350" s="823" t="str">
        <f t="shared" si="34"/>
        <v>NO APLICA</v>
      </c>
      <c r="N350" s="823"/>
    </row>
    <row r="351" spans="2:14">
      <c r="B351" s="162"/>
      <c r="C351" s="162"/>
      <c r="E351" s="163"/>
      <c r="F351" s="193" t="str">
        <f>IF(OR(D351="",E351=""),"",ROUND(D351/LOOKUP(E351,SMMLV!$A$2:$A$36,SMMLV!$D$2:$D$106),3))</f>
        <v/>
      </c>
      <c r="K351" s="822"/>
      <c r="L351" s="168">
        <v>6</v>
      </c>
      <c r="M351" s="823" t="str">
        <f t="shared" si="34"/>
        <v>NO APLICA</v>
      </c>
      <c r="N351" s="823"/>
    </row>
    <row r="352" spans="2:14">
      <c r="B352" s="162"/>
      <c r="C352" s="162"/>
      <c r="E352" s="163"/>
      <c r="F352" s="193" t="str">
        <f>IF(OR(D352="",E352=""),"",ROUND(D352/LOOKUP(E352,SMMLV!$A$2:$A$36,SMMLV!$D$2:$D$106),3))</f>
        <v/>
      </c>
      <c r="K352" s="822"/>
      <c r="L352" s="168">
        <v>7</v>
      </c>
      <c r="M352" s="823" t="str">
        <f t="shared" si="34"/>
        <v>NO APLICA</v>
      </c>
      <c r="N352" s="823"/>
    </row>
    <row r="353" spans="2:14">
      <c r="B353" s="162"/>
      <c r="C353" s="162"/>
      <c r="E353" s="163"/>
      <c r="F353" s="193" t="str">
        <f>IF(OR(D353="",E353=""),"",ROUND(D353/LOOKUP(E353,SMMLV!$A$2:$A$36,SMMLV!$D$2:$D$106),3))</f>
        <v/>
      </c>
      <c r="K353" s="822"/>
      <c r="L353" s="168">
        <v>8</v>
      </c>
      <c r="M353" s="823" t="str">
        <f t="shared" si="34"/>
        <v>NO APLICA</v>
      </c>
      <c r="N353" s="823"/>
    </row>
    <row r="354" spans="2:14">
      <c r="B354" s="162"/>
      <c r="C354" s="162"/>
      <c r="E354" s="163"/>
      <c r="F354" s="193" t="str">
        <f>IF(OR(D354="",E354=""),"",ROUND(D354/LOOKUP(E354,SMMLV!$A$2:$A$36,SMMLV!$D$2:$D$106),3))</f>
        <v/>
      </c>
      <c r="K354" s="822"/>
      <c r="L354" s="168">
        <v>9</v>
      </c>
      <c r="M354" s="823" t="str">
        <f t="shared" si="34"/>
        <v>NO APLICA</v>
      </c>
      <c r="N354" s="823"/>
    </row>
    <row r="355" spans="2:14">
      <c r="B355" s="162"/>
      <c r="C355" s="162"/>
      <c r="E355" s="163"/>
      <c r="F355" s="193" t="str">
        <f>IF(OR(D355="",E355=""),"",ROUND(D355/LOOKUP(E355,SMMLV!$A$2:$A$36,SMMLV!$D$2:$D$106),3))</f>
        <v/>
      </c>
      <c r="K355" s="822"/>
      <c r="L355" s="168">
        <v>10</v>
      </c>
      <c r="M355" s="823" t="str">
        <f t="shared" si="34"/>
        <v>NO APLICA</v>
      </c>
      <c r="N355" s="823"/>
    </row>
    <row r="356" spans="2:14">
      <c r="B356" s="162"/>
      <c r="C356" s="162"/>
      <c r="E356" s="163"/>
      <c r="F356" s="193" t="str">
        <f>IF(OR(D356="",E356=""),"",ROUND(D356/LOOKUP(E356,SMMLV!$A$2:$A$36,SMMLV!$D$2:$D$106),3))</f>
        <v/>
      </c>
      <c r="K356" s="822">
        <v>36</v>
      </c>
      <c r="L356" s="168">
        <v>1</v>
      </c>
      <c r="M356" s="823" t="str">
        <f t="shared" ref="M356:M365" si="35">IF(SUMIFS($F$5:$F$1200,$B$5:$B$1200,$K$356,$C$5:$C$1200,$L356)=0,"NO APLICA",ROUND(SUMIFS($F$5:$F$1200,$B$5:$B$1200,$K$356,$C$5:$C$1200,$L356),3))</f>
        <v>NO APLICA</v>
      </c>
      <c r="N356" s="823"/>
    </row>
    <row r="357" spans="2:14">
      <c r="B357" s="162"/>
      <c r="C357" s="162"/>
      <c r="E357" s="163"/>
      <c r="F357" s="193" t="str">
        <f>IF(OR(D357="",E357=""),"",ROUND(D357/LOOKUP(E357,SMMLV!$A$2:$A$36,SMMLV!$D$2:$D$106),3))</f>
        <v/>
      </c>
      <c r="K357" s="822"/>
      <c r="L357" s="168">
        <v>2</v>
      </c>
      <c r="M357" s="823" t="str">
        <f t="shared" si="35"/>
        <v>NO APLICA</v>
      </c>
      <c r="N357" s="823"/>
    </row>
    <row r="358" spans="2:14">
      <c r="B358" s="162"/>
      <c r="C358" s="162"/>
      <c r="E358" s="163"/>
      <c r="F358" s="193" t="str">
        <f>IF(OR(D358="",E358=""),"",ROUND(D358/LOOKUP(E358,SMMLV!$A$2:$A$36,SMMLV!$D$2:$D$106),3))</f>
        <v/>
      </c>
      <c r="K358" s="822"/>
      <c r="L358" s="168">
        <v>3</v>
      </c>
      <c r="M358" s="823" t="str">
        <f t="shared" si="35"/>
        <v>NO APLICA</v>
      </c>
      <c r="N358" s="823"/>
    </row>
    <row r="359" spans="2:14">
      <c r="B359" s="162"/>
      <c r="C359" s="162"/>
      <c r="E359" s="163"/>
      <c r="F359" s="193" t="str">
        <f>IF(OR(D359="",E359=""),"",ROUND(D359/LOOKUP(E359,SMMLV!$A$2:$A$36,SMMLV!$D$2:$D$106),3))</f>
        <v/>
      </c>
      <c r="K359" s="822"/>
      <c r="L359" s="168">
        <v>4</v>
      </c>
      <c r="M359" s="823" t="str">
        <f t="shared" si="35"/>
        <v>NO APLICA</v>
      </c>
      <c r="N359" s="823"/>
    </row>
    <row r="360" spans="2:14">
      <c r="B360" s="162"/>
      <c r="C360" s="162"/>
      <c r="E360" s="163"/>
      <c r="F360" s="193" t="str">
        <f>IF(OR(D360="",E360=""),"",ROUND(D360/LOOKUP(E360,SMMLV!$A$2:$A$36,SMMLV!$D$2:$D$106),3))</f>
        <v/>
      </c>
      <c r="K360" s="822"/>
      <c r="L360" s="168">
        <v>5</v>
      </c>
      <c r="M360" s="823" t="str">
        <f t="shared" si="35"/>
        <v>NO APLICA</v>
      </c>
      <c r="N360" s="823"/>
    </row>
    <row r="361" spans="2:14">
      <c r="B361" s="162"/>
      <c r="C361" s="162"/>
      <c r="E361" s="163"/>
      <c r="F361" s="193" t="str">
        <f>IF(OR(D361="",E361=""),"",ROUND(D361/LOOKUP(E361,SMMLV!$A$2:$A$36,SMMLV!$D$2:$D$106),3))</f>
        <v/>
      </c>
      <c r="K361" s="822"/>
      <c r="L361" s="168">
        <v>6</v>
      </c>
      <c r="M361" s="823" t="str">
        <f t="shared" si="35"/>
        <v>NO APLICA</v>
      </c>
      <c r="N361" s="823"/>
    </row>
    <row r="362" spans="2:14">
      <c r="B362" s="162"/>
      <c r="C362" s="162"/>
      <c r="E362" s="163"/>
      <c r="F362" s="193" t="str">
        <f>IF(OR(D362="",E362=""),"",ROUND(D362/LOOKUP(E362,SMMLV!$A$2:$A$36,SMMLV!$D$2:$D$106),3))</f>
        <v/>
      </c>
      <c r="K362" s="822"/>
      <c r="L362" s="168">
        <v>7</v>
      </c>
      <c r="M362" s="823" t="str">
        <f t="shared" si="35"/>
        <v>NO APLICA</v>
      </c>
      <c r="N362" s="823"/>
    </row>
    <row r="363" spans="2:14">
      <c r="B363" s="162"/>
      <c r="C363" s="162"/>
      <c r="E363" s="163"/>
      <c r="F363" s="193" t="str">
        <f>IF(OR(D363="",E363=""),"",ROUND(D363/LOOKUP(E363,SMMLV!$A$2:$A$36,SMMLV!$D$2:$D$106),3))</f>
        <v/>
      </c>
      <c r="K363" s="822"/>
      <c r="L363" s="168">
        <v>8</v>
      </c>
      <c r="M363" s="823" t="str">
        <f t="shared" si="35"/>
        <v>NO APLICA</v>
      </c>
      <c r="N363" s="823"/>
    </row>
    <row r="364" spans="2:14">
      <c r="B364" s="162"/>
      <c r="C364" s="162"/>
      <c r="E364" s="163"/>
      <c r="F364" s="193" t="str">
        <f>IF(OR(D364="",E364=""),"",ROUND(D364/LOOKUP(E364,SMMLV!$A$2:$A$36,SMMLV!$D$2:$D$106),3))</f>
        <v/>
      </c>
      <c r="K364" s="822"/>
      <c r="L364" s="168">
        <v>9</v>
      </c>
      <c r="M364" s="823" t="str">
        <f t="shared" si="35"/>
        <v>NO APLICA</v>
      </c>
      <c r="N364" s="823"/>
    </row>
    <row r="365" spans="2:14">
      <c r="B365" s="162"/>
      <c r="C365" s="162"/>
      <c r="E365" s="163"/>
      <c r="F365" s="193" t="str">
        <f>IF(OR(D365="",E365=""),"",ROUND(D365/LOOKUP(E365,SMMLV!$A$2:$A$36,SMMLV!$D$2:$D$106),3))</f>
        <v/>
      </c>
      <c r="K365" s="822"/>
      <c r="L365" s="168">
        <v>10</v>
      </c>
      <c r="M365" s="823" t="str">
        <f t="shared" si="35"/>
        <v>NO APLICA</v>
      </c>
      <c r="N365" s="823"/>
    </row>
    <row r="366" spans="2:14">
      <c r="B366" s="162"/>
      <c r="C366" s="162"/>
      <c r="E366" s="163"/>
      <c r="F366" s="193" t="str">
        <f>IF(OR(D366="",E366=""),"",ROUND(D366/LOOKUP(E366,SMMLV!$A$2:$A$36,SMMLV!$D$2:$D$106),3))</f>
        <v/>
      </c>
      <c r="K366" s="822">
        <v>37</v>
      </c>
      <c r="L366" s="168">
        <v>1</v>
      </c>
      <c r="M366" s="823" t="str">
        <f t="shared" ref="M366:M375" si="36">IF(SUMIFS($F$5:$F$1200,$B$5:$B$1200,$K$366,$C$5:$C$1200,$L366)=0,"NO APLICA",ROUND(SUMIFS($F$5:$F$1200,$B$5:$B$1200,$K$366,$C$5:$C$1200,$L366),3))</f>
        <v>NO APLICA</v>
      </c>
      <c r="N366" s="823"/>
    </row>
    <row r="367" spans="2:14">
      <c r="B367" s="162"/>
      <c r="C367" s="162"/>
      <c r="E367" s="163"/>
      <c r="F367" s="193" t="str">
        <f>IF(OR(D367="",E367=""),"",ROUND(D367/LOOKUP(E367,SMMLV!$A$2:$A$36,SMMLV!$D$2:$D$106),3))</f>
        <v/>
      </c>
      <c r="K367" s="822"/>
      <c r="L367" s="168">
        <v>2</v>
      </c>
      <c r="M367" s="823" t="str">
        <f t="shared" si="36"/>
        <v>NO APLICA</v>
      </c>
      <c r="N367" s="823"/>
    </row>
    <row r="368" spans="2:14">
      <c r="B368" s="162"/>
      <c r="C368" s="162"/>
      <c r="E368" s="163"/>
      <c r="F368" s="193" t="str">
        <f>IF(OR(D368="",E368=""),"",ROUND(D368/LOOKUP(E368,SMMLV!$A$2:$A$36,SMMLV!$D$2:$D$106),3))</f>
        <v/>
      </c>
      <c r="K368" s="822"/>
      <c r="L368" s="168">
        <v>3</v>
      </c>
      <c r="M368" s="823" t="str">
        <f t="shared" si="36"/>
        <v>NO APLICA</v>
      </c>
      <c r="N368" s="823"/>
    </row>
    <row r="369" spans="2:14">
      <c r="B369" s="162"/>
      <c r="C369" s="162"/>
      <c r="E369" s="163"/>
      <c r="F369" s="193" t="str">
        <f>IF(OR(D369="",E369=""),"",ROUND(D369/LOOKUP(E369,SMMLV!$A$2:$A$36,SMMLV!$D$2:$D$106),3))</f>
        <v/>
      </c>
      <c r="K369" s="822"/>
      <c r="L369" s="168">
        <v>4</v>
      </c>
      <c r="M369" s="823" t="str">
        <f t="shared" si="36"/>
        <v>NO APLICA</v>
      </c>
      <c r="N369" s="823"/>
    </row>
    <row r="370" spans="2:14">
      <c r="B370" s="162"/>
      <c r="C370" s="162"/>
      <c r="E370" s="163"/>
      <c r="F370" s="193" t="str">
        <f>IF(OR(D370="",E370=""),"",ROUND(D370/LOOKUP(E370,SMMLV!$A$2:$A$36,SMMLV!$D$2:$D$106),3))</f>
        <v/>
      </c>
      <c r="K370" s="822"/>
      <c r="L370" s="168">
        <v>5</v>
      </c>
      <c r="M370" s="823" t="str">
        <f t="shared" si="36"/>
        <v>NO APLICA</v>
      </c>
      <c r="N370" s="823"/>
    </row>
    <row r="371" spans="2:14">
      <c r="B371" s="162"/>
      <c r="C371" s="162"/>
      <c r="E371" s="163"/>
      <c r="F371" s="193" t="str">
        <f>IF(OR(D371="",E371=""),"",ROUND(D371/LOOKUP(E371,SMMLV!$A$2:$A$36,SMMLV!$D$2:$D$106),3))</f>
        <v/>
      </c>
      <c r="K371" s="822"/>
      <c r="L371" s="168">
        <v>6</v>
      </c>
      <c r="M371" s="823" t="str">
        <f t="shared" si="36"/>
        <v>NO APLICA</v>
      </c>
      <c r="N371" s="823"/>
    </row>
    <row r="372" spans="2:14">
      <c r="B372" s="162"/>
      <c r="C372" s="162"/>
      <c r="E372" s="163"/>
      <c r="F372" s="193" t="str">
        <f>IF(OR(D372="",E372=""),"",ROUND(D372/LOOKUP(E372,SMMLV!$A$2:$A$36,SMMLV!$D$2:$D$106),3))</f>
        <v/>
      </c>
      <c r="K372" s="822"/>
      <c r="L372" s="168">
        <v>7</v>
      </c>
      <c r="M372" s="823" t="str">
        <f t="shared" si="36"/>
        <v>NO APLICA</v>
      </c>
      <c r="N372" s="823"/>
    </row>
    <row r="373" spans="2:14">
      <c r="B373" s="162"/>
      <c r="C373" s="162"/>
      <c r="E373" s="163"/>
      <c r="F373" s="193" t="str">
        <f>IF(OR(D373="",E373=""),"",ROUND(D373/LOOKUP(E373,SMMLV!$A$2:$A$36,SMMLV!$D$2:$D$106),3))</f>
        <v/>
      </c>
      <c r="K373" s="822"/>
      <c r="L373" s="168">
        <v>8</v>
      </c>
      <c r="M373" s="823" t="str">
        <f t="shared" si="36"/>
        <v>NO APLICA</v>
      </c>
      <c r="N373" s="823"/>
    </row>
    <row r="374" spans="2:14">
      <c r="B374" s="162"/>
      <c r="C374" s="162"/>
      <c r="E374" s="163"/>
      <c r="F374" s="193" t="str">
        <f>IF(OR(D374="",E374=""),"",ROUND(D374/LOOKUP(E374,SMMLV!$A$2:$A$36,SMMLV!$D$2:$D$106),3))</f>
        <v/>
      </c>
      <c r="K374" s="822"/>
      <c r="L374" s="168">
        <v>9</v>
      </c>
      <c r="M374" s="823" t="str">
        <f t="shared" si="36"/>
        <v>NO APLICA</v>
      </c>
      <c r="N374" s="823"/>
    </row>
    <row r="375" spans="2:14">
      <c r="B375" s="162"/>
      <c r="C375" s="162"/>
      <c r="E375" s="163"/>
      <c r="F375" s="193" t="str">
        <f>IF(OR(D375="",E375=""),"",ROUND(D375/LOOKUP(E375,SMMLV!$A$2:$A$36,SMMLV!$D$2:$D$106),3))</f>
        <v/>
      </c>
      <c r="K375" s="822"/>
      <c r="L375" s="168">
        <v>10</v>
      </c>
      <c r="M375" s="823" t="str">
        <f t="shared" si="36"/>
        <v>NO APLICA</v>
      </c>
      <c r="N375" s="823"/>
    </row>
    <row r="376" spans="2:14">
      <c r="B376" s="162"/>
      <c r="C376" s="162"/>
      <c r="E376" s="163"/>
      <c r="F376" s="193" t="str">
        <f>IF(OR(D376="",E376=""),"",ROUND(D376/LOOKUP(E376,SMMLV!$A$2:$A$36,SMMLV!$D$2:$D$106),3))</f>
        <v/>
      </c>
      <c r="K376" s="822">
        <v>38</v>
      </c>
      <c r="L376" s="168">
        <v>1</v>
      </c>
      <c r="M376" s="823" t="str">
        <f t="shared" ref="M376:M385" si="37">IF(SUMIFS($F$5:$F$1200,$B$5:$B$1200,$K$376,$C$5:$C$1200,$L376)=0,"NO APLICA",ROUND(SUMIFS($F$5:$F$1200,$B$5:$B$1200,$K$376,$C$5:$C$1200,$L376),3))</f>
        <v>NO APLICA</v>
      </c>
      <c r="N376" s="823"/>
    </row>
    <row r="377" spans="2:14">
      <c r="B377" s="162"/>
      <c r="C377" s="162"/>
      <c r="E377" s="163"/>
      <c r="F377" s="193" t="str">
        <f>IF(OR(D377="",E377=""),"",ROUND(D377/LOOKUP(E377,SMMLV!$A$2:$A$36,SMMLV!$D$2:$D$106),3))</f>
        <v/>
      </c>
      <c r="K377" s="822"/>
      <c r="L377" s="168">
        <v>2</v>
      </c>
      <c r="M377" s="823" t="str">
        <f t="shared" si="37"/>
        <v>NO APLICA</v>
      </c>
      <c r="N377" s="823"/>
    </row>
    <row r="378" spans="2:14">
      <c r="B378" s="162"/>
      <c r="C378" s="162"/>
      <c r="E378" s="163"/>
      <c r="F378" s="193" t="str">
        <f>IF(OR(D378="",E378=""),"",ROUND(D378/LOOKUP(E378,SMMLV!$A$2:$A$36,SMMLV!$D$2:$D$106),3))</f>
        <v/>
      </c>
      <c r="K378" s="822"/>
      <c r="L378" s="168">
        <v>3</v>
      </c>
      <c r="M378" s="823" t="str">
        <f t="shared" si="37"/>
        <v>NO APLICA</v>
      </c>
      <c r="N378" s="823"/>
    </row>
    <row r="379" spans="2:14">
      <c r="B379" s="162"/>
      <c r="C379" s="162"/>
      <c r="E379" s="163"/>
      <c r="F379" s="193" t="str">
        <f>IF(OR(D379="",E379=""),"",ROUND(D379/LOOKUP(E379,SMMLV!$A$2:$A$36,SMMLV!$D$2:$D$106),3))</f>
        <v/>
      </c>
      <c r="K379" s="822"/>
      <c r="L379" s="168">
        <v>4</v>
      </c>
      <c r="M379" s="823" t="str">
        <f t="shared" si="37"/>
        <v>NO APLICA</v>
      </c>
      <c r="N379" s="823"/>
    </row>
    <row r="380" spans="2:14">
      <c r="B380" s="162"/>
      <c r="C380" s="162"/>
      <c r="E380" s="163"/>
      <c r="F380" s="193" t="str">
        <f>IF(OR(D380="",E380=""),"",ROUND(D380/LOOKUP(E380,SMMLV!$A$2:$A$36,SMMLV!$D$2:$D$106),3))</f>
        <v/>
      </c>
      <c r="K380" s="822"/>
      <c r="L380" s="168">
        <v>5</v>
      </c>
      <c r="M380" s="823" t="str">
        <f t="shared" si="37"/>
        <v>NO APLICA</v>
      </c>
      <c r="N380" s="823"/>
    </row>
    <row r="381" spans="2:14">
      <c r="B381" s="162"/>
      <c r="C381" s="162"/>
      <c r="E381" s="163"/>
      <c r="F381" s="193" t="str">
        <f>IF(OR(D381="",E381=""),"",ROUND(D381/LOOKUP(E381,SMMLV!$A$2:$A$36,SMMLV!$D$2:$D$106),3))</f>
        <v/>
      </c>
      <c r="K381" s="822"/>
      <c r="L381" s="168">
        <v>6</v>
      </c>
      <c r="M381" s="823" t="str">
        <f t="shared" si="37"/>
        <v>NO APLICA</v>
      </c>
      <c r="N381" s="823"/>
    </row>
    <row r="382" spans="2:14">
      <c r="B382" s="162"/>
      <c r="C382" s="162"/>
      <c r="E382" s="163"/>
      <c r="F382" s="193" t="str">
        <f>IF(OR(D382="",E382=""),"",ROUND(D382/LOOKUP(E382,SMMLV!$A$2:$A$36,SMMLV!$D$2:$D$106),3))</f>
        <v/>
      </c>
      <c r="K382" s="822"/>
      <c r="L382" s="168">
        <v>7</v>
      </c>
      <c r="M382" s="823" t="str">
        <f t="shared" si="37"/>
        <v>NO APLICA</v>
      </c>
      <c r="N382" s="823"/>
    </row>
    <row r="383" spans="2:14">
      <c r="B383" s="162"/>
      <c r="C383" s="162"/>
      <c r="E383" s="163"/>
      <c r="F383" s="193" t="str">
        <f>IF(OR(D383="",E383=""),"",ROUND(D383/LOOKUP(E383,SMMLV!$A$2:$A$36,SMMLV!$D$2:$D$106),3))</f>
        <v/>
      </c>
      <c r="K383" s="822"/>
      <c r="L383" s="168">
        <v>8</v>
      </c>
      <c r="M383" s="823" t="str">
        <f t="shared" si="37"/>
        <v>NO APLICA</v>
      </c>
      <c r="N383" s="823"/>
    </row>
    <row r="384" spans="2:14">
      <c r="B384" s="162"/>
      <c r="C384" s="162"/>
      <c r="E384" s="163"/>
      <c r="F384" s="193" t="str">
        <f>IF(OR(D384="",E384=""),"",ROUND(D384/LOOKUP(E384,SMMLV!$A$2:$A$36,SMMLV!$D$2:$D$106),3))</f>
        <v/>
      </c>
      <c r="K384" s="822"/>
      <c r="L384" s="168">
        <v>9</v>
      </c>
      <c r="M384" s="823" t="str">
        <f t="shared" si="37"/>
        <v>NO APLICA</v>
      </c>
      <c r="N384" s="823"/>
    </row>
    <row r="385" spans="2:14">
      <c r="B385" s="162"/>
      <c r="C385" s="162"/>
      <c r="E385" s="163"/>
      <c r="F385" s="193" t="str">
        <f>IF(OR(D385="",E385=""),"",ROUND(D385/LOOKUP(E385,SMMLV!$A$2:$A$36,SMMLV!$D$2:$D$106),3))</f>
        <v/>
      </c>
      <c r="K385" s="822"/>
      <c r="L385" s="168">
        <v>10</v>
      </c>
      <c r="M385" s="823" t="str">
        <f t="shared" si="37"/>
        <v>NO APLICA</v>
      </c>
      <c r="N385" s="823"/>
    </row>
    <row r="386" spans="2:14">
      <c r="B386" s="162"/>
      <c r="C386" s="162"/>
      <c r="E386" s="163"/>
      <c r="F386" s="193" t="str">
        <f>IF(OR(D386="",E386=""),"",ROUND(D386/LOOKUP(E386,SMMLV!$A$2:$A$36,SMMLV!$D$2:$D$106),3))</f>
        <v/>
      </c>
      <c r="K386" s="822">
        <v>39</v>
      </c>
      <c r="L386" s="168">
        <v>1</v>
      </c>
      <c r="M386" s="823" t="str">
        <f>IF(SUMIFS($F$5:$F$1200,$B$5:$B$1200,$K$386,$C$5:$C$1200,$L386)=0,"NO APLICA",ROUND(SUMIFS($F$5:$F$1200,$B$5:$B$1200,$K$386,$C$5:$C$1200,$L386),3))</f>
        <v>NO APLICA</v>
      </c>
      <c r="N386" s="823"/>
    </row>
    <row r="387" spans="2:14">
      <c r="B387" s="162"/>
      <c r="C387" s="162"/>
      <c r="E387" s="163"/>
      <c r="F387" s="193" t="str">
        <f>IF(OR(D387="",E387=""),"",ROUND(D387/LOOKUP(E387,SMMLV!$A$2:$A$36,SMMLV!$D$2:$D$106),3))</f>
        <v/>
      </c>
      <c r="K387" s="822"/>
      <c r="L387" s="168">
        <v>2</v>
      </c>
      <c r="M387" s="823" t="str">
        <f>IF(SUMIFS($F$5:$F$1200,$B$5:$B$1200,$K386,$C$5:$C$1200,$L387)=0,"NO APLICA",SUMIFS($F$5:$F$1200,$B$5:$B$1200,$K386,$C$5:$C$1200,$L387))</f>
        <v>NO APLICA</v>
      </c>
      <c r="N387" s="823"/>
    </row>
    <row r="388" spans="2:14">
      <c r="B388" s="162"/>
      <c r="C388" s="162"/>
      <c r="E388" s="163"/>
      <c r="F388" s="193" t="str">
        <f>IF(OR(D388="",E388=""),"",ROUND(D388/LOOKUP(E388,SMMLV!$A$2:$A$36,SMMLV!$D$2:$D$106),3))</f>
        <v/>
      </c>
      <c r="K388" s="822"/>
      <c r="L388" s="168">
        <v>3</v>
      </c>
      <c r="M388" s="823" t="str">
        <f>IF(SUMIFS($F$5:$F$1200,$B$5:$B$1200,$K386,$C$5:$C$1200,$L388)=0,"NO APLICA",SUMIFS($F$5:$F$1200,$B$5:$B$1200,$K386,$C$5:$C$1200,$L388))</f>
        <v>NO APLICA</v>
      </c>
      <c r="N388" s="823"/>
    </row>
    <row r="389" spans="2:14">
      <c r="B389" s="162"/>
      <c r="C389" s="162"/>
      <c r="E389" s="163"/>
      <c r="F389" s="193" t="str">
        <f>IF(OR(D389="",E389=""),"",ROUND(D389/LOOKUP(E389,SMMLV!$A$2:$A$36,SMMLV!$D$2:$D$106),3))</f>
        <v/>
      </c>
      <c r="K389" s="822"/>
      <c r="L389" s="168">
        <v>4</v>
      </c>
      <c r="M389" s="823" t="str">
        <f>IF(SUMIFS($F$5:$F$1200,$B$5:$B$1200,$K386,$C$5:$C$1200,$L389)=0,"NO APLICA",SUMIFS($F$5:$F$1200,$B$5:$B$1200,$K386,$C$5:$C$1200,$L389))</f>
        <v>NO APLICA</v>
      </c>
      <c r="N389" s="823"/>
    </row>
    <row r="390" spans="2:14">
      <c r="B390" s="162"/>
      <c r="C390" s="162"/>
      <c r="E390" s="163"/>
      <c r="F390" s="193" t="str">
        <f>IF(OR(D390="",E390=""),"",ROUND(D390/LOOKUP(E390,SMMLV!$A$2:$A$36,SMMLV!$D$2:$D$106),3))</f>
        <v/>
      </c>
      <c r="K390" s="822"/>
      <c r="L390" s="168">
        <v>5</v>
      </c>
      <c r="M390" s="823" t="str">
        <f>IF(SUMIFS($F$5:$F$1200,$B$5:$B$1200,$K386,$C$5:$C$1200,$L390)=0,"NO APLICA",SUMIFS($F$5:$F$1200,$B$5:$B$1200,$K386,$C$5:$C$1200,$L390))</f>
        <v>NO APLICA</v>
      </c>
      <c r="N390" s="823"/>
    </row>
    <row r="391" spans="2:14">
      <c r="B391" s="162"/>
      <c r="C391" s="162"/>
      <c r="E391" s="163"/>
      <c r="F391" s="193" t="str">
        <f>IF(OR(D391="",E391=""),"",ROUND(D391/LOOKUP(E391,SMMLV!$A$2:$A$36,SMMLV!$D$2:$D$106),3))</f>
        <v/>
      </c>
      <c r="K391" s="822"/>
      <c r="L391" s="168">
        <v>6</v>
      </c>
      <c r="M391" s="823" t="str">
        <f>IF(SUMIFS($F$5:$F$1200,$B$5:$B$1200,$K386,$C$5:$C$1200,$L391)=0,"NO APLICA",SUMIFS($F$5:$F$1200,$B$5:$B$1200,$K386,$C$5:$C$1200,$L391))</f>
        <v>NO APLICA</v>
      </c>
      <c r="N391" s="823"/>
    </row>
    <row r="392" spans="2:14">
      <c r="B392" s="162"/>
      <c r="C392" s="162"/>
      <c r="E392" s="163"/>
      <c r="F392" s="193" t="str">
        <f>IF(OR(D392="",E392=""),"",ROUND(D392/LOOKUP(E392,SMMLV!$A$2:$A$36,SMMLV!$D$2:$D$106),3))</f>
        <v/>
      </c>
      <c r="K392" s="822"/>
      <c r="L392" s="168">
        <v>7</v>
      </c>
      <c r="M392" s="823" t="str">
        <f>IF(SUMIFS($F$5:$F$1200,$B$5:$B$1200,$K386,$C$5:$C$1200,$L392)=0,"NO APLICA",SUMIFS($F$5:$F$1200,$B$5:$B$1200,$K386,$C$5:$C$1200,$L392))</f>
        <v>NO APLICA</v>
      </c>
      <c r="N392" s="823"/>
    </row>
    <row r="393" spans="2:14">
      <c r="B393" s="162"/>
      <c r="C393" s="162"/>
      <c r="E393" s="163"/>
      <c r="F393" s="193" t="str">
        <f>IF(OR(D393="",E393=""),"",ROUND(D393/LOOKUP(E393,SMMLV!$A$2:$A$36,SMMLV!$D$2:$D$106),3))</f>
        <v/>
      </c>
      <c r="K393" s="822"/>
      <c r="L393" s="168">
        <v>8</v>
      </c>
      <c r="M393" s="823" t="str">
        <f>IF(SUMIFS($F$5:$F$1200,$B$5:$B$1200,$K386,$C$5:$C$1200,$L393)=0,"NO APLICA",SUMIFS($F$5:$F$1200,$B$5:$B$1200,$K386,$C$5:$C$1200,$L393))</f>
        <v>NO APLICA</v>
      </c>
      <c r="N393" s="823"/>
    </row>
    <row r="394" spans="2:14">
      <c r="B394" s="162"/>
      <c r="C394" s="162"/>
      <c r="E394" s="163"/>
      <c r="F394" s="193" t="str">
        <f>IF(OR(D394="",E394=""),"",ROUND(D394/LOOKUP(E394,SMMLV!$A$2:$A$36,SMMLV!$D$2:$D$106),3))</f>
        <v/>
      </c>
      <c r="K394" s="822"/>
      <c r="L394" s="168">
        <v>9</v>
      </c>
      <c r="M394" s="823" t="str">
        <f>IF(SUMIFS($F$5:$F$1200,$B$5:$B$1200,$K386,$C$5:$C$1200,$L394)=0,"NO APLICA",SUMIFS($F$5:$F$1200,$B$5:$B$1200,$K386,$C$5:$C$1200,$L394))</f>
        <v>NO APLICA</v>
      </c>
      <c r="N394" s="823"/>
    </row>
    <row r="395" spans="2:14">
      <c r="B395" s="162"/>
      <c r="C395" s="162"/>
      <c r="E395" s="163"/>
      <c r="F395" s="193" t="str">
        <f>IF(OR(D395="",E395=""),"",ROUND(D395/LOOKUP(E395,SMMLV!$A$2:$A$36,SMMLV!$D$2:$D$106),3))</f>
        <v/>
      </c>
      <c r="K395" s="822"/>
      <c r="L395" s="168">
        <v>10</v>
      </c>
      <c r="M395" s="823" t="str">
        <f>IF(SUMIFS($F$5:$F$1200,$B$5:$B$1200,$K386,$C$5:$C$1200,$L395)=0,"NO APLICA",SUMIFS($F$5:$F$1200,$B$5:$B$1200,$K386,$C$5:$C$1200,$L395))</f>
        <v>NO APLICA</v>
      </c>
      <c r="N395" s="823"/>
    </row>
    <row r="396" spans="2:14">
      <c r="B396" s="162"/>
      <c r="C396" s="162"/>
      <c r="E396" s="163"/>
      <c r="F396" s="193" t="str">
        <f>IF(OR(D396="",E396=""),"",ROUND(D396/LOOKUP(E396,SMMLV!$A$2:$A$36,SMMLV!$D$2:$D$106),3))</f>
        <v/>
      </c>
      <c r="K396" s="822">
        <v>40</v>
      </c>
      <c r="L396" s="168">
        <v>1</v>
      </c>
      <c r="M396" s="823" t="str">
        <f>IF(SUMIFS($F$5:$F$1200,$B$5:$B$1200,$K$396,$C$5:$C$1200,$L396)=0,"NO APLICA",ROUND(SUMIFS($F$5:$F$1200,$B$5:$B$1200,$K$396,$C$5:$C$1200,$L396),3))</f>
        <v>NO APLICA</v>
      </c>
      <c r="N396" s="823"/>
    </row>
    <row r="397" spans="2:14">
      <c r="B397" s="162"/>
      <c r="C397" s="162"/>
      <c r="E397" s="163"/>
      <c r="F397" s="193" t="str">
        <f>IF(OR(D397="",E397=""),"",ROUND(D397/LOOKUP(E397,SMMLV!$A$2:$A$36,SMMLV!$D$2:$D$106),3))</f>
        <v/>
      </c>
      <c r="K397" s="822"/>
      <c r="L397" s="168">
        <v>2</v>
      </c>
      <c r="M397" s="823" t="str">
        <f>IF(SUMIFS($F$5:$F$1200,$B$5:$B$1200,$K396,$C$5:$C$1200,$L397)=0,"NO APLICA",SUMIFS($F$5:$F$1200,$B$5:$B$1200,$K396,$C$5:$C$1200,$L397))</f>
        <v>NO APLICA</v>
      </c>
      <c r="N397" s="823"/>
    </row>
    <row r="398" spans="2:14">
      <c r="B398" s="162"/>
      <c r="C398" s="162"/>
      <c r="E398" s="163"/>
      <c r="F398" s="193" t="str">
        <f>IF(OR(D398="",E398=""),"",ROUND(D398/LOOKUP(E398,SMMLV!$A$2:$A$36,SMMLV!$D$2:$D$106),3))</f>
        <v/>
      </c>
      <c r="K398" s="822"/>
      <c r="L398" s="168">
        <v>3</v>
      </c>
      <c r="M398" s="823" t="str">
        <f>IF(SUMIFS($F$5:$F$1200,$B$5:$B$1200,$K396,$C$5:$C$1200,$L398)=0,"NO APLICA",SUMIFS($F$5:$F$1200,$B$5:$B$1200,$K396,$C$5:$C$1200,$L398))</f>
        <v>NO APLICA</v>
      </c>
      <c r="N398" s="823"/>
    </row>
    <row r="399" spans="2:14">
      <c r="B399" s="162"/>
      <c r="C399" s="162"/>
      <c r="E399" s="163"/>
      <c r="F399" s="193" t="str">
        <f>IF(OR(D399="",E399=""),"",ROUND(D399/LOOKUP(E399,SMMLV!$A$2:$A$36,SMMLV!$D$2:$D$106),3))</f>
        <v/>
      </c>
      <c r="K399" s="822"/>
      <c r="L399" s="168">
        <v>4</v>
      </c>
      <c r="M399" s="823" t="str">
        <f>IF(SUMIFS($F$5:$F$1200,$B$5:$B$1200,$K396,$C$5:$C$1200,$L399)=0,"NO APLICA",SUMIFS($F$5:$F$1200,$B$5:$B$1200,$K396,$C$5:$C$1200,$L399))</f>
        <v>NO APLICA</v>
      </c>
      <c r="N399" s="823"/>
    </row>
    <row r="400" spans="2:14">
      <c r="B400" s="162"/>
      <c r="C400" s="162"/>
      <c r="E400" s="163"/>
      <c r="F400" s="193" t="str">
        <f>IF(OR(D400="",E400=""),"",ROUND(D400/LOOKUP(E400,SMMLV!$A$2:$A$36,SMMLV!$D$2:$D$106),3))</f>
        <v/>
      </c>
      <c r="K400" s="822"/>
      <c r="L400" s="168">
        <v>5</v>
      </c>
      <c r="M400" s="823" t="str">
        <f>IF(SUMIFS($F$5:$F$1200,$B$5:$B$1200,$K396,$C$5:$C$1200,$L400)=0,"NO APLICA",SUMIFS($F$5:$F$1200,$B$5:$B$1200,$K396,$C$5:$C$1200,$L400))</f>
        <v>NO APLICA</v>
      </c>
      <c r="N400" s="823"/>
    </row>
    <row r="401" spans="2:14">
      <c r="B401" s="162"/>
      <c r="C401" s="162"/>
      <c r="E401" s="163"/>
      <c r="F401" s="193" t="str">
        <f>IF(OR(D401="",E401=""),"",ROUND(D401/LOOKUP(E401,SMMLV!$A$2:$A$36,SMMLV!$D$2:$D$106),3))</f>
        <v/>
      </c>
      <c r="K401" s="822"/>
      <c r="L401" s="168">
        <v>6</v>
      </c>
      <c r="M401" s="823" t="str">
        <f>IF(SUMIFS($F$5:$F$1200,$B$5:$B$1200,$K396,$C$5:$C$1200,$L401)=0,"NO APLICA",SUMIFS($F$5:$F$1200,$B$5:$B$1200,$K396,$C$5:$C$1200,$L401))</f>
        <v>NO APLICA</v>
      </c>
      <c r="N401" s="823"/>
    </row>
    <row r="402" spans="2:14">
      <c r="B402" s="162"/>
      <c r="C402" s="162"/>
      <c r="E402" s="163"/>
      <c r="F402" s="193" t="str">
        <f>IF(OR(D402="",E402=""),"",ROUND(D402/LOOKUP(E402,SMMLV!$A$2:$A$36,SMMLV!$D$2:$D$106),3))</f>
        <v/>
      </c>
      <c r="K402" s="822"/>
      <c r="L402" s="168">
        <v>7</v>
      </c>
      <c r="M402" s="823" t="str">
        <f>IF(SUMIFS($F$5:$F$1200,$B$5:$B$1200,$K396,$C$5:$C$1200,$L402)=0,"NO APLICA",SUMIFS($F$5:$F$1200,$B$5:$B$1200,$K396,$C$5:$C$1200,$L402))</f>
        <v>NO APLICA</v>
      </c>
      <c r="N402" s="823"/>
    </row>
    <row r="403" spans="2:14">
      <c r="B403" s="162"/>
      <c r="C403" s="162"/>
      <c r="E403" s="163"/>
      <c r="F403" s="193" t="str">
        <f>IF(OR(D403="",E403=""),"",ROUND(D403/LOOKUP(E403,SMMLV!$A$2:$A$36,SMMLV!$D$2:$D$106),3))</f>
        <v/>
      </c>
      <c r="K403" s="822"/>
      <c r="L403" s="168">
        <v>8</v>
      </c>
      <c r="M403" s="823" t="str">
        <f>IF(SUMIFS($F$5:$F$1200,$B$5:$B$1200,$K396,$C$5:$C$1200,$L403)=0,"NO APLICA",SUMIFS($F$5:$F$1200,$B$5:$B$1200,$K396,$C$5:$C$1200,$L403))</f>
        <v>NO APLICA</v>
      </c>
      <c r="N403" s="823"/>
    </row>
    <row r="404" spans="2:14">
      <c r="B404" s="162"/>
      <c r="C404" s="162"/>
      <c r="E404" s="163"/>
      <c r="F404" s="193" t="str">
        <f>IF(OR(D404="",E404=""),"",ROUND(D404/LOOKUP(E404,SMMLV!$A$2:$A$36,SMMLV!$D$2:$D$106),3))</f>
        <v/>
      </c>
      <c r="K404" s="822"/>
      <c r="L404" s="168">
        <v>9</v>
      </c>
      <c r="M404" s="823" t="str">
        <f>IF(SUMIFS($F$5:$F$1200,$B$5:$B$1200,$K396,$C$5:$C$1200,$L404)=0,"NO APLICA",SUMIFS($F$5:$F$1200,$B$5:$B$1200,$K396,$C$5:$C$1200,$L404))</f>
        <v>NO APLICA</v>
      </c>
      <c r="N404" s="823"/>
    </row>
    <row r="405" spans="2:14">
      <c r="B405" s="162"/>
      <c r="C405" s="162"/>
      <c r="E405" s="163"/>
      <c r="F405" s="193" t="str">
        <f>IF(OR(D405="",E405=""),"",ROUND(D405/LOOKUP(E405,SMMLV!$A$2:$A$36,SMMLV!$D$2:$D$106),3))</f>
        <v/>
      </c>
      <c r="K405" s="822"/>
      <c r="L405" s="168">
        <v>10</v>
      </c>
      <c r="M405" s="823" t="str">
        <f>IF(SUMIFS($F$5:$F$1200,$B$5:$B$1200,$K396,$C$5:$C$1200,$L405)=0,"NO APLICA",SUMIFS($F$5:$F$1200,$B$5:$B$1200,$K396,$C$5:$C$1200,$L405))</f>
        <v>NO APLICA</v>
      </c>
      <c r="N405" s="823"/>
    </row>
    <row r="406" spans="2:14">
      <c r="B406" s="162"/>
      <c r="C406" s="162"/>
      <c r="E406" s="163"/>
      <c r="F406" s="193" t="str">
        <f>IF(OR(D406="",E406=""),"",ROUND(D406/LOOKUP(E406,SMMLV!$A$2:$A$36,SMMLV!$D$2:$D$106),3))</f>
        <v/>
      </c>
      <c r="K406" s="822">
        <v>41</v>
      </c>
      <c r="L406" s="168">
        <v>1</v>
      </c>
      <c r="M406" s="823" t="str">
        <f t="shared" ref="M406:M415" si="38">IF(SUMIFS($F$5:$F$1200,$B$5:$B$1200,$K$406,$C$5:$C$1200,$L406)=0,"NO APLICA",ROUND(SUMIFS($F$5:$F$1200,$B$5:$B$1200,$K$406,$C$5:$C$1200,$L406),3))</f>
        <v>NO APLICA</v>
      </c>
      <c r="N406" s="823"/>
    </row>
    <row r="407" spans="2:14">
      <c r="B407" s="162"/>
      <c r="C407" s="162"/>
      <c r="E407" s="163"/>
      <c r="F407" s="193" t="str">
        <f>IF(OR(D407="",E407=""),"",ROUND(D407/LOOKUP(E407,SMMLV!$A$2:$A$36,SMMLV!$D$2:$D$106),3))</f>
        <v/>
      </c>
      <c r="K407" s="822"/>
      <c r="L407" s="168">
        <v>2</v>
      </c>
      <c r="M407" s="823" t="str">
        <f t="shared" si="38"/>
        <v>NO APLICA</v>
      </c>
      <c r="N407" s="823"/>
    </row>
    <row r="408" spans="2:14">
      <c r="B408" s="162"/>
      <c r="C408" s="162"/>
      <c r="E408" s="163"/>
      <c r="F408" s="193" t="str">
        <f>IF(OR(D408="",E408=""),"",ROUND(D408/LOOKUP(E408,SMMLV!$A$2:$A$36,SMMLV!$D$2:$D$106),3))</f>
        <v/>
      </c>
      <c r="K408" s="822"/>
      <c r="L408" s="168">
        <v>3</v>
      </c>
      <c r="M408" s="823" t="str">
        <f t="shared" si="38"/>
        <v>NO APLICA</v>
      </c>
      <c r="N408" s="823"/>
    </row>
    <row r="409" spans="2:14">
      <c r="B409" s="162"/>
      <c r="C409" s="162"/>
      <c r="E409" s="163"/>
      <c r="F409" s="193" t="str">
        <f>IF(OR(D409="",E409=""),"",ROUND(D409/LOOKUP(E409,SMMLV!$A$2:$A$36,SMMLV!$D$2:$D$106),3))</f>
        <v/>
      </c>
      <c r="K409" s="822"/>
      <c r="L409" s="168">
        <v>4</v>
      </c>
      <c r="M409" s="823" t="str">
        <f t="shared" si="38"/>
        <v>NO APLICA</v>
      </c>
      <c r="N409" s="823"/>
    </row>
    <row r="410" spans="2:14">
      <c r="B410" s="162"/>
      <c r="C410" s="162"/>
      <c r="E410" s="163"/>
      <c r="F410" s="193" t="str">
        <f>IF(OR(D410="",E410=""),"",ROUND(D410/LOOKUP(E410,SMMLV!$A$2:$A$36,SMMLV!$D$2:$D$106),3))</f>
        <v/>
      </c>
      <c r="K410" s="822"/>
      <c r="L410" s="168">
        <v>5</v>
      </c>
      <c r="M410" s="823" t="str">
        <f t="shared" si="38"/>
        <v>NO APLICA</v>
      </c>
      <c r="N410" s="823"/>
    </row>
    <row r="411" spans="2:14">
      <c r="B411" s="162"/>
      <c r="C411" s="162"/>
      <c r="E411" s="163"/>
      <c r="F411" s="193" t="str">
        <f>IF(OR(D411="",E411=""),"",ROUND(D411/LOOKUP(E411,SMMLV!$A$2:$A$36,SMMLV!$D$2:$D$106),3))</f>
        <v/>
      </c>
      <c r="K411" s="822"/>
      <c r="L411" s="168">
        <v>6</v>
      </c>
      <c r="M411" s="823" t="str">
        <f t="shared" si="38"/>
        <v>NO APLICA</v>
      </c>
      <c r="N411" s="823"/>
    </row>
    <row r="412" spans="2:14">
      <c r="B412" s="162"/>
      <c r="C412" s="162"/>
      <c r="E412" s="163"/>
      <c r="F412" s="193" t="str">
        <f>IF(OR(D412="",E412=""),"",ROUND(D412/LOOKUP(E412,SMMLV!$A$2:$A$36,SMMLV!$D$2:$D$106),3))</f>
        <v/>
      </c>
      <c r="K412" s="822"/>
      <c r="L412" s="168">
        <v>7</v>
      </c>
      <c r="M412" s="823" t="str">
        <f t="shared" si="38"/>
        <v>NO APLICA</v>
      </c>
      <c r="N412" s="823"/>
    </row>
    <row r="413" spans="2:14">
      <c r="B413" s="162"/>
      <c r="C413" s="162"/>
      <c r="E413" s="163"/>
      <c r="F413" s="193" t="str">
        <f>IF(OR(D413="",E413=""),"",ROUND(D413/LOOKUP(E413,SMMLV!$A$2:$A$36,SMMLV!$D$2:$D$106),3))</f>
        <v/>
      </c>
      <c r="K413" s="822"/>
      <c r="L413" s="168">
        <v>8</v>
      </c>
      <c r="M413" s="823" t="str">
        <f t="shared" si="38"/>
        <v>NO APLICA</v>
      </c>
      <c r="N413" s="823"/>
    </row>
    <row r="414" spans="2:14">
      <c r="B414" s="162"/>
      <c r="C414" s="162"/>
      <c r="E414" s="163"/>
      <c r="F414" s="193" t="str">
        <f>IF(OR(D414="",E414=""),"",ROUND(D414/LOOKUP(E414,SMMLV!$A$2:$A$36,SMMLV!$D$2:$D$106),3))</f>
        <v/>
      </c>
      <c r="K414" s="822"/>
      <c r="L414" s="168">
        <v>9</v>
      </c>
      <c r="M414" s="823" t="str">
        <f t="shared" si="38"/>
        <v>NO APLICA</v>
      </c>
      <c r="N414" s="823"/>
    </row>
    <row r="415" spans="2:14">
      <c r="B415" s="162"/>
      <c r="C415" s="162"/>
      <c r="E415" s="163"/>
      <c r="F415" s="193" t="str">
        <f>IF(OR(D415="",E415=""),"",ROUND(D415/LOOKUP(E415,SMMLV!$A$2:$A$36,SMMLV!$D$2:$D$106),3))</f>
        <v/>
      </c>
      <c r="K415" s="822"/>
      <c r="L415" s="168">
        <v>10</v>
      </c>
      <c r="M415" s="823" t="str">
        <f t="shared" si="38"/>
        <v>NO APLICA</v>
      </c>
      <c r="N415" s="823"/>
    </row>
    <row r="416" spans="2:14">
      <c r="B416" s="162"/>
      <c r="C416" s="162"/>
      <c r="E416" s="163"/>
      <c r="F416" s="193" t="str">
        <f>IF(OR(D416="",E416=""),"",ROUND(D416/LOOKUP(E416,SMMLV!$A$2:$A$36,SMMLV!$D$2:$D$106),3))</f>
        <v/>
      </c>
      <c r="K416" s="822">
        <v>42</v>
      </c>
      <c r="L416" s="168">
        <v>1</v>
      </c>
      <c r="M416" s="823" t="str">
        <f t="shared" ref="M416:M425" si="39">IF(SUMIFS($F$5:$F$1200,$B$5:$B$1200,$K$416,$C$5:$C$1200,$L416)=0,"NO APLICA",ROUND(SUMIFS($F$5:$F$1200,$B$5:$B$1200,$K$416,$C$5:$C$1200,$L416),3))</f>
        <v>NO APLICA</v>
      </c>
      <c r="N416" s="823"/>
    </row>
    <row r="417" spans="2:14">
      <c r="B417" s="162"/>
      <c r="C417" s="162"/>
      <c r="E417" s="163"/>
      <c r="F417" s="193" t="str">
        <f>IF(OR(D417="",E417=""),"",ROUND(D417/LOOKUP(E417,SMMLV!$A$2:$A$36,SMMLV!$D$2:$D$106),3))</f>
        <v/>
      </c>
      <c r="K417" s="822"/>
      <c r="L417" s="168">
        <v>2</v>
      </c>
      <c r="M417" s="823" t="str">
        <f t="shared" si="39"/>
        <v>NO APLICA</v>
      </c>
      <c r="N417" s="823"/>
    </row>
    <row r="418" spans="2:14">
      <c r="B418" s="162"/>
      <c r="C418" s="162"/>
      <c r="E418" s="163"/>
      <c r="F418" s="193" t="str">
        <f>IF(OR(D418="",E418=""),"",ROUND(D418/LOOKUP(E418,SMMLV!$A$2:$A$36,SMMLV!$D$2:$D$106),3))</f>
        <v/>
      </c>
      <c r="K418" s="822"/>
      <c r="L418" s="168">
        <v>3</v>
      </c>
      <c r="M418" s="823" t="str">
        <f t="shared" si="39"/>
        <v>NO APLICA</v>
      </c>
      <c r="N418" s="823"/>
    </row>
    <row r="419" spans="2:14">
      <c r="B419" s="162"/>
      <c r="C419" s="162"/>
      <c r="E419" s="163"/>
      <c r="F419" s="193" t="str">
        <f>IF(OR(D419="",E419=""),"",ROUND(D419/LOOKUP(E419,SMMLV!$A$2:$A$36,SMMLV!$D$2:$D$106),3))</f>
        <v/>
      </c>
      <c r="K419" s="822"/>
      <c r="L419" s="168">
        <v>4</v>
      </c>
      <c r="M419" s="823" t="str">
        <f t="shared" si="39"/>
        <v>NO APLICA</v>
      </c>
      <c r="N419" s="823"/>
    </row>
    <row r="420" spans="2:14">
      <c r="B420" s="162"/>
      <c r="C420" s="162"/>
      <c r="E420" s="163"/>
      <c r="F420" s="193" t="str">
        <f>IF(OR(D420="",E420=""),"",ROUND(D420/LOOKUP(E420,SMMLV!$A$2:$A$36,SMMLV!$D$2:$D$106),3))</f>
        <v/>
      </c>
      <c r="K420" s="822"/>
      <c r="L420" s="168">
        <v>5</v>
      </c>
      <c r="M420" s="823" t="str">
        <f t="shared" si="39"/>
        <v>NO APLICA</v>
      </c>
      <c r="N420" s="823"/>
    </row>
    <row r="421" spans="2:14">
      <c r="B421" s="162"/>
      <c r="C421" s="162"/>
      <c r="E421" s="163"/>
      <c r="F421" s="193" t="str">
        <f>IF(OR(D421="",E421=""),"",ROUND(D421/LOOKUP(E421,SMMLV!$A$2:$A$36,SMMLV!$D$2:$D$106),3))</f>
        <v/>
      </c>
      <c r="K421" s="822"/>
      <c r="L421" s="168">
        <v>6</v>
      </c>
      <c r="M421" s="823" t="str">
        <f t="shared" si="39"/>
        <v>NO APLICA</v>
      </c>
      <c r="N421" s="823"/>
    </row>
    <row r="422" spans="2:14">
      <c r="B422" s="162"/>
      <c r="C422" s="162"/>
      <c r="E422" s="163"/>
      <c r="F422" s="193" t="str">
        <f>IF(OR(D422="",E422=""),"",ROUND(D422/LOOKUP(E422,SMMLV!$A$2:$A$36,SMMLV!$D$2:$D$106),3))</f>
        <v/>
      </c>
      <c r="K422" s="822"/>
      <c r="L422" s="168">
        <v>7</v>
      </c>
      <c r="M422" s="823" t="str">
        <f t="shared" si="39"/>
        <v>NO APLICA</v>
      </c>
      <c r="N422" s="823"/>
    </row>
    <row r="423" spans="2:14">
      <c r="B423" s="162"/>
      <c r="C423" s="162"/>
      <c r="E423" s="163"/>
      <c r="F423" s="193" t="str">
        <f>IF(OR(D423="",E423=""),"",ROUND(D423/LOOKUP(E423,SMMLV!$A$2:$A$36,SMMLV!$D$2:$D$106),3))</f>
        <v/>
      </c>
      <c r="K423" s="822"/>
      <c r="L423" s="168">
        <v>8</v>
      </c>
      <c r="M423" s="823" t="str">
        <f t="shared" si="39"/>
        <v>NO APLICA</v>
      </c>
      <c r="N423" s="823"/>
    </row>
    <row r="424" spans="2:14">
      <c r="B424" s="162"/>
      <c r="C424" s="162"/>
      <c r="E424" s="163"/>
      <c r="F424" s="193" t="str">
        <f>IF(OR(D424="",E424=""),"",ROUND(D424/LOOKUP(E424,SMMLV!$A$2:$A$36,SMMLV!$D$2:$D$106),3))</f>
        <v/>
      </c>
      <c r="K424" s="822"/>
      <c r="L424" s="168">
        <v>9</v>
      </c>
      <c r="M424" s="823" t="str">
        <f t="shared" si="39"/>
        <v>NO APLICA</v>
      </c>
      <c r="N424" s="823"/>
    </row>
    <row r="425" spans="2:14">
      <c r="B425" s="162"/>
      <c r="C425" s="162"/>
      <c r="E425" s="163"/>
      <c r="F425" s="193" t="str">
        <f>IF(OR(D425="",E425=""),"",ROUND(D425/LOOKUP(E425,SMMLV!$A$2:$A$36,SMMLV!$D$2:$D$106),3))</f>
        <v/>
      </c>
      <c r="K425" s="822"/>
      <c r="L425" s="168">
        <v>10</v>
      </c>
      <c r="M425" s="823" t="str">
        <f t="shared" si="39"/>
        <v>NO APLICA</v>
      </c>
      <c r="N425" s="823"/>
    </row>
    <row r="426" spans="2:14">
      <c r="B426" s="162"/>
      <c r="C426" s="162"/>
      <c r="E426" s="163"/>
      <c r="F426" s="193" t="str">
        <f>IF(OR(D426="",E426=""),"",ROUND(D426/LOOKUP(E426,SMMLV!$A$2:$A$36,SMMLV!$D$2:$D$106),3))</f>
        <v/>
      </c>
      <c r="K426" s="822">
        <v>43</v>
      </c>
      <c r="L426" s="168">
        <v>1</v>
      </c>
      <c r="M426" s="823" t="str">
        <f t="shared" ref="M426:M435" si="40">IF(SUMIFS($F$5:$F$1200,$B$5:$B$1200,$K$426,$C$5:$C$1200,$L426)=0,"NO APLICA",ROUND(SUMIFS($F$5:$F$1200,$B$5:$B$1200,$K$426,$C$5:$C$1200,$L426),3))</f>
        <v>NO APLICA</v>
      </c>
      <c r="N426" s="823"/>
    </row>
    <row r="427" spans="2:14">
      <c r="B427" s="162"/>
      <c r="C427" s="162"/>
      <c r="E427" s="163"/>
      <c r="F427" s="193" t="str">
        <f>IF(OR(D427="",E427=""),"",ROUND(D427/LOOKUP(E427,SMMLV!$A$2:$A$36,SMMLV!$D$2:$D$106),3))</f>
        <v/>
      </c>
      <c r="K427" s="822"/>
      <c r="L427" s="168">
        <v>2</v>
      </c>
      <c r="M427" s="823" t="str">
        <f t="shared" si="40"/>
        <v>NO APLICA</v>
      </c>
      <c r="N427" s="823"/>
    </row>
    <row r="428" spans="2:14">
      <c r="B428" s="162"/>
      <c r="C428" s="162"/>
      <c r="E428" s="163"/>
      <c r="F428" s="193" t="str">
        <f>IF(OR(D428="",E428=""),"",ROUND(D428/LOOKUP(E428,SMMLV!$A$2:$A$36,SMMLV!$D$2:$D$106),3))</f>
        <v/>
      </c>
      <c r="K428" s="822"/>
      <c r="L428" s="168">
        <v>3</v>
      </c>
      <c r="M428" s="823" t="str">
        <f t="shared" si="40"/>
        <v>NO APLICA</v>
      </c>
      <c r="N428" s="823"/>
    </row>
    <row r="429" spans="2:14">
      <c r="B429" s="162"/>
      <c r="C429" s="162"/>
      <c r="E429" s="163"/>
      <c r="F429" s="193" t="str">
        <f>IF(OR(D429="",E429=""),"",ROUND(D429/LOOKUP(E429,SMMLV!$A$2:$A$36,SMMLV!$D$2:$D$106),3))</f>
        <v/>
      </c>
      <c r="K429" s="822"/>
      <c r="L429" s="168">
        <v>4</v>
      </c>
      <c r="M429" s="823" t="str">
        <f t="shared" si="40"/>
        <v>NO APLICA</v>
      </c>
      <c r="N429" s="823"/>
    </row>
    <row r="430" spans="2:14">
      <c r="B430" s="162"/>
      <c r="C430" s="162"/>
      <c r="E430" s="163"/>
      <c r="F430" s="193" t="str">
        <f>IF(OR(D430="",E430=""),"",ROUND(D430/LOOKUP(E430,SMMLV!$A$2:$A$36,SMMLV!$D$2:$D$106),3))</f>
        <v/>
      </c>
      <c r="K430" s="822"/>
      <c r="L430" s="168">
        <v>5</v>
      </c>
      <c r="M430" s="823" t="str">
        <f t="shared" si="40"/>
        <v>NO APLICA</v>
      </c>
      <c r="N430" s="823"/>
    </row>
    <row r="431" spans="2:14">
      <c r="B431" s="162"/>
      <c r="C431" s="162"/>
      <c r="E431" s="163"/>
      <c r="F431" s="193" t="str">
        <f>IF(OR(D431="",E431=""),"",ROUND(D431/LOOKUP(E431,SMMLV!$A$2:$A$36,SMMLV!$D$2:$D$106),3))</f>
        <v/>
      </c>
      <c r="K431" s="822"/>
      <c r="L431" s="168">
        <v>6</v>
      </c>
      <c r="M431" s="823" t="str">
        <f t="shared" si="40"/>
        <v>NO APLICA</v>
      </c>
      <c r="N431" s="823"/>
    </row>
    <row r="432" spans="2:14">
      <c r="B432" s="162"/>
      <c r="C432" s="162"/>
      <c r="E432" s="163"/>
      <c r="F432" s="193" t="str">
        <f>IF(OR(D432="",E432=""),"",ROUND(D432/LOOKUP(E432,SMMLV!$A$2:$A$36,SMMLV!$D$2:$D$106),3))</f>
        <v/>
      </c>
      <c r="K432" s="822"/>
      <c r="L432" s="168">
        <v>7</v>
      </c>
      <c r="M432" s="823" t="str">
        <f t="shared" si="40"/>
        <v>NO APLICA</v>
      </c>
      <c r="N432" s="823"/>
    </row>
    <row r="433" spans="2:14">
      <c r="B433" s="162"/>
      <c r="C433" s="162"/>
      <c r="E433" s="163"/>
      <c r="F433" s="193" t="str">
        <f>IF(OR(D433="",E433=""),"",ROUND(D433/LOOKUP(E433,SMMLV!$A$2:$A$36,SMMLV!$D$2:$D$106),3))</f>
        <v/>
      </c>
      <c r="K433" s="822"/>
      <c r="L433" s="168">
        <v>8</v>
      </c>
      <c r="M433" s="823" t="str">
        <f t="shared" si="40"/>
        <v>NO APLICA</v>
      </c>
      <c r="N433" s="823"/>
    </row>
    <row r="434" spans="2:14">
      <c r="B434" s="162"/>
      <c r="C434" s="162"/>
      <c r="E434" s="163"/>
      <c r="F434" s="193" t="str">
        <f>IF(OR(D434="",E434=""),"",ROUND(D434/LOOKUP(E434,SMMLV!$A$2:$A$36,SMMLV!$D$2:$D$106),3))</f>
        <v/>
      </c>
      <c r="K434" s="822"/>
      <c r="L434" s="168">
        <v>9</v>
      </c>
      <c r="M434" s="823" t="str">
        <f t="shared" si="40"/>
        <v>NO APLICA</v>
      </c>
      <c r="N434" s="823"/>
    </row>
    <row r="435" spans="2:14">
      <c r="B435" s="162"/>
      <c r="C435" s="162"/>
      <c r="E435" s="163"/>
      <c r="F435" s="193" t="str">
        <f>IF(OR(D435="",E435=""),"",ROUND(D435/LOOKUP(E435,SMMLV!$A$2:$A$36,SMMLV!$D$2:$D$106),3))</f>
        <v/>
      </c>
      <c r="K435" s="822"/>
      <c r="L435" s="168">
        <v>10</v>
      </c>
      <c r="M435" s="823" t="str">
        <f t="shared" si="40"/>
        <v>NO APLICA</v>
      </c>
      <c r="N435" s="823"/>
    </row>
    <row r="436" spans="2:14">
      <c r="B436" s="162"/>
      <c r="C436" s="162"/>
      <c r="E436" s="163"/>
      <c r="F436" s="193" t="str">
        <f>IF(OR(D436="",E436=""),"",ROUND(D436/LOOKUP(E436,SMMLV!$A$2:$A$36,SMMLV!$D$2:$D$106),3))</f>
        <v/>
      </c>
      <c r="K436" s="822">
        <v>44</v>
      </c>
      <c r="L436" s="168">
        <v>1</v>
      </c>
      <c r="M436" s="823" t="str">
        <f t="shared" ref="M436:M445" si="41">IF(SUMIFS($F$5:$F$1200,$B$5:$B$1200,$K$436,$C$5:$C$1200,$L436)=0,"NO APLICA",ROUND(SUMIFS($F$5:$F$1200,$B$5:$B$1200,$K$436,$C$5:$C$1200,$L436),3))</f>
        <v>NO APLICA</v>
      </c>
      <c r="N436" s="823"/>
    </row>
    <row r="437" spans="2:14">
      <c r="B437" s="162"/>
      <c r="C437" s="162"/>
      <c r="E437" s="163"/>
      <c r="F437" s="193" t="str">
        <f>IF(OR(D437="",E437=""),"",ROUND(D437/LOOKUP(E437,SMMLV!$A$2:$A$36,SMMLV!$D$2:$D$106),3))</f>
        <v/>
      </c>
      <c r="K437" s="822"/>
      <c r="L437" s="168">
        <v>2</v>
      </c>
      <c r="M437" s="823" t="str">
        <f t="shared" si="41"/>
        <v>NO APLICA</v>
      </c>
      <c r="N437" s="823"/>
    </row>
    <row r="438" spans="2:14">
      <c r="B438" s="162"/>
      <c r="C438" s="162"/>
      <c r="E438" s="163"/>
      <c r="F438" s="193" t="str">
        <f>IF(OR(D438="",E438=""),"",ROUND(D438/LOOKUP(E438,SMMLV!$A$2:$A$36,SMMLV!$D$2:$D$106),3))</f>
        <v/>
      </c>
      <c r="K438" s="822"/>
      <c r="L438" s="168">
        <v>3</v>
      </c>
      <c r="M438" s="823" t="str">
        <f t="shared" si="41"/>
        <v>NO APLICA</v>
      </c>
      <c r="N438" s="823"/>
    </row>
    <row r="439" spans="2:14">
      <c r="B439" s="162"/>
      <c r="C439" s="162"/>
      <c r="E439" s="163"/>
      <c r="F439" s="193" t="str">
        <f>IF(OR(D439="",E439=""),"",ROUND(D439/LOOKUP(E439,SMMLV!$A$2:$A$36,SMMLV!$D$2:$D$106),3))</f>
        <v/>
      </c>
      <c r="K439" s="822"/>
      <c r="L439" s="168">
        <v>4</v>
      </c>
      <c r="M439" s="823" t="str">
        <f t="shared" si="41"/>
        <v>NO APLICA</v>
      </c>
      <c r="N439" s="823"/>
    </row>
    <row r="440" spans="2:14">
      <c r="B440" s="162"/>
      <c r="C440" s="162"/>
      <c r="E440" s="163"/>
      <c r="F440" s="193" t="str">
        <f>IF(OR(D440="",E440=""),"",ROUND(D440/LOOKUP(E440,SMMLV!$A$2:$A$36,SMMLV!$D$2:$D$106),3))</f>
        <v/>
      </c>
      <c r="K440" s="822"/>
      <c r="L440" s="168">
        <v>5</v>
      </c>
      <c r="M440" s="823" t="str">
        <f t="shared" si="41"/>
        <v>NO APLICA</v>
      </c>
      <c r="N440" s="823"/>
    </row>
    <row r="441" spans="2:14">
      <c r="B441" s="162"/>
      <c r="C441" s="162"/>
      <c r="E441" s="163"/>
      <c r="F441" s="193" t="str">
        <f>IF(OR(D441="",E441=""),"",ROUND(D441/LOOKUP(E441,SMMLV!$A$2:$A$36,SMMLV!$D$2:$D$106),3))</f>
        <v/>
      </c>
      <c r="K441" s="822"/>
      <c r="L441" s="168">
        <v>6</v>
      </c>
      <c r="M441" s="823" t="str">
        <f t="shared" si="41"/>
        <v>NO APLICA</v>
      </c>
      <c r="N441" s="823"/>
    </row>
    <row r="442" spans="2:14">
      <c r="B442" s="162"/>
      <c r="C442" s="162"/>
      <c r="E442" s="163"/>
      <c r="F442" s="193" t="str">
        <f>IF(OR(D442="",E442=""),"",ROUND(D442/LOOKUP(E442,SMMLV!$A$2:$A$36,SMMLV!$D$2:$D$106),3))</f>
        <v/>
      </c>
      <c r="K442" s="822"/>
      <c r="L442" s="168">
        <v>7</v>
      </c>
      <c r="M442" s="823" t="str">
        <f t="shared" si="41"/>
        <v>NO APLICA</v>
      </c>
      <c r="N442" s="823"/>
    </row>
    <row r="443" spans="2:14">
      <c r="B443" s="162"/>
      <c r="C443" s="162"/>
      <c r="E443" s="163"/>
      <c r="F443" s="193" t="str">
        <f>IF(OR(D443="",E443=""),"",ROUND(D443/LOOKUP(E443,SMMLV!$A$2:$A$36,SMMLV!$D$2:$D$106),3))</f>
        <v/>
      </c>
      <c r="K443" s="822"/>
      <c r="L443" s="168">
        <v>8</v>
      </c>
      <c r="M443" s="823" t="str">
        <f t="shared" si="41"/>
        <v>NO APLICA</v>
      </c>
      <c r="N443" s="823"/>
    </row>
    <row r="444" spans="2:14">
      <c r="B444" s="162"/>
      <c r="C444" s="162"/>
      <c r="E444" s="163"/>
      <c r="F444" s="193" t="str">
        <f>IF(OR(D444="",E444=""),"",ROUND(D444/LOOKUP(E444,SMMLV!$A$2:$A$36,SMMLV!$D$2:$D$106),3))</f>
        <v/>
      </c>
      <c r="K444" s="822"/>
      <c r="L444" s="168">
        <v>9</v>
      </c>
      <c r="M444" s="823" t="str">
        <f t="shared" si="41"/>
        <v>NO APLICA</v>
      </c>
      <c r="N444" s="823"/>
    </row>
    <row r="445" spans="2:14">
      <c r="B445" s="162"/>
      <c r="C445" s="162"/>
      <c r="E445" s="163"/>
      <c r="F445" s="193" t="str">
        <f>IF(OR(D445="",E445=""),"",ROUND(D445/LOOKUP(E445,SMMLV!$A$2:$A$36,SMMLV!$D$2:$D$106),3))</f>
        <v/>
      </c>
      <c r="K445" s="822"/>
      <c r="L445" s="168">
        <v>10</v>
      </c>
      <c r="M445" s="823" t="str">
        <f t="shared" si="41"/>
        <v>NO APLICA</v>
      </c>
      <c r="N445" s="823"/>
    </row>
    <row r="446" spans="2:14">
      <c r="B446" s="162"/>
      <c r="C446" s="162"/>
      <c r="E446" s="163"/>
      <c r="F446" s="193" t="str">
        <f>IF(OR(D446="",E446=""),"",ROUND(D446/LOOKUP(E446,SMMLV!$A$2:$A$36,SMMLV!$D$2:$D$106),3))</f>
        <v/>
      </c>
      <c r="K446" s="822">
        <v>45</v>
      </c>
      <c r="L446" s="168">
        <v>1</v>
      </c>
      <c r="M446" s="823" t="str">
        <f t="shared" ref="M446:M455" si="42">IF(SUMIFS($F$5:$F$1200,$B$5:$B$1200,$K$446,$C$5:$C$1200,$L446)=0,"NO APLICA",ROUND(SUMIFS($F$5:$F$1200,$B$5:$B$1200,$K$446,$C$5:$C$1200,$L446),3))</f>
        <v>NO APLICA</v>
      </c>
      <c r="N446" s="823"/>
    </row>
    <row r="447" spans="2:14">
      <c r="B447" s="162"/>
      <c r="C447" s="162"/>
      <c r="E447" s="163"/>
      <c r="F447" s="193" t="str">
        <f>IF(OR(D447="",E447=""),"",ROUND(D447/LOOKUP(E447,SMMLV!$A$2:$A$36,SMMLV!$D$2:$D$106),3))</f>
        <v/>
      </c>
      <c r="K447" s="822"/>
      <c r="L447" s="168">
        <v>2</v>
      </c>
      <c r="M447" s="823" t="str">
        <f t="shared" si="42"/>
        <v>NO APLICA</v>
      </c>
      <c r="N447" s="823"/>
    </row>
    <row r="448" spans="2:14">
      <c r="B448" s="162"/>
      <c r="C448" s="162"/>
      <c r="E448" s="163"/>
      <c r="F448" s="193" t="str">
        <f>IF(OR(D448="",E448=""),"",ROUND(D448/LOOKUP(E448,SMMLV!$A$2:$A$36,SMMLV!$D$2:$D$106),3))</f>
        <v/>
      </c>
      <c r="K448" s="822"/>
      <c r="L448" s="168">
        <v>3</v>
      </c>
      <c r="M448" s="823" t="str">
        <f t="shared" si="42"/>
        <v>NO APLICA</v>
      </c>
      <c r="N448" s="823"/>
    </row>
    <row r="449" spans="2:14">
      <c r="B449" s="162"/>
      <c r="C449" s="162"/>
      <c r="E449" s="163"/>
      <c r="F449" s="193" t="str">
        <f>IF(OR(D449="",E449=""),"",ROUND(D449/LOOKUP(E449,SMMLV!$A$2:$A$36,SMMLV!$D$2:$D$106),3))</f>
        <v/>
      </c>
      <c r="K449" s="822"/>
      <c r="L449" s="168">
        <v>4</v>
      </c>
      <c r="M449" s="823" t="str">
        <f t="shared" si="42"/>
        <v>NO APLICA</v>
      </c>
      <c r="N449" s="823"/>
    </row>
    <row r="450" spans="2:14">
      <c r="B450" s="162"/>
      <c r="C450" s="162"/>
      <c r="E450" s="163"/>
      <c r="F450" s="193" t="str">
        <f>IF(OR(D450="",E450=""),"",ROUND(D450/LOOKUP(E450,SMMLV!$A$2:$A$36,SMMLV!$D$2:$D$106),3))</f>
        <v/>
      </c>
      <c r="K450" s="822"/>
      <c r="L450" s="168">
        <v>5</v>
      </c>
      <c r="M450" s="823" t="str">
        <f t="shared" si="42"/>
        <v>NO APLICA</v>
      </c>
      <c r="N450" s="823"/>
    </row>
    <row r="451" spans="2:14">
      <c r="B451" s="162"/>
      <c r="C451" s="162"/>
      <c r="E451" s="163"/>
      <c r="F451" s="193" t="str">
        <f>IF(OR(D451="",E451=""),"",ROUND(D451/LOOKUP(E451,SMMLV!$A$2:$A$36,SMMLV!$D$2:$D$106),3))</f>
        <v/>
      </c>
      <c r="K451" s="822"/>
      <c r="L451" s="168">
        <v>6</v>
      </c>
      <c r="M451" s="823" t="str">
        <f t="shared" si="42"/>
        <v>NO APLICA</v>
      </c>
      <c r="N451" s="823"/>
    </row>
    <row r="452" spans="2:14">
      <c r="B452" s="162"/>
      <c r="C452" s="162"/>
      <c r="E452" s="163"/>
      <c r="F452" s="193" t="str">
        <f>IF(OR(D452="",E452=""),"",ROUND(D452/LOOKUP(E452,SMMLV!$A$2:$A$36,SMMLV!$D$2:$D$106),3))</f>
        <v/>
      </c>
      <c r="K452" s="822"/>
      <c r="L452" s="168">
        <v>7</v>
      </c>
      <c r="M452" s="823" t="str">
        <f t="shared" si="42"/>
        <v>NO APLICA</v>
      </c>
      <c r="N452" s="823"/>
    </row>
    <row r="453" spans="2:14">
      <c r="B453" s="162"/>
      <c r="C453" s="162"/>
      <c r="E453" s="163"/>
      <c r="F453" s="193" t="str">
        <f>IF(OR(D453="",E453=""),"",ROUND(D453/LOOKUP(E453,SMMLV!$A$2:$A$36,SMMLV!$D$2:$D$106),3))</f>
        <v/>
      </c>
      <c r="K453" s="822"/>
      <c r="L453" s="168">
        <v>8</v>
      </c>
      <c r="M453" s="823" t="str">
        <f t="shared" si="42"/>
        <v>NO APLICA</v>
      </c>
      <c r="N453" s="823"/>
    </row>
    <row r="454" spans="2:14">
      <c r="B454" s="162"/>
      <c r="C454" s="162"/>
      <c r="E454" s="163"/>
      <c r="F454" s="193" t="str">
        <f>IF(OR(D454="",E454=""),"",ROUND(D454/LOOKUP(E454,SMMLV!$A$2:$A$36,SMMLV!$D$2:$D$106),3))</f>
        <v/>
      </c>
      <c r="K454" s="822"/>
      <c r="L454" s="168">
        <v>9</v>
      </c>
      <c r="M454" s="823" t="str">
        <f t="shared" si="42"/>
        <v>NO APLICA</v>
      </c>
      <c r="N454" s="823"/>
    </row>
    <row r="455" spans="2:14">
      <c r="B455" s="162"/>
      <c r="C455" s="162"/>
      <c r="E455" s="163"/>
      <c r="F455" s="193" t="str">
        <f>IF(OR(D455="",E455=""),"",ROUND(D455/LOOKUP(E455,SMMLV!$A$2:$A$36,SMMLV!$D$2:$D$106),3))</f>
        <v/>
      </c>
      <c r="K455" s="822"/>
      <c r="L455" s="168">
        <v>10</v>
      </c>
      <c r="M455" s="823" t="str">
        <f t="shared" si="42"/>
        <v>NO APLICA</v>
      </c>
      <c r="N455" s="823"/>
    </row>
    <row r="456" spans="2:14">
      <c r="B456" s="162"/>
      <c r="C456" s="162"/>
      <c r="E456" s="163"/>
      <c r="F456" s="193" t="str">
        <f>IF(OR(D456="",E456=""),"",ROUND(D456/LOOKUP(E456,SMMLV!$A$2:$A$36,SMMLV!$D$2:$D$106),3))</f>
        <v/>
      </c>
      <c r="K456" s="822">
        <v>46</v>
      </c>
      <c r="L456" s="168">
        <v>1</v>
      </c>
      <c r="M456" s="825" t="str">
        <f t="shared" ref="M456:M465" si="43">IF(SUMIFS($F$5:$F$1200,$B$5:$B$1200,$K$456,$C$5:$C$1200,$L456)=0,"NO APLICA",ROUND(SUMIFS($F$5:$F$1200,$B$5:$B$1200,$K$456,$C$5:$C$1200,$L456),3))</f>
        <v>NO APLICA</v>
      </c>
      <c r="N456" s="826"/>
    </row>
    <row r="457" spans="2:14">
      <c r="B457" s="162"/>
      <c r="C457" s="162"/>
      <c r="E457" s="163"/>
      <c r="F457" s="193" t="str">
        <f>IF(OR(D457="",E457=""),"",ROUND(D457/LOOKUP(E457,SMMLV!$A$2:$A$36,SMMLV!$D$2:$D$106),3))</f>
        <v/>
      </c>
      <c r="K457" s="822"/>
      <c r="L457" s="168">
        <v>2</v>
      </c>
      <c r="M457" s="825" t="str">
        <f t="shared" si="43"/>
        <v>NO APLICA</v>
      </c>
      <c r="N457" s="826"/>
    </row>
    <row r="458" spans="2:14">
      <c r="B458" s="162"/>
      <c r="C458" s="162"/>
      <c r="E458" s="163"/>
      <c r="F458" s="193" t="str">
        <f>IF(OR(D458="",E458=""),"",ROUND(D458/LOOKUP(E458,SMMLV!$A$2:$A$36,SMMLV!$D$2:$D$106),3))</f>
        <v/>
      </c>
      <c r="K458" s="822"/>
      <c r="L458" s="168">
        <v>3</v>
      </c>
      <c r="M458" s="825" t="str">
        <f t="shared" si="43"/>
        <v>NO APLICA</v>
      </c>
      <c r="N458" s="826"/>
    </row>
    <row r="459" spans="2:14">
      <c r="B459" s="162"/>
      <c r="C459" s="162"/>
      <c r="E459" s="163"/>
      <c r="F459" s="193" t="str">
        <f>IF(OR(D459="",E459=""),"",ROUND(D459/LOOKUP(E459,SMMLV!$A$2:$A$36,SMMLV!$D$2:$D$106),3))</f>
        <v/>
      </c>
      <c r="K459" s="822"/>
      <c r="L459" s="168">
        <v>4</v>
      </c>
      <c r="M459" s="825" t="str">
        <f t="shared" si="43"/>
        <v>NO APLICA</v>
      </c>
      <c r="N459" s="826"/>
    </row>
    <row r="460" spans="2:14">
      <c r="B460" s="162"/>
      <c r="C460" s="162"/>
      <c r="E460" s="163"/>
      <c r="F460" s="193" t="str">
        <f>IF(OR(D460="",E460=""),"",ROUND(D460/LOOKUP(E460,SMMLV!$A$2:$A$36,SMMLV!$D$2:$D$106),3))</f>
        <v/>
      </c>
      <c r="K460" s="822"/>
      <c r="L460" s="168">
        <v>5</v>
      </c>
      <c r="M460" s="825" t="str">
        <f t="shared" si="43"/>
        <v>NO APLICA</v>
      </c>
      <c r="N460" s="826"/>
    </row>
    <row r="461" spans="2:14">
      <c r="B461" s="162"/>
      <c r="C461" s="162"/>
      <c r="E461" s="163"/>
      <c r="F461" s="193" t="str">
        <f>IF(OR(D461="",E461=""),"",ROUND(D461/LOOKUP(E461,SMMLV!$A$2:$A$36,SMMLV!$D$2:$D$106),3))</f>
        <v/>
      </c>
      <c r="K461" s="822"/>
      <c r="L461" s="168">
        <v>6</v>
      </c>
      <c r="M461" s="825" t="str">
        <f t="shared" si="43"/>
        <v>NO APLICA</v>
      </c>
      <c r="N461" s="826"/>
    </row>
    <row r="462" spans="2:14">
      <c r="B462" s="162"/>
      <c r="C462" s="162"/>
      <c r="E462" s="163"/>
      <c r="F462" s="193" t="str">
        <f>IF(OR(D462="",E462=""),"",ROUND(D462/LOOKUP(E462,SMMLV!$A$2:$A$36,SMMLV!$D$2:$D$106),3))</f>
        <v/>
      </c>
      <c r="K462" s="822"/>
      <c r="L462" s="168">
        <v>7</v>
      </c>
      <c r="M462" s="825" t="str">
        <f t="shared" si="43"/>
        <v>NO APLICA</v>
      </c>
      <c r="N462" s="826"/>
    </row>
    <row r="463" spans="2:14">
      <c r="B463" s="162"/>
      <c r="C463" s="162"/>
      <c r="E463" s="163"/>
      <c r="F463" s="193" t="str">
        <f>IF(OR(D463="",E463=""),"",ROUND(D463/LOOKUP(E463,SMMLV!$A$2:$A$36,SMMLV!$D$2:$D$106),3))</f>
        <v/>
      </c>
      <c r="K463" s="822"/>
      <c r="L463" s="168">
        <v>8</v>
      </c>
      <c r="M463" s="825" t="str">
        <f t="shared" si="43"/>
        <v>NO APLICA</v>
      </c>
      <c r="N463" s="826"/>
    </row>
    <row r="464" spans="2:14">
      <c r="B464" s="162"/>
      <c r="C464" s="162"/>
      <c r="E464" s="163"/>
      <c r="F464" s="193" t="str">
        <f>IF(OR(D464="",E464=""),"",ROUND(D464/LOOKUP(E464,SMMLV!$A$2:$A$36,SMMLV!$D$2:$D$106),3))</f>
        <v/>
      </c>
      <c r="K464" s="822"/>
      <c r="L464" s="168">
        <v>9</v>
      </c>
      <c r="M464" s="825" t="str">
        <f t="shared" si="43"/>
        <v>NO APLICA</v>
      </c>
      <c r="N464" s="826"/>
    </row>
    <row r="465" spans="2:14">
      <c r="B465" s="162"/>
      <c r="C465" s="162"/>
      <c r="E465" s="163"/>
      <c r="F465" s="193" t="str">
        <f>IF(OR(D465="",E465=""),"",ROUND(D465/LOOKUP(E465,SMMLV!$A$2:$A$36,SMMLV!$D$2:$D$106),3))</f>
        <v/>
      </c>
      <c r="K465" s="822"/>
      <c r="L465" s="168">
        <v>10</v>
      </c>
      <c r="M465" s="823" t="str">
        <f t="shared" si="43"/>
        <v>NO APLICA</v>
      </c>
      <c r="N465" s="823"/>
    </row>
    <row r="466" spans="2:14">
      <c r="B466" s="162"/>
      <c r="C466" s="162"/>
      <c r="E466" s="163"/>
      <c r="F466" s="193" t="str">
        <f>IF(OR(D466="",E466=""),"",ROUND(D466/LOOKUP(E466,SMMLV!$A$2:$A$36,SMMLV!$D$2:$D$106),3))</f>
        <v/>
      </c>
      <c r="K466" s="822">
        <v>47</v>
      </c>
      <c r="L466" s="168">
        <v>1</v>
      </c>
      <c r="M466" s="823" t="str">
        <f t="shared" ref="M466:M475" si="44">IF(SUMIFS($F$5:$F$1200,$B$5:$B$1200,$K$466,$C$5:$C$1200,$L466)=0,"NO APLICA",ROUND(SUMIFS($F$5:$F$1200,$B$5:$B$1200,$K$466,$C$5:$C$1200,$L466),3))</f>
        <v>NO APLICA</v>
      </c>
      <c r="N466" s="823"/>
    </row>
    <row r="467" spans="2:14">
      <c r="B467" s="162"/>
      <c r="C467" s="162"/>
      <c r="E467" s="163"/>
      <c r="F467" s="193" t="str">
        <f>IF(OR(D467="",E467=""),"",ROUND(D467/LOOKUP(E467,SMMLV!$A$2:$A$36,SMMLV!$D$2:$D$106),3))</f>
        <v/>
      </c>
      <c r="K467" s="822"/>
      <c r="L467" s="168">
        <v>2</v>
      </c>
      <c r="M467" s="823" t="str">
        <f t="shared" si="44"/>
        <v>NO APLICA</v>
      </c>
      <c r="N467" s="823"/>
    </row>
    <row r="468" spans="2:14">
      <c r="B468" s="162"/>
      <c r="C468" s="162"/>
      <c r="E468" s="163"/>
      <c r="F468" s="193" t="str">
        <f>IF(OR(D468="",E468=""),"",ROUND(D468/LOOKUP(E468,SMMLV!$A$2:$A$36,SMMLV!$D$2:$D$106),3))</f>
        <v/>
      </c>
      <c r="K468" s="822"/>
      <c r="L468" s="168">
        <v>3</v>
      </c>
      <c r="M468" s="823" t="str">
        <f t="shared" si="44"/>
        <v>NO APLICA</v>
      </c>
      <c r="N468" s="823"/>
    </row>
    <row r="469" spans="2:14">
      <c r="B469" s="162"/>
      <c r="C469" s="162"/>
      <c r="E469" s="163"/>
      <c r="F469" s="193" t="str">
        <f>IF(OR(D469="",E469=""),"",ROUND(D469/LOOKUP(E469,SMMLV!$A$2:$A$36,SMMLV!$D$2:$D$106),3))</f>
        <v/>
      </c>
      <c r="K469" s="822"/>
      <c r="L469" s="168">
        <v>4</v>
      </c>
      <c r="M469" s="823" t="str">
        <f t="shared" si="44"/>
        <v>NO APLICA</v>
      </c>
      <c r="N469" s="823"/>
    </row>
    <row r="470" spans="2:14">
      <c r="B470" s="162"/>
      <c r="C470" s="162"/>
      <c r="E470" s="163"/>
      <c r="F470" s="193" t="str">
        <f>IF(OR(D470="",E470=""),"",ROUND(D470/LOOKUP(E470,SMMLV!$A$2:$A$36,SMMLV!$D$2:$D$106),3))</f>
        <v/>
      </c>
      <c r="K470" s="822"/>
      <c r="L470" s="168">
        <v>5</v>
      </c>
      <c r="M470" s="823" t="str">
        <f t="shared" si="44"/>
        <v>NO APLICA</v>
      </c>
      <c r="N470" s="823"/>
    </row>
    <row r="471" spans="2:14">
      <c r="B471" s="162"/>
      <c r="C471" s="162"/>
      <c r="E471" s="163"/>
      <c r="F471" s="193" t="str">
        <f>IF(OR(D471="",E471=""),"",ROUND(D471/LOOKUP(E471,SMMLV!$A$2:$A$36,SMMLV!$D$2:$D$106),3))</f>
        <v/>
      </c>
      <c r="K471" s="822"/>
      <c r="L471" s="168">
        <v>6</v>
      </c>
      <c r="M471" s="823" t="str">
        <f t="shared" si="44"/>
        <v>NO APLICA</v>
      </c>
      <c r="N471" s="823"/>
    </row>
    <row r="472" spans="2:14">
      <c r="B472" s="162"/>
      <c r="C472" s="162"/>
      <c r="E472" s="163"/>
      <c r="F472" s="193" t="str">
        <f>IF(OR(D472="",E472=""),"",ROUND(D472/LOOKUP(E472,SMMLV!$A$2:$A$36,SMMLV!$D$2:$D$106),3))</f>
        <v/>
      </c>
      <c r="K472" s="822"/>
      <c r="L472" s="168">
        <v>7</v>
      </c>
      <c r="M472" s="823" t="str">
        <f t="shared" si="44"/>
        <v>NO APLICA</v>
      </c>
      <c r="N472" s="823"/>
    </row>
    <row r="473" spans="2:14">
      <c r="B473" s="162"/>
      <c r="C473" s="162"/>
      <c r="E473" s="163"/>
      <c r="F473" s="193" t="str">
        <f>IF(OR(D473="",E473=""),"",ROUND(D473/LOOKUP(E473,SMMLV!$A$2:$A$36,SMMLV!$D$2:$D$106),3))</f>
        <v/>
      </c>
      <c r="K473" s="822"/>
      <c r="L473" s="168">
        <v>8</v>
      </c>
      <c r="M473" s="823" t="str">
        <f t="shared" si="44"/>
        <v>NO APLICA</v>
      </c>
      <c r="N473" s="823"/>
    </row>
    <row r="474" spans="2:14">
      <c r="B474" s="162"/>
      <c r="C474" s="162"/>
      <c r="E474" s="163"/>
      <c r="F474" s="193" t="str">
        <f>IF(OR(D474="",E474=""),"",ROUND(D474/LOOKUP(E474,SMMLV!$A$2:$A$36,SMMLV!$D$2:$D$106),3))</f>
        <v/>
      </c>
      <c r="K474" s="822"/>
      <c r="L474" s="168">
        <v>9</v>
      </c>
      <c r="M474" s="823" t="str">
        <f t="shared" si="44"/>
        <v>NO APLICA</v>
      </c>
      <c r="N474" s="823"/>
    </row>
    <row r="475" spans="2:14">
      <c r="B475" s="162"/>
      <c r="C475" s="162"/>
      <c r="E475" s="163"/>
      <c r="F475" s="193" t="str">
        <f>IF(OR(D475="",E475=""),"",ROUND(D475/LOOKUP(E475,SMMLV!$A$2:$A$36,SMMLV!$D$2:$D$106),3))</f>
        <v/>
      </c>
      <c r="K475" s="822"/>
      <c r="L475" s="168">
        <v>10</v>
      </c>
      <c r="M475" s="823" t="str">
        <f t="shared" si="44"/>
        <v>NO APLICA</v>
      </c>
      <c r="N475" s="823"/>
    </row>
    <row r="476" spans="2:14">
      <c r="B476" s="162"/>
      <c r="C476" s="162"/>
      <c r="E476" s="163"/>
      <c r="F476" s="193" t="str">
        <f>IF(OR(D476="",E476=""),"",ROUND(D476/LOOKUP(E476,SMMLV!$A$2:$A$36,SMMLV!$D$2:$D$106),3))</f>
        <v/>
      </c>
      <c r="K476" s="822">
        <v>48</v>
      </c>
      <c r="L476" s="168">
        <v>1</v>
      </c>
      <c r="M476" s="823" t="str">
        <f t="shared" ref="M476:M485" si="45">IF(SUMIFS($F$5:$F$1200,$B$5:$B$1200,$K$476,$C$5:$C$1200,$L476)=0,"NO APLICA",ROUND(SUMIFS($F$5:$F$1200,$B$5:$B$1200,$K$476,$C$5:$C$1200,$L476),3))</f>
        <v>NO APLICA</v>
      </c>
      <c r="N476" s="823"/>
    </row>
    <row r="477" spans="2:14">
      <c r="B477" s="162"/>
      <c r="C477" s="162"/>
      <c r="E477" s="163"/>
      <c r="F477" s="193" t="str">
        <f>IF(OR(D477="",E477=""),"",ROUND(D477/LOOKUP(E477,SMMLV!$A$2:$A$36,SMMLV!$D$2:$D$106),3))</f>
        <v/>
      </c>
      <c r="K477" s="822"/>
      <c r="L477" s="168">
        <v>2</v>
      </c>
      <c r="M477" s="823" t="str">
        <f t="shared" si="45"/>
        <v>NO APLICA</v>
      </c>
      <c r="N477" s="823"/>
    </row>
    <row r="478" spans="2:14">
      <c r="B478" s="162"/>
      <c r="C478" s="162"/>
      <c r="E478" s="163"/>
      <c r="F478" s="193" t="str">
        <f>IF(OR(D478="",E478=""),"",ROUND(D478/LOOKUP(E478,SMMLV!$A$2:$A$36,SMMLV!$D$2:$D$106),3))</f>
        <v/>
      </c>
      <c r="K478" s="822"/>
      <c r="L478" s="168">
        <v>3</v>
      </c>
      <c r="M478" s="823" t="str">
        <f t="shared" si="45"/>
        <v>NO APLICA</v>
      </c>
      <c r="N478" s="823"/>
    </row>
    <row r="479" spans="2:14">
      <c r="B479" s="162"/>
      <c r="C479" s="162"/>
      <c r="E479" s="163"/>
      <c r="F479" s="193" t="str">
        <f>IF(OR(D479="",E479=""),"",ROUND(D479/LOOKUP(E479,SMMLV!$A$2:$A$36,SMMLV!$D$2:$D$106),3))</f>
        <v/>
      </c>
      <c r="K479" s="822"/>
      <c r="L479" s="168">
        <v>4</v>
      </c>
      <c r="M479" s="823" t="str">
        <f t="shared" si="45"/>
        <v>NO APLICA</v>
      </c>
      <c r="N479" s="823"/>
    </row>
    <row r="480" spans="2:14">
      <c r="B480" s="162"/>
      <c r="C480" s="162"/>
      <c r="E480" s="163"/>
      <c r="F480" s="193" t="str">
        <f>IF(OR(D480="",E480=""),"",ROUND(D480/LOOKUP(E480,SMMLV!$A$2:$A$36,SMMLV!$D$2:$D$106),3))</f>
        <v/>
      </c>
      <c r="K480" s="822"/>
      <c r="L480" s="168">
        <v>5</v>
      </c>
      <c r="M480" s="823" t="str">
        <f t="shared" si="45"/>
        <v>NO APLICA</v>
      </c>
      <c r="N480" s="823"/>
    </row>
    <row r="481" spans="2:14">
      <c r="B481" s="162"/>
      <c r="C481" s="162"/>
      <c r="E481" s="163"/>
      <c r="F481" s="193" t="str">
        <f>IF(OR(D481="",E481=""),"",ROUND(D481/LOOKUP(E481,SMMLV!$A$2:$A$36,SMMLV!$D$2:$D$106),3))</f>
        <v/>
      </c>
      <c r="K481" s="822"/>
      <c r="L481" s="168">
        <v>6</v>
      </c>
      <c r="M481" s="823" t="str">
        <f t="shared" si="45"/>
        <v>NO APLICA</v>
      </c>
      <c r="N481" s="823"/>
    </row>
    <row r="482" spans="2:14">
      <c r="B482" s="162"/>
      <c r="C482" s="162"/>
      <c r="E482" s="163"/>
      <c r="F482" s="193" t="str">
        <f>IF(OR(D482="",E482=""),"",ROUND(D482/LOOKUP(E482,SMMLV!$A$2:$A$36,SMMLV!$D$2:$D$106),3))</f>
        <v/>
      </c>
      <c r="K482" s="822"/>
      <c r="L482" s="168">
        <v>7</v>
      </c>
      <c r="M482" s="823" t="str">
        <f t="shared" si="45"/>
        <v>NO APLICA</v>
      </c>
      <c r="N482" s="823"/>
    </row>
    <row r="483" spans="2:14">
      <c r="B483" s="162"/>
      <c r="C483" s="162"/>
      <c r="E483" s="163"/>
      <c r="F483" s="193" t="str">
        <f>IF(OR(D483="",E483=""),"",ROUND(D483/LOOKUP(E483,SMMLV!$A$2:$A$36,SMMLV!$D$2:$D$106),3))</f>
        <v/>
      </c>
      <c r="K483" s="822"/>
      <c r="L483" s="168">
        <v>8</v>
      </c>
      <c r="M483" s="823" t="str">
        <f t="shared" si="45"/>
        <v>NO APLICA</v>
      </c>
      <c r="N483" s="823"/>
    </row>
    <row r="484" spans="2:14">
      <c r="B484" s="162"/>
      <c r="C484" s="162"/>
      <c r="E484" s="163"/>
      <c r="F484" s="193" t="str">
        <f>IF(OR(D484="",E484=""),"",ROUND(D484/LOOKUP(E484,SMMLV!$A$2:$A$36,SMMLV!$D$2:$D$106),3))</f>
        <v/>
      </c>
      <c r="K484" s="822"/>
      <c r="L484" s="168">
        <v>9</v>
      </c>
      <c r="M484" s="823" t="str">
        <f t="shared" si="45"/>
        <v>NO APLICA</v>
      </c>
      <c r="N484" s="823"/>
    </row>
    <row r="485" spans="2:14">
      <c r="B485" s="162"/>
      <c r="C485" s="162"/>
      <c r="E485" s="163"/>
      <c r="F485" s="193" t="str">
        <f>IF(OR(D485="",E485=""),"",ROUND(D485/LOOKUP(E485,SMMLV!$A$2:$A$36,SMMLV!$D$2:$D$106),3))</f>
        <v/>
      </c>
      <c r="K485" s="822"/>
      <c r="L485" s="168">
        <v>10</v>
      </c>
      <c r="M485" s="823" t="str">
        <f t="shared" si="45"/>
        <v>NO APLICA</v>
      </c>
      <c r="N485" s="823"/>
    </row>
    <row r="486" spans="2:14">
      <c r="B486" s="162"/>
      <c r="C486" s="162"/>
      <c r="E486" s="163"/>
      <c r="F486" s="193" t="str">
        <f>IF(OR(D486="",E486=""),"",ROUND(D486/LOOKUP(E486,SMMLV!$A$2:$A$36,SMMLV!$D$2:$D$106),3))</f>
        <v/>
      </c>
      <c r="K486" s="822">
        <v>49</v>
      </c>
      <c r="L486" s="168">
        <v>1</v>
      </c>
      <c r="M486" s="823" t="str">
        <f t="shared" ref="M486:M495" si="46">IF(SUMIFS($F$5:$F$1200,$B$5:$B$1200,$K$486,$C$5:$C$1200,$L486)=0,"NO APLICA",ROUND(SUMIFS($F$5:$F$1200,$B$5:$B$1200,$K$486,$C$5:$C$1200,$L486),3))</f>
        <v>NO APLICA</v>
      </c>
      <c r="N486" s="823"/>
    </row>
    <row r="487" spans="2:14">
      <c r="B487" s="162"/>
      <c r="C487" s="162"/>
      <c r="E487" s="163"/>
      <c r="F487" s="193" t="str">
        <f>IF(OR(D487="",E487=""),"",ROUND(D487/LOOKUP(E487,SMMLV!$A$2:$A$36,SMMLV!$D$2:$D$106),3))</f>
        <v/>
      </c>
      <c r="K487" s="822"/>
      <c r="L487" s="168">
        <v>2</v>
      </c>
      <c r="M487" s="823" t="str">
        <f t="shared" si="46"/>
        <v>NO APLICA</v>
      </c>
      <c r="N487" s="823"/>
    </row>
    <row r="488" spans="2:14">
      <c r="B488" s="162"/>
      <c r="C488" s="162"/>
      <c r="E488" s="163"/>
      <c r="F488" s="193" t="str">
        <f>IF(OR(D488="",E488=""),"",ROUND(D488/LOOKUP(E488,SMMLV!$A$2:$A$36,SMMLV!$D$2:$D$106),3))</f>
        <v/>
      </c>
      <c r="K488" s="822"/>
      <c r="L488" s="168">
        <v>3</v>
      </c>
      <c r="M488" s="823" t="str">
        <f t="shared" si="46"/>
        <v>NO APLICA</v>
      </c>
      <c r="N488" s="823"/>
    </row>
    <row r="489" spans="2:14">
      <c r="B489" s="162"/>
      <c r="C489" s="162"/>
      <c r="E489" s="163"/>
      <c r="F489" s="193" t="str">
        <f>IF(OR(D489="",E489=""),"",ROUND(D489/LOOKUP(E489,SMMLV!$A$2:$A$36,SMMLV!$D$2:$D$106),3))</f>
        <v/>
      </c>
      <c r="K489" s="822"/>
      <c r="L489" s="168">
        <v>4</v>
      </c>
      <c r="M489" s="823" t="str">
        <f t="shared" si="46"/>
        <v>NO APLICA</v>
      </c>
      <c r="N489" s="823"/>
    </row>
    <row r="490" spans="2:14">
      <c r="B490" s="162"/>
      <c r="C490" s="162"/>
      <c r="E490" s="163"/>
      <c r="F490" s="193" t="str">
        <f>IF(OR(D490="",E490=""),"",ROUND(D490/LOOKUP(E490,SMMLV!$A$2:$A$36,SMMLV!$D$2:$D$106),3))</f>
        <v/>
      </c>
      <c r="K490" s="822"/>
      <c r="L490" s="168">
        <v>5</v>
      </c>
      <c r="M490" s="823" t="str">
        <f t="shared" si="46"/>
        <v>NO APLICA</v>
      </c>
      <c r="N490" s="823"/>
    </row>
    <row r="491" spans="2:14">
      <c r="B491" s="162"/>
      <c r="C491" s="162"/>
      <c r="E491" s="163"/>
      <c r="F491" s="193" t="str">
        <f>IF(OR(D491="",E491=""),"",ROUND(D491/LOOKUP(E491,SMMLV!$A$2:$A$36,SMMLV!$D$2:$D$106),3))</f>
        <v/>
      </c>
      <c r="K491" s="822"/>
      <c r="L491" s="168">
        <v>6</v>
      </c>
      <c r="M491" s="823" t="str">
        <f t="shared" si="46"/>
        <v>NO APLICA</v>
      </c>
      <c r="N491" s="823"/>
    </row>
    <row r="492" spans="2:14">
      <c r="B492" s="162"/>
      <c r="C492" s="162"/>
      <c r="E492" s="163"/>
      <c r="F492" s="193" t="str">
        <f>IF(OR(D492="",E492=""),"",ROUND(D492/LOOKUP(E492,SMMLV!$A$2:$A$36,SMMLV!$D$2:$D$106),3))</f>
        <v/>
      </c>
      <c r="K492" s="822"/>
      <c r="L492" s="168">
        <v>7</v>
      </c>
      <c r="M492" s="823" t="str">
        <f t="shared" si="46"/>
        <v>NO APLICA</v>
      </c>
      <c r="N492" s="823"/>
    </row>
    <row r="493" spans="2:14">
      <c r="B493" s="162"/>
      <c r="C493" s="162"/>
      <c r="E493" s="163"/>
      <c r="F493" s="193" t="str">
        <f>IF(OR(D493="",E493=""),"",ROUND(D493/LOOKUP(E493,SMMLV!$A$2:$A$36,SMMLV!$D$2:$D$106),3))</f>
        <v/>
      </c>
      <c r="K493" s="822"/>
      <c r="L493" s="168">
        <v>8</v>
      </c>
      <c r="M493" s="823" t="str">
        <f t="shared" si="46"/>
        <v>NO APLICA</v>
      </c>
      <c r="N493" s="823"/>
    </row>
    <row r="494" spans="2:14">
      <c r="B494" s="162"/>
      <c r="C494" s="162"/>
      <c r="E494" s="163"/>
      <c r="F494" s="193" t="str">
        <f>IF(OR(D494="",E494=""),"",ROUND(D494/LOOKUP(E494,SMMLV!$A$2:$A$36,SMMLV!$D$2:$D$106),3))</f>
        <v/>
      </c>
      <c r="K494" s="822"/>
      <c r="L494" s="168">
        <v>9</v>
      </c>
      <c r="M494" s="823" t="str">
        <f t="shared" si="46"/>
        <v>NO APLICA</v>
      </c>
      <c r="N494" s="823"/>
    </row>
    <row r="495" spans="2:14">
      <c r="B495" s="162"/>
      <c r="C495" s="162"/>
      <c r="E495" s="163"/>
      <c r="F495" s="193" t="str">
        <f>IF(OR(D495="",E495=""),"",ROUND(D495/LOOKUP(E495,SMMLV!$A$2:$A$36,SMMLV!$D$2:$D$106),3))</f>
        <v/>
      </c>
      <c r="K495" s="822"/>
      <c r="L495" s="168">
        <v>10</v>
      </c>
      <c r="M495" s="823" t="str">
        <f t="shared" si="46"/>
        <v>NO APLICA</v>
      </c>
      <c r="N495" s="823"/>
    </row>
    <row r="496" spans="2:14">
      <c r="B496" s="162"/>
      <c r="C496" s="162"/>
      <c r="E496" s="163"/>
      <c r="F496" s="193" t="str">
        <f>IF(OR(D496="",E496=""),"",ROUND(D496/LOOKUP(E496,SMMLV!$A$2:$A$36,SMMLV!$D$2:$D$106),3))</f>
        <v/>
      </c>
      <c r="K496" s="822">
        <v>50</v>
      </c>
      <c r="L496" s="168">
        <v>1</v>
      </c>
      <c r="M496" s="823" t="str">
        <f t="shared" ref="M496:M505" si="47">IF(SUMIFS($F$5:$F$1200,$B$5:$B$1200,$K$496,$C$5:$C$1200,$L496)=0,"NO APLICA",ROUND(SUMIFS($F$5:$F$1200,$B$5:$B$1200,$K$496,$C$5:$C$1200,$L496),3))</f>
        <v>NO APLICA</v>
      </c>
      <c r="N496" s="823"/>
    </row>
    <row r="497" spans="2:14">
      <c r="B497" s="162"/>
      <c r="C497" s="162"/>
      <c r="E497" s="163"/>
      <c r="F497" s="193" t="str">
        <f>IF(OR(D497="",E497=""),"",ROUND(D497/LOOKUP(E497,SMMLV!$A$2:$A$36,SMMLV!$D$2:$D$106),3))</f>
        <v/>
      </c>
      <c r="K497" s="822"/>
      <c r="L497" s="168">
        <v>2</v>
      </c>
      <c r="M497" s="823" t="str">
        <f t="shared" si="47"/>
        <v>NO APLICA</v>
      </c>
      <c r="N497" s="823"/>
    </row>
    <row r="498" spans="2:14">
      <c r="B498" s="162"/>
      <c r="C498" s="162"/>
      <c r="E498" s="163"/>
      <c r="F498" s="193" t="str">
        <f>IF(OR(D498="",E498=""),"",ROUND(D498/LOOKUP(E498,SMMLV!$A$2:$A$36,SMMLV!$D$2:$D$106),3))</f>
        <v/>
      </c>
      <c r="K498" s="822"/>
      <c r="L498" s="168">
        <v>3</v>
      </c>
      <c r="M498" s="823" t="str">
        <f t="shared" si="47"/>
        <v>NO APLICA</v>
      </c>
      <c r="N498" s="823"/>
    </row>
    <row r="499" spans="2:14">
      <c r="B499" s="162"/>
      <c r="C499" s="162"/>
      <c r="E499" s="163"/>
      <c r="F499" s="193" t="str">
        <f>IF(OR(D499="",E499=""),"",ROUND(D499/LOOKUP(E499,SMMLV!$A$2:$A$36,SMMLV!$D$2:$D$106),3))</f>
        <v/>
      </c>
      <c r="K499" s="822"/>
      <c r="L499" s="168">
        <v>4</v>
      </c>
      <c r="M499" s="823" t="str">
        <f t="shared" si="47"/>
        <v>NO APLICA</v>
      </c>
      <c r="N499" s="823"/>
    </row>
    <row r="500" spans="2:14">
      <c r="B500" s="162"/>
      <c r="C500" s="162"/>
      <c r="E500" s="163"/>
      <c r="F500" s="193" t="str">
        <f>IF(OR(D500="",E500=""),"",ROUND(D500/LOOKUP(E500,SMMLV!$A$2:$A$36,SMMLV!$D$2:$D$106),3))</f>
        <v/>
      </c>
      <c r="K500" s="822"/>
      <c r="L500" s="168">
        <v>5</v>
      </c>
      <c r="M500" s="823" t="str">
        <f t="shared" si="47"/>
        <v>NO APLICA</v>
      </c>
      <c r="N500" s="823"/>
    </row>
    <row r="501" spans="2:14">
      <c r="B501" s="162"/>
      <c r="C501" s="162"/>
      <c r="E501" s="163"/>
      <c r="F501" s="193" t="str">
        <f>IF(OR(D501="",E501=""),"",ROUND(D501/LOOKUP(E501,SMMLV!$A$2:$A$36,SMMLV!$D$2:$D$106),3))</f>
        <v/>
      </c>
      <c r="K501" s="822"/>
      <c r="L501" s="168">
        <v>6</v>
      </c>
      <c r="M501" s="823" t="str">
        <f t="shared" si="47"/>
        <v>NO APLICA</v>
      </c>
      <c r="N501" s="823"/>
    </row>
    <row r="502" spans="2:14">
      <c r="B502" s="162"/>
      <c r="C502" s="162"/>
      <c r="E502" s="163"/>
      <c r="F502" s="193" t="str">
        <f>IF(OR(D502="",E502=""),"",ROUND(D502/LOOKUP(E502,SMMLV!$A$2:$A$36,SMMLV!$D$2:$D$106),3))</f>
        <v/>
      </c>
      <c r="K502" s="822"/>
      <c r="L502" s="168">
        <v>7</v>
      </c>
      <c r="M502" s="823" t="str">
        <f t="shared" si="47"/>
        <v>NO APLICA</v>
      </c>
      <c r="N502" s="823"/>
    </row>
    <row r="503" spans="2:14">
      <c r="B503" s="162"/>
      <c r="C503" s="162"/>
      <c r="E503" s="163"/>
      <c r="F503" s="193" t="str">
        <f>IF(OR(D503="",E503=""),"",ROUND(D503/LOOKUP(E503,SMMLV!$A$2:$A$36,SMMLV!$D$2:$D$106),3))</f>
        <v/>
      </c>
      <c r="K503" s="822"/>
      <c r="L503" s="168">
        <v>8</v>
      </c>
      <c r="M503" s="823" t="str">
        <f t="shared" si="47"/>
        <v>NO APLICA</v>
      </c>
      <c r="N503" s="823"/>
    </row>
    <row r="504" spans="2:14">
      <c r="B504" s="162"/>
      <c r="C504" s="162"/>
      <c r="E504" s="163"/>
      <c r="F504" s="193" t="str">
        <f>IF(OR(D504="",E504=""),"",ROUND(D504/LOOKUP(E504,SMMLV!$A$2:$A$36,SMMLV!$D$2:$D$106),3))</f>
        <v/>
      </c>
      <c r="K504" s="822"/>
      <c r="L504" s="168">
        <v>9</v>
      </c>
      <c r="M504" s="823" t="str">
        <f t="shared" si="47"/>
        <v>NO APLICA</v>
      </c>
      <c r="N504" s="823"/>
    </row>
    <row r="505" spans="2:14">
      <c r="B505" s="162"/>
      <c r="C505" s="162"/>
      <c r="E505" s="163"/>
      <c r="F505" s="193" t="str">
        <f>IF(OR(D505="",E505=""),"",ROUND(D505/LOOKUP(E505,SMMLV!$A$2:$A$36,SMMLV!$D$2:$D$106),3))</f>
        <v/>
      </c>
      <c r="K505" s="822"/>
      <c r="L505" s="168">
        <v>10</v>
      </c>
      <c r="M505" s="823" t="str">
        <f t="shared" si="47"/>
        <v>NO APLICA</v>
      </c>
      <c r="N505" s="823"/>
    </row>
    <row r="506" spans="2:14">
      <c r="B506" s="162"/>
      <c r="C506" s="162"/>
      <c r="E506" s="163"/>
      <c r="F506" s="193" t="str">
        <f>IF(OR(D506="",E506=""),"",ROUND(D506/LOOKUP(E506,SMMLV!$A$2:$A$36,SMMLV!$D$2:$D$106),3))</f>
        <v/>
      </c>
      <c r="K506" s="822">
        <v>51</v>
      </c>
      <c r="L506" s="168">
        <v>1</v>
      </c>
      <c r="M506" s="823" t="str">
        <f t="shared" ref="M506:M515" si="48">IF(SUMIFS($F$5:$F$1200,$B$5:$B$1200,$K$506,$C$5:$C$1200,$L506)=0,"NO APLICA",ROUND(SUMIFS($F$5:$F$1200,$B$5:$B$1200,$K$506,$C$5:$C$1200,$L506),3))</f>
        <v>NO APLICA</v>
      </c>
      <c r="N506" s="823"/>
    </row>
    <row r="507" spans="2:14">
      <c r="B507" s="162"/>
      <c r="C507" s="162"/>
      <c r="E507" s="163"/>
      <c r="F507" s="193" t="str">
        <f>IF(OR(D507="",E507=""),"",ROUND(D507/LOOKUP(E507,SMMLV!$A$2:$A$36,SMMLV!$D$2:$D$106),3))</f>
        <v/>
      </c>
      <c r="K507" s="822"/>
      <c r="L507" s="168">
        <v>2</v>
      </c>
      <c r="M507" s="823" t="str">
        <f t="shared" si="48"/>
        <v>NO APLICA</v>
      </c>
      <c r="N507" s="823"/>
    </row>
    <row r="508" spans="2:14">
      <c r="B508" s="162"/>
      <c r="C508" s="162"/>
      <c r="E508" s="163"/>
      <c r="F508" s="193" t="str">
        <f>IF(OR(D508="",E508=""),"",ROUND(D508/LOOKUP(E508,SMMLV!$A$2:$A$36,SMMLV!$D$2:$D$106),3))</f>
        <v/>
      </c>
      <c r="K508" s="822"/>
      <c r="L508" s="168">
        <v>3</v>
      </c>
      <c r="M508" s="823" t="str">
        <f t="shared" si="48"/>
        <v>NO APLICA</v>
      </c>
      <c r="N508" s="823"/>
    </row>
    <row r="509" spans="2:14">
      <c r="B509" s="162"/>
      <c r="C509" s="162"/>
      <c r="E509" s="163"/>
      <c r="F509" s="193" t="str">
        <f>IF(OR(D509="",E509=""),"",ROUND(D509/LOOKUP(E509,SMMLV!$A$2:$A$36,SMMLV!$D$2:$D$106),3))</f>
        <v/>
      </c>
      <c r="K509" s="822"/>
      <c r="L509" s="168">
        <v>4</v>
      </c>
      <c r="M509" s="823" t="str">
        <f t="shared" si="48"/>
        <v>NO APLICA</v>
      </c>
      <c r="N509" s="823"/>
    </row>
    <row r="510" spans="2:14">
      <c r="B510" s="162"/>
      <c r="C510" s="162"/>
      <c r="E510" s="163"/>
      <c r="F510" s="193" t="str">
        <f>IF(OR(D510="",E510=""),"",ROUND(D510/LOOKUP(E510,SMMLV!$A$2:$A$36,SMMLV!$D$2:$D$106),3))</f>
        <v/>
      </c>
      <c r="K510" s="822"/>
      <c r="L510" s="168">
        <v>5</v>
      </c>
      <c r="M510" s="823" t="str">
        <f t="shared" si="48"/>
        <v>NO APLICA</v>
      </c>
      <c r="N510" s="823"/>
    </row>
    <row r="511" spans="2:14">
      <c r="B511" s="162"/>
      <c r="C511" s="162"/>
      <c r="E511" s="163"/>
      <c r="F511" s="193" t="str">
        <f>IF(OR(D511="",E511=""),"",ROUND(D511/LOOKUP(E511,SMMLV!$A$2:$A$36,SMMLV!$D$2:$D$106),3))</f>
        <v/>
      </c>
      <c r="K511" s="822"/>
      <c r="L511" s="168">
        <v>6</v>
      </c>
      <c r="M511" s="823" t="str">
        <f t="shared" si="48"/>
        <v>NO APLICA</v>
      </c>
      <c r="N511" s="823"/>
    </row>
    <row r="512" spans="2:14">
      <c r="B512" s="162"/>
      <c r="C512" s="162"/>
      <c r="E512" s="163"/>
      <c r="F512" s="193" t="str">
        <f>IF(OR(D512="",E512=""),"",ROUND(D512/LOOKUP(E512,SMMLV!$A$2:$A$36,SMMLV!$D$2:$D$106),3))</f>
        <v/>
      </c>
      <c r="K512" s="822"/>
      <c r="L512" s="168">
        <v>7</v>
      </c>
      <c r="M512" s="823" t="str">
        <f t="shared" si="48"/>
        <v>NO APLICA</v>
      </c>
      <c r="N512" s="823"/>
    </row>
    <row r="513" spans="2:14">
      <c r="B513" s="162"/>
      <c r="C513" s="162"/>
      <c r="E513" s="163"/>
      <c r="F513" s="193" t="str">
        <f>IF(OR(D513="",E513=""),"",ROUND(D513/LOOKUP(E513,SMMLV!$A$2:$A$36,SMMLV!$D$2:$D$106),3))</f>
        <v/>
      </c>
      <c r="K513" s="822"/>
      <c r="L513" s="168">
        <v>8</v>
      </c>
      <c r="M513" s="823" t="str">
        <f t="shared" si="48"/>
        <v>NO APLICA</v>
      </c>
      <c r="N513" s="823"/>
    </row>
    <row r="514" spans="2:14">
      <c r="B514" s="162"/>
      <c r="C514" s="162"/>
      <c r="E514" s="163"/>
      <c r="F514" s="193" t="str">
        <f>IF(OR(D514="",E514=""),"",ROUND(D514/LOOKUP(E514,SMMLV!$A$2:$A$36,SMMLV!$D$2:$D$106),3))</f>
        <v/>
      </c>
      <c r="K514" s="822"/>
      <c r="L514" s="168">
        <v>9</v>
      </c>
      <c r="M514" s="823" t="str">
        <f t="shared" si="48"/>
        <v>NO APLICA</v>
      </c>
      <c r="N514" s="823"/>
    </row>
    <row r="515" spans="2:14">
      <c r="B515" s="162"/>
      <c r="C515" s="162"/>
      <c r="E515" s="163"/>
      <c r="F515" s="193" t="str">
        <f>IF(OR(D515="",E515=""),"",ROUND(D515/LOOKUP(E515,SMMLV!$A$2:$A$36,SMMLV!$D$2:$D$106),3))</f>
        <v/>
      </c>
      <c r="K515" s="822"/>
      <c r="L515" s="168">
        <v>10</v>
      </c>
      <c r="M515" s="823" t="str">
        <f t="shared" si="48"/>
        <v>NO APLICA</v>
      </c>
      <c r="N515" s="823"/>
    </row>
    <row r="516" spans="2:14">
      <c r="B516" s="162"/>
      <c r="C516" s="162"/>
      <c r="E516" s="163"/>
      <c r="F516" s="193" t="str">
        <f>IF(OR(D516="",E516=""),"",ROUND(D516/LOOKUP(E516,SMMLV!$A$2:$A$36,SMMLV!$D$2:$D$106),3))</f>
        <v/>
      </c>
      <c r="K516" s="822">
        <v>52</v>
      </c>
      <c r="L516" s="168">
        <v>1</v>
      </c>
      <c r="M516" s="823" t="str">
        <f t="shared" ref="M516:M525" si="49">IF(SUMIFS($F$5:$F$1200,$B$5:$B$1200,$K$516,$C$5:$C$1200,$L516)=0,"NO APLICA",ROUND(SUMIFS($F$5:$F$1200,$B$5:$B$1200,$K$516,$C$5:$C$1200,$L516),3))</f>
        <v>NO APLICA</v>
      </c>
      <c r="N516" s="823"/>
    </row>
    <row r="517" spans="2:14">
      <c r="B517" s="162"/>
      <c r="C517" s="162"/>
      <c r="E517" s="163"/>
      <c r="F517" s="193" t="str">
        <f>IF(OR(D517="",E517=""),"",ROUND(D517/LOOKUP(E517,SMMLV!$A$2:$A$36,SMMLV!$D$2:$D$106),3))</f>
        <v/>
      </c>
      <c r="K517" s="822"/>
      <c r="L517" s="168">
        <v>2</v>
      </c>
      <c r="M517" s="823" t="str">
        <f t="shared" si="49"/>
        <v>NO APLICA</v>
      </c>
      <c r="N517" s="823"/>
    </row>
    <row r="518" spans="2:14">
      <c r="B518" s="162"/>
      <c r="C518" s="162"/>
      <c r="E518" s="163"/>
      <c r="F518" s="193" t="str">
        <f>IF(OR(D518="",E518=""),"",ROUND(D518/LOOKUP(E518,SMMLV!$A$2:$A$36,SMMLV!$D$2:$D$106),3))</f>
        <v/>
      </c>
      <c r="K518" s="822"/>
      <c r="L518" s="168">
        <v>3</v>
      </c>
      <c r="M518" s="823" t="str">
        <f t="shared" si="49"/>
        <v>NO APLICA</v>
      </c>
      <c r="N518" s="823"/>
    </row>
    <row r="519" spans="2:14">
      <c r="B519" s="162"/>
      <c r="C519" s="162"/>
      <c r="E519" s="163"/>
      <c r="F519" s="193" t="str">
        <f>IF(OR(D519="",E519=""),"",ROUND(D519/LOOKUP(E519,SMMLV!$A$2:$A$36,SMMLV!$D$2:$D$106),3))</f>
        <v/>
      </c>
      <c r="K519" s="822"/>
      <c r="L519" s="168">
        <v>4</v>
      </c>
      <c r="M519" s="823" t="str">
        <f t="shared" si="49"/>
        <v>NO APLICA</v>
      </c>
      <c r="N519" s="823"/>
    </row>
    <row r="520" spans="2:14">
      <c r="B520" s="162"/>
      <c r="C520" s="162"/>
      <c r="E520" s="163"/>
      <c r="F520" s="193" t="str">
        <f>IF(OR(D520="",E520=""),"",ROUND(D520/LOOKUP(E520,SMMLV!$A$2:$A$36,SMMLV!$D$2:$D$106),3))</f>
        <v/>
      </c>
      <c r="K520" s="822"/>
      <c r="L520" s="168">
        <v>5</v>
      </c>
      <c r="M520" s="823" t="str">
        <f t="shared" si="49"/>
        <v>NO APLICA</v>
      </c>
      <c r="N520" s="823"/>
    </row>
    <row r="521" spans="2:14">
      <c r="B521" s="162"/>
      <c r="C521" s="162"/>
      <c r="E521" s="163"/>
      <c r="F521" s="193" t="str">
        <f>IF(OR(D521="",E521=""),"",ROUND(D521/LOOKUP(E521,SMMLV!$A$2:$A$36,SMMLV!$D$2:$D$106),3))</f>
        <v/>
      </c>
      <c r="K521" s="822"/>
      <c r="L521" s="168">
        <v>6</v>
      </c>
      <c r="M521" s="823" t="str">
        <f t="shared" si="49"/>
        <v>NO APLICA</v>
      </c>
      <c r="N521" s="823"/>
    </row>
    <row r="522" spans="2:14">
      <c r="B522" s="162"/>
      <c r="C522" s="162"/>
      <c r="E522" s="163"/>
      <c r="F522" s="193" t="str">
        <f>IF(OR(D522="",E522=""),"",ROUND(D522/LOOKUP(E522,SMMLV!$A$2:$A$36,SMMLV!$D$2:$D$106),3))</f>
        <v/>
      </c>
      <c r="K522" s="822"/>
      <c r="L522" s="168">
        <v>7</v>
      </c>
      <c r="M522" s="823" t="str">
        <f t="shared" si="49"/>
        <v>NO APLICA</v>
      </c>
      <c r="N522" s="823"/>
    </row>
    <row r="523" spans="2:14">
      <c r="B523" s="162"/>
      <c r="C523" s="162"/>
      <c r="E523" s="163"/>
      <c r="F523" s="193" t="str">
        <f>IF(OR(D523="",E523=""),"",ROUND(D523/LOOKUP(E523,SMMLV!$A$2:$A$36,SMMLV!$D$2:$D$106),3))</f>
        <v/>
      </c>
      <c r="K523" s="822"/>
      <c r="L523" s="168">
        <v>8</v>
      </c>
      <c r="M523" s="823" t="str">
        <f t="shared" si="49"/>
        <v>NO APLICA</v>
      </c>
      <c r="N523" s="823"/>
    </row>
    <row r="524" spans="2:14">
      <c r="B524" s="162"/>
      <c r="C524" s="162"/>
      <c r="E524" s="163"/>
      <c r="F524" s="193" t="str">
        <f>IF(OR(D524="",E524=""),"",ROUND(D524/LOOKUP(E524,SMMLV!$A$2:$A$36,SMMLV!$D$2:$D$106),3))</f>
        <v/>
      </c>
      <c r="K524" s="822"/>
      <c r="L524" s="168">
        <v>9</v>
      </c>
      <c r="M524" s="823" t="str">
        <f t="shared" si="49"/>
        <v>NO APLICA</v>
      </c>
      <c r="N524" s="823"/>
    </row>
    <row r="525" spans="2:14">
      <c r="B525" s="162"/>
      <c r="C525" s="162"/>
      <c r="E525" s="163"/>
      <c r="F525" s="193" t="str">
        <f>IF(OR(D525="",E525=""),"",ROUND(D525/LOOKUP(E525,SMMLV!$A$2:$A$36,SMMLV!$D$2:$D$106),3))</f>
        <v/>
      </c>
      <c r="K525" s="822"/>
      <c r="L525" s="168">
        <v>10</v>
      </c>
      <c r="M525" s="823" t="str">
        <f t="shared" si="49"/>
        <v>NO APLICA</v>
      </c>
      <c r="N525" s="823"/>
    </row>
    <row r="526" spans="2:14">
      <c r="B526" s="162"/>
      <c r="C526" s="162"/>
      <c r="E526" s="163"/>
      <c r="F526" s="193" t="str">
        <f>IF(OR(D526="",E526=""),"",ROUND(D526/LOOKUP(E526,SMMLV!$A$2:$A$36,SMMLV!$D$2:$D$106),3))</f>
        <v/>
      </c>
      <c r="K526" s="822">
        <v>53</v>
      </c>
      <c r="L526" s="168">
        <v>1</v>
      </c>
      <c r="M526" s="823" t="str">
        <f t="shared" ref="M526:M535" si="50">IF(SUMIFS($F$5:$F$1200,$B$5:$B$1200,$K$526,$C$5:$C$1200,$L526)=0,"NO APLICA",ROUND(SUMIFS($F$5:$F$1200,$B$5:$B$1200,$K$526,$C$5:$C$1200,$L526),3))</f>
        <v>NO APLICA</v>
      </c>
      <c r="N526" s="823"/>
    </row>
    <row r="527" spans="2:14">
      <c r="B527" s="162"/>
      <c r="C527" s="162"/>
      <c r="E527" s="163"/>
      <c r="F527" s="193" t="str">
        <f>IF(OR(D527="",E527=""),"",ROUND(D527/LOOKUP(E527,SMMLV!$A$2:$A$36,SMMLV!$D$2:$D$106),3))</f>
        <v/>
      </c>
      <c r="K527" s="822"/>
      <c r="L527" s="168">
        <v>2</v>
      </c>
      <c r="M527" s="823" t="str">
        <f t="shared" si="50"/>
        <v>NO APLICA</v>
      </c>
      <c r="N527" s="823"/>
    </row>
    <row r="528" spans="2:14">
      <c r="B528" s="162"/>
      <c r="C528" s="162"/>
      <c r="E528" s="163"/>
      <c r="F528" s="193" t="str">
        <f>IF(OR(D528="",E528=""),"",ROUND(D528/LOOKUP(E528,SMMLV!$A$2:$A$36,SMMLV!$D$2:$D$106),3))</f>
        <v/>
      </c>
      <c r="K528" s="822"/>
      <c r="L528" s="168">
        <v>3</v>
      </c>
      <c r="M528" s="823" t="str">
        <f t="shared" si="50"/>
        <v>NO APLICA</v>
      </c>
      <c r="N528" s="823"/>
    </row>
    <row r="529" spans="2:14">
      <c r="B529" s="162"/>
      <c r="C529" s="162"/>
      <c r="E529" s="163"/>
      <c r="F529" s="193" t="str">
        <f>IF(OR(D529="",E529=""),"",ROUND(D529/LOOKUP(E529,SMMLV!$A$2:$A$36,SMMLV!$D$2:$D$106),3))</f>
        <v/>
      </c>
      <c r="K529" s="822"/>
      <c r="L529" s="168">
        <v>4</v>
      </c>
      <c r="M529" s="823" t="str">
        <f t="shared" si="50"/>
        <v>NO APLICA</v>
      </c>
      <c r="N529" s="823"/>
    </row>
    <row r="530" spans="2:14">
      <c r="B530" s="162"/>
      <c r="C530" s="162"/>
      <c r="E530" s="163"/>
      <c r="F530" s="193" t="str">
        <f>IF(OR(D530="",E530=""),"",ROUND(D530/LOOKUP(E530,SMMLV!$A$2:$A$36,SMMLV!$D$2:$D$106),3))</f>
        <v/>
      </c>
      <c r="K530" s="822"/>
      <c r="L530" s="168">
        <v>5</v>
      </c>
      <c r="M530" s="823" t="str">
        <f t="shared" si="50"/>
        <v>NO APLICA</v>
      </c>
      <c r="N530" s="823"/>
    </row>
    <row r="531" spans="2:14">
      <c r="B531" s="162"/>
      <c r="C531" s="162"/>
      <c r="E531" s="163"/>
      <c r="F531" s="193" t="str">
        <f>IF(OR(D531="",E531=""),"",ROUND(D531/LOOKUP(E531,SMMLV!$A$2:$A$36,SMMLV!$D$2:$D$106),3))</f>
        <v/>
      </c>
      <c r="K531" s="822"/>
      <c r="L531" s="168">
        <v>6</v>
      </c>
      <c r="M531" s="823" t="str">
        <f t="shared" si="50"/>
        <v>NO APLICA</v>
      </c>
      <c r="N531" s="823"/>
    </row>
    <row r="532" spans="2:14">
      <c r="B532" s="162"/>
      <c r="C532" s="162"/>
      <c r="E532" s="163"/>
      <c r="F532" s="193" t="str">
        <f>IF(OR(D532="",E532=""),"",ROUND(D532/LOOKUP(E532,SMMLV!$A$2:$A$36,SMMLV!$D$2:$D$106),3))</f>
        <v/>
      </c>
      <c r="K532" s="822"/>
      <c r="L532" s="168">
        <v>7</v>
      </c>
      <c r="M532" s="823" t="str">
        <f t="shared" si="50"/>
        <v>NO APLICA</v>
      </c>
      <c r="N532" s="823"/>
    </row>
    <row r="533" spans="2:14">
      <c r="B533" s="162"/>
      <c r="C533" s="162"/>
      <c r="E533" s="163"/>
      <c r="F533" s="193" t="str">
        <f>IF(OR(D533="",E533=""),"",ROUND(D533/LOOKUP(E533,SMMLV!$A$2:$A$36,SMMLV!$D$2:$D$106),3))</f>
        <v/>
      </c>
      <c r="K533" s="822"/>
      <c r="L533" s="168">
        <v>8</v>
      </c>
      <c r="M533" s="823" t="str">
        <f t="shared" si="50"/>
        <v>NO APLICA</v>
      </c>
      <c r="N533" s="823"/>
    </row>
    <row r="534" spans="2:14">
      <c r="B534" s="162"/>
      <c r="C534" s="162"/>
      <c r="E534" s="163"/>
      <c r="F534" s="193" t="str">
        <f>IF(OR(D534="",E534=""),"",ROUND(D534/LOOKUP(E534,SMMLV!$A$2:$A$36,SMMLV!$D$2:$D$106),3))</f>
        <v/>
      </c>
      <c r="K534" s="822"/>
      <c r="L534" s="168">
        <v>9</v>
      </c>
      <c r="M534" s="823" t="str">
        <f t="shared" si="50"/>
        <v>NO APLICA</v>
      </c>
      <c r="N534" s="823"/>
    </row>
    <row r="535" spans="2:14">
      <c r="B535" s="162"/>
      <c r="C535" s="162"/>
      <c r="E535" s="163"/>
      <c r="F535" s="193" t="str">
        <f>IF(OR(D535="",E535=""),"",ROUND(D535/LOOKUP(E535,SMMLV!$A$2:$A$36,SMMLV!$D$2:$D$106),3))</f>
        <v/>
      </c>
      <c r="K535" s="822"/>
      <c r="L535" s="168">
        <v>10</v>
      </c>
      <c r="M535" s="823" t="str">
        <f t="shared" si="50"/>
        <v>NO APLICA</v>
      </c>
      <c r="N535" s="823"/>
    </row>
    <row r="536" spans="2:14">
      <c r="B536" s="162"/>
      <c r="C536" s="162"/>
      <c r="E536" s="163"/>
      <c r="F536" s="193" t="str">
        <f>IF(OR(D536="",E536=""),"",ROUND(D536/LOOKUP(E536,SMMLV!$A$2:$A$36,SMMLV!$D$2:$D$106),3))</f>
        <v/>
      </c>
      <c r="K536" s="822">
        <v>54</v>
      </c>
      <c r="L536" s="168">
        <v>1</v>
      </c>
      <c r="M536" s="823" t="str">
        <f t="shared" ref="M536:M545" si="51">IF(SUMIFS($F$5:$F$1200,$B$5:$B$1200,$K$536,$C$5:$C$1200,$L536)=0,"NO APLICA",ROUND(SUMIFS($F$5:$F$1200,$B$5:$B$1200,$K$536,$C$5:$C$1200,$L536),3))</f>
        <v>NO APLICA</v>
      </c>
      <c r="N536" s="823"/>
    </row>
    <row r="537" spans="2:14">
      <c r="B537" s="162"/>
      <c r="C537" s="162"/>
      <c r="E537" s="163"/>
      <c r="F537" s="193" t="str">
        <f>IF(OR(D537="",E537=""),"",ROUND(D537/LOOKUP(E537,SMMLV!$A$2:$A$36,SMMLV!$D$2:$D$106),3))</f>
        <v/>
      </c>
      <c r="K537" s="822"/>
      <c r="L537" s="168">
        <v>2</v>
      </c>
      <c r="M537" s="823" t="str">
        <f t="shared" si="51"/>
        <v>NO APLICA</v>
      </c>
      <c r="N537" s="823"/>
    </row>
    <row r="538" spans="2:14">
      <c r="B538" s="162"/>
      <c r="C538" s="162"/>
      <c r="E538" s="163"/>
      <c r="F538" s="193" t="str">
        <f>IF(OR(D538="",E538=""),"",ROUND(D538/LOOKUP(E538,SMMLV!$A$2:$A$36,SMMLV!$D$2:$D$106),3))</f>
        <v/>
      </c>
      <c r="K538" s="822"/>
      <c r="L538" s="168">
        <v>3</v>
      </c>
      <c r="M538" s="823" t="str">
        <f t="shared" si="51"/>
        <v>NO APLICA</v>
      </c>
      <c r="N538" s="823"/>
    </row>
    <row r="539" spans="2:14">
      <c r="B539" s="162"/>
      <c r="C539" s="162"/>
      <c r="E539" s="163"/>
      <c r="F539" s="193" t="str">
        <f>IF(OR(D539="",E539=""),"",ROUND(D539/LOOKUP(E539,SMMLV!$A$2:$A$36,SMMLV!$D$2:$D$106),3))</f>
        <v/>
      </c>
      <c r="K539" s="822"/>
      <c r="L539" s="168">
        <v>4</v>
      </c>
      <c r="M539" s="823" t="str">
        <f t="shared" si="51"/>
        <v>NO APLICA</v>
      </c>
      <c r="N539" s="823"/>
    </row>
    <row r="540" spans="2:14">
      <c r="B540" s="162"/>
      <c r="C540" s="162"/>
      <c r="E540" s="163"/>
      <c r="F540" s="193" t="str">
        <f>IF(OR(D540="",E540=""),"",ROUND(D540/LOOKUP(E540,SMMLV!$A$2:$A$36,SMMLV!$D$2:$D$106),3))</f>
        <v/>
      </c>
      <c r="K540" s="822"/>
      <c r="L540" s="168">
        <v>5</v>
      </c>
      <c r="M540" s="823" t="str">
        <f t="shared" si="51"/>
        <v>NO APLICA</v>
      </c>
      <c r="N540" s="823"/>
    </row>
    <row r="541" spans="2:14">
      <c r="B541" s="162"/>
      <c r="C541" s="162"/>
      <c r="E541" s="163"/>
      <c r="F541" s="193" t="str">
        <f>IF(OR(D541="",E541=""),"",ROUND(D541/LOOKUP(E541,SMMLV!$A$2:$A$36,SMMLV!$D$2:$D$106),3))</f>
        <v/>
      </c>
      <c r="K541" s="822"/>
      <c r="L541" s="168">
        <v>6</v>
      </c>
      <c r="M541" s="823" t="str">
        <f t="shared" si="51"/>
        <v>NO APLICA</v>
      </c>
      <c r="N541" s="823"/>
    </row>
    <row r="542" spans="2:14">
      <c r="B542" s="162"/>
      <c r="C542" s="162"/>
      <c r="E542" s="163"/>
      <c r="F542" s="193" t="str">
        <f>IF(OR(D542="",E542=""),"",ROUND(D542/LOOKUP(E542,SMMLV!$A$2:$A$36,SMMLV!$D$2:$D$106),3))</f>
        <v/>
      </c>
      <c r="K542" s="822"/>
      <c r="L542" s="168">
        <v>7</v>
      </c>
      <c r="M542" s="823" t="str">
        <f t="shared" si="51"/>
        <v>NO APLICA</v>
      </c>
      <c r="N542" s="823"/>
    </row>
    <row r="543" spans="2:14">
      <c r="B543" s="162"/>
      <c r="C543" s="162"/>
      <c r="E543" s="163"/>
      <c r="F543" s="193" t="str">
        <f>IF(OR(D543="",E543=""),"",ROUND(D543/LOOKUP(E543,SMMLV!$A$2:$A$36,SMMLV!$D$2:$D$106),3))</f>
        <v/>
      </c>
      <c r="K543" s="822"/>
      <c r="L543" s="168">
        <v>8</v>
      </c>
      <c r="M543" s="823" t="str">
        <f t="shared" si="51"/>
        <v>NO APLICA</v>
      </c>
      <c r="N543" s="823"/>
    </row>
    <row r="544" spans="2:14">
      <c r="B544" s="162"/>
      <c r="C544" s="162"/>
      <c r="E544" s="163"/>
      <c r="F544" s="193" t="str">
        <f>IF(OR(D544="",E544=""),"",ROUND(D544/LOOKUP(E544,SMMLV!$A$2:$A$36,SMMLV!$D$2:$D$106),3))</f>
        <v/>
      </c>
      <c r="K544" s="822"/>
      <c r="L544" s="168">
        <v>9</v>
      </c>
      <c r="M544" s="823" t="str">
        <f t="shared" si="51"/>
        <v>NO APLICA</v>
      </c>
      <c r="N544" s="823"/>
    </row>
    <row r="545" spans="2:14">
      <c r="B545" s="162"/>
      <c r="C545" s="162"/>
      <c r="E545" s="163"/>
      <c r="F545" s="193" t="str">
        <f>IF(OR(D545="",E545=""),"",ROUND(D545/LOOKUP(E545,SMMLV!$A$2:$A$36,SMMLV!$D$2:$D$106),3))</f>
        <v/>
      </c>
      <c r="K545" s="822"/>
      <c r="L545" s="168">
        <v>10</v>
      </c>
      <c r="M545" s="823" t="str">
        <f t="shared" si="51"/>
        <v>NO APLICA</v>
      </c>
      <c r="N545" s="823"/>
    </row>
    <row r="546" spans="2:14">
      <c r="B546" s="162"/>
      <c r="C546" s="162"/>
      <c r="E546" s="163"/>
      <c r="F546" s="193" t="str">
        <f>IF(OR(D546="",E546=""),"",ROUND(D546/LOOKUP(E546,SMMLV!$A$2:$A$36,SMMLV!$D$2:$D$106),3))</f>
        <v/>
      </c>
      <c r="K546" s="822">
        <v>55</v>
      </c>
      <c r="L546" s="168">
        <v>1</v>
      </c>
      <c r="M546" s="823" t="str">
        <f t="shared" ref="M546:M555" si="52">IF(SUMIFS($F$5:$F$1200,$B$5:$B$1200,$K$546,$C$5:$C$1200,$L546)=0,"NO APLICA",ROUND(SUMIFS($F$5:$F$1200,$B$5:$B$1200,$K$546,$C$5:$C$1200,$L546),3))</f>
        <v>NO APLICA</v>
      </c>
      <c r="N546" s="823"/>
    </row>
    <row r="547" spans="2:14">
      <c r="B547" s="162"/>
      <c r="C547" s="162"/>
      <c r="E547" s="163"/>
      <c r="F547" s="193" t="str">
        <f>IF(OR(D547="",E547=""),"",ROUND(D547/LOOKUP(E547,SMMLV!$A$2:$A$36,SMMLV!$D$2:$D$106),3))</f>
        <v/>
      </c>
      <c r="K547" s="822"/>
      <c r="L547" s="168">
        <v>2</v>
      </c>
      <c r="M547" s="823" t="str">
        <f t="shared" si="52"/>
        <v>NO APLICA</v>
      </c>
      <c r="N547" s="823"/>
    </row>
    <row r="548" spans="2:14">
      <c r="B548" s="162"/>
      <c r="C548" s="162"/>
      <c r="E548" s="163"/>
      <c r="F548" s="193" t="str">
        <f>IF(OR(D548="",E548=""),"",ROUND(D548/LOOKUP(E548,SMMLV!$A$2:$A$36,SMMLV!$D$2:$D$106),3))</f>
        <v/>
      </c>
      <c r="K548" s="822"/>
      <c r="L548" s="168">
        <v>3</v>
      </c>
      <c r="M548" s="823" t="str">
        <f t="shared" si="52"/>
        <v>NO APLICA</v>
      </c>
      <c r="N548" s="823"/>
    </row>
    <row r="549" spans="2:14">
      <c r="B549" s="162"/>
      <c r="C549" s="162"/>
      <c r="E549" s="163"/>
      <c r="F549" s="193" t="str">
        <f>IF(OR(D549="",E549=""),"",ROUND(D549/LOOKUP(E549,SMMLV!$A$2:$A$36,SMMLV!$D$2:$D$106),3))</f>
        <v/>
      </c>
      <c r="K549" s="822"/>
      <c r="L549" s="168">
        <v>4</v>
      </c>
      <c r="M549" s="823" t="str">
        <f t="shared" si="52"/>
        <v>NO APLICA</v>
      </c>
      <c r="N549" s="823"/>
    </row>
    <row r="550" spans="2:14">
      <c r="B550" s="162"/>
      <c r="C550" s="162"/>
      <c r="E550" s="163"/>
      <c r="F550" s="193" t="str">
        <f>IF(OR(D550="",E550=""),"",ROUND(D550/LOOKUP(E550,SMMLV!$A$2:$A$36,SMMLV!$D$2:$D$106),3))</f>
        <v/>
      </c>
      <c r="K550" s="822"/>
      <c r="L550" s="168">
        <v>5</v>
      </c>
      <c r="M550" s="823" t="str">
        <f t="shared" si="52"/>
        <v>NO APLICA</v>
      </c>
      <c r="N550" s="823"/>
    </row>
    <row r="551" spans="2:14">
      <c r="B551" s="162"/>
      <c r="C551" s="162"/>
      <c r="E551" s="163"/>
      <c r="F551" s="193" t="str">
        <f>IF(OR(D551="",E551=""),"",ROUND(D551/LOOKUP(E551,SMMLV!$A$2:$A$36,SMMLV!$D$2:$D$106),3))</f>
        <v/>
      </c>
      <c r="K551" s="822"/>
      <c r="L551" s="168">
        <v>6</v>
      </c>
      <c r="M551" s="823" t="str">
        <f t="shared" si="52"/>
        <v>NO APLICA</v>
      </c>
      <c r="N551" s="823"/>
    </row>
    <row r="552" spans="2:14">
      <c r="B552" s="162"/>
      <c r="C552" s="162"/>
      <c r="E552" s="163"/>
      <c r="F552" s="193" t="str">
        <f>IF(OR(D552="",E552=""),"",ROUND(D552/LOOKUP(E552,SMMLV!$A$2:$A$36,SMMLV!$D$2:$D$106),3))</f>
        <v/>
      </c>
      <c r="K552" s="822"/>
      <c r="L552" s="168">
        <v>7</v>
      </c>
      <c r="M552" s="823" t="str">
        <f t="shared" si="52"/>
        <v>NO APLICA</v>
      </c>
      <c r="N552" s="823"/>
    </row>
    <row r="553" spans="2:14">
      <c r="B553" s="162"/>
      <c r="C553" s="162"/>
      <c r="E553" s="163"/>
      <c r="F553" s="193" t="str">
        <f>IF(OR(D553="",E553=""),"",ROUND(D553/LOOKUP(E553,SMMLV!$A$2:$A$36,SMMLV!$D$2:$D$106),3))</f>
        <v/>
      </c>
      <c r="K553" s="822"/>
      <c r="L553" s="168">
        <v>8</v>
      </c>
      <c r="M553" s="823" t="str">
        <f t="shared" si="52"/>
        <v>NO APLICA</v>
      </c>
      <c r="N553" s="823"/>
    </row>
    <row r="554" spans="2:14">
      <c r="B554" s="162"/>
      <c r="C554" s="162"/>
      <c r="E554" s="163"/>
      <c r="F554" s="193" t="str">
        <f>IF(OR(D554="",E554=""),"",ROUND(D554/LOOKUP(E554,SMMLV!$A$2:$A$36,SMMLV!$D$2:$D$106),3))</f>
        <v/>
      </c>
      <c r="K554" s="822"/>
      <c r="L554" s="168">
        <v>9</v>
      </c>
      <c r="M554" s="823" t="str">
        <f t="shared" si="52"/>
        <v>NO APLICA</v>
      </c>
      <c r="N554" s="823"/>
    </row>
    <row r="555" spans="2:14">
      <c r="B555" s="162"/>
      <c r="C555" s="162"/>
      <c r="E555" s="163"/>
      <c r="F555" s="193" t="str">
        <f>IF(OR(D555="",E555=""),"",ROUND(D555/LOOKUP(E555,SMMLV!$A$2:$A$36,SMMLV!$D$2:$D$106),3))</f>
        <v/>
      </c>
      <c r="K555" s="822"/>
      <c r="L555" s="168">
        <v>10</v>
      </c>
      <c r="M555" s="823" t="str">
        <f t="shared" si="52"/>
        <v>NO APLICA</v>
      </c>
      <c r="N555" s="823"/>
    </row>
    <row r="556" spans="2:14">
      <c r="B556" s="162"/>
      <c r="C556" s="162"/>
      <c r="E556" s="163"/>
      <c r="F556" s="193" t="str">
        <f>IF(OR(D556="",E556=""),"",ROUND(D556/LOOKUP(E556,SMMLV!$A$2:$A$36,SMMLV!$D$2:$D$106),3))</f>
        <v/>
      </c>
      <c r="K556" s="822">
        <v>56</v>
      </c>
      <c r="L556" s="168">
        <v>1</v>
      </c>
      <c r="M556" s="823" t="str">
        <f t="shared" ref="M556:M565" si="53">IF(SUMIFS($F$5:$F$1200,$B$5:$B$1200,$K$556,$C$5:$C$1200,$L556)=0,"NO APLICA",ROUND(SUMIFS($F$5:$F$1200,$B$5:$B$1200,$K$556,$C$5:$C$1200,$L556),3))</f>
        <v>NO APLICA</v>
      </c>
      <c r="N556" s="823"/>
    </row>
    <row r="557" spans="2:14">
      <c r="B557" s="162"/>
      <c r="C557" s="162"/>
      <c r="E557" s="163"/>
      <c r="F557" s="193" t="str">
        <f>IF(OR(D557="",E557=""),"",ROUND(D557/LOOKUP(E557,SMMLV!$A$2:$A$36,SMMLV!$D$2:$D$106),3))</f>
        <v/>
      </c>
      <c r="K557" s="822"/>
      <c r="L557" s="168">
        <v>2</v>
      </c>
      <c r="M557" s="823" t="str">
        <f t="shared" si="53"/>
        <v>NO APLICA</v>
      </c>
      <c r="N557" s="823"/>
    </row>
    <row r="558" spans="2:14">
      <c r="B558" s="162"/>
      <c r="C558" s="162"/>
      <c r="E558" s="163"/>
      <c r="F558" s="193" t="str">
        <f>IF(OR(D558="",E558=""),"",ROUND(D558/LOOKUP(E558,SMMLV!$A$2:$A$36,SMMLV!$D$2:$D$106),3))</f>
        <v/>
      </c>
      <c r="K558" s="822"/>
      <c r="L558" s="168">
        <v>3</v>
      </c>
      <c r="M558" s="823" t="str">
        <f t="shared" si="53"/>
        <v>NO APLICA</v>
      </c>
      <c r="N558" s="823"/>
    </row>
    <row r="559" spans="2:14">
      <c r="B559" s="162"/>
      <c r="C559" s="162"/>
      <c r="E559" s="163"/>
      <c r="F559" s="193" t="str">
        <f>IF(OR(D559="",E559=""),"",ROUND(D559/LOOKUP(E559,SMMLV!$A$2:$A$36,SMMLV!$D$2:$D$106),3))</f>
        <v/>
      </c>
      <c r="K559" s="822"/>
      <c r="L559" s="168">
        <v>4</v>
      </c>
      <c r="M559" s="823" t="str">
        <f t="shared" si="53"/>
        <v>NO APLICA</v>
      </c>
      <c r="N559" s="823"/>
    </row>
    <row r="560" spans="2:14">
      <c r="B560" s="162"/>
      <c r="C560" s="162"/>
      <c r="E560" s="163"/>
      <c r="F560" s="193" t="str">
        <f>IF(OR(D560="",E560=""),"",ROUND(D560/LOOKUP(E560,SMMLV!$A$2:$A$36,SMMLV!$D$2:$D$106),3))</f>
        <v/>
      </c>
      <c r="K560" s="822"/>
      <c r="L560" s="168">
        <v>5</v>
      </c>
      <c r="M560" s="823" t="str">
        <f t="shared" si="53"/>
        <v>NO APLICA</v>
      </c>
      <c r="N560" s="823"/>
    </row>
    <row r="561" spans="2:14">
      <c r="B561" s="162"/>
      <c r="C561" s="162"/>
      <c r="E561" s="163"/>
      <c r="F561" s="193" t="str">
        <f>IF(OR(D561="",E561=""),"",ROUND(D561/LOOKUP(E561,SMMLV!$A$2:$A$36,SMMLV!$D$2:$D$106),3))</f>
        <v/>
      </c>
      <c r="K561" s="822"/>
      <c r="L561" s="168">
        <v>6</v>
      </c>
      <c r="M561" s="823" t="str">
        <f t="shared" si="53"/>
        <v>NO APLICA</v>
      </c>
      <c r="N561" s="823"/>
    </row>
    <row r="562" spans="2:14">
      <c r="B562" s="162"/>
      <c r="C562" s="162"/>
      <c r="E562" s="163"/>
      <c r="F562" s="193" t="str">
        <f>IF(OR(D562="",E562=""),"",ROUND(D562/LOOKUP(E562,SMMLV!$A$2:$A$36,SMMLV!$D$2:$D$106),3))</f>
        <v/>
      </c>
      <c r="K562" s="822"/>
      <c r="L562" s="168">
        <v>7</v>
      </c>
      <c r="M562" s="823" t="str">
        <f t="shared" si="53"/>
        <v>NO APLICA</v>
      </c>
      <c r="N562" s="823"/>
    </row>
    <row r="563" spans="2:14">
      <c r="B563" s="162"/>
      <c r="C563" s="162"/>
      <c r="E563" s="163"/>
      <c r="F563" s="193" t="str">
        <f>IF(OR(D563="",E563=""),"",ROUND(D563/LOOKUP(E563,SMMLV!$A$2:$A$36,SMMLV!$D$2:$D$106),3))</f>
        <v/>
      </c>
      <c r="K563" s="822"/>
      <c r="L563" s="168">
        <v>8</v>
      </c>
      <c r="M563" s="823" t="str">
        <f t="shared" si="53"/>
        <v>NO APLICA</v>
      </c>
      <c r="N563" s="823"/>
    </row>
    <row r="564" spans="2:14">
      <c r="B564" s="162"/>
      <c r="C564" s="162"/>
      <c r="E564" s="163"/>
      <c r="F564" s="193" t="str">
        <f>IF(OR(D564="",E564=""),"",ROUND(D564/LOOKUP(E564,SMMLV!$A$2:$A$36,SMMLV!$D$2:$D$106),3))</f>
        <v/>
      </c>
      <c r="K564" s="822"/>
      <c r="L564" s="168">
        <v>9</v>
      </c>
      <c r="M564" s="823" t="str">
        <f t="shared" si="53"/>
        <v>NO APLICA</v>
      </c>
      <c r="N564" s="823"/>
    </row>
    <row r="565" spans="2:14">
      <c r="B565" s="162"/>
      <c r="C565" s="162"/>
      <c r="E565" s="163"/>
      <c r="F565" s="193" t="str">
        <f>IF(OR(D565="",E565=""),"",ROUND(D565/LOOKUP(E565,SMMLV!$A$2:$A$36,SMMLV!$D$2:$D$106),3))</f>
        <v/>
      </c>
      <c r="K565" s="822"/>
      <c r="L565" s="168">
        <v>10</v>
      </c>
      <c r="M565" s="823" t="str">
        <f t="shared" si="53"/>
        <v>NO APLICA</v>
      </c>
      <c r="N565" s="823"/>
    </row>
    <row r="566" spans="2:14">
      <c r="B566" s="162"/>
      <c r="C566" s="162"/>
      <c r="E566" s="163"/>
      <c r="F566" s="193" t="str">
        <f>IF(OR(D566="",E566=""),"",ROUND(D566/LOOKUP(E566,SMMLV!$A$2:$A$36,SMMLV!$D$2:$D$106),3))</f>
        <v/>
      </c>
      <c r="K566" s="822">
        <v>57</v>
      </c>
      <c r="L566" s="168">
        <v>1</v>
      </c>
      <c r="M566" s="823" t="str">
        <f t="shared" ref="M566:M575" si="54">IF(SUMIFS($F$5:$F$1200,$B$5:$B$1200,$K$566,$C$5:$C$1200,$L566)=0,"NO APLICA",ROUND(SUMIFS($F$5:$F$1200,$B$5:$B$1200,$K$566,$C$5:$C$1200,$L566),3))</f>
        <v>NO APLICA</v>
      </c>
      <c r="N566" s="823"/>
    </row>
    <row r="567" spans="2:14">
      <c r="B567" s="162"/>
      <c r="C567" s="162"/>
      <c r="E567" s="163"/>
      <c r="F567" s="193" t="str">
        <f>IF(OR(D567="",E567=""),"",ROUND(D567/LOOKUP(E567,SMMLV!$A$2:$A$36,SMMLV!$D$2:$D$106),3))</f>
        <v/>
      </c>
      <c r="K567" s="822"/>
      <c r="L567" s="168">
        <v>2</v>
      </c>
      <c r="M567" s="823" t="str">
        <f t="shared" si="54"/>
        <v>NO APLICA</v>
      </c>
      <c r="N567" s="823"/>
    </row>
    <row r="568" spans="2:14">
      <c r="B568" s="162"/>
      <c r="C568" s="162"/>
      <c r="E568" s="163"/>
      <c r="F568" s="193" t="str">
        <f>IF(OR(D568="",E568=""),"",ROUND(D568/LOOKUP(E568,SMMLV!$A$2:$A$36,SMMLV!$D$2:$D$106),3))</f>
        <v/>
      </c>
      <c r="K568" s="822"/>
      <c r="L568" s="168">
        <v>3</v>
      </c>
      <c r="M568" s="823" t="str">
        <f t="shared" si="54"/>
        <v>NO APLICA</v>
      </c>
      <c r="N568" s="823"/>
    </row>
    <row r="569" spans="2:14">
      <c r="B569" s="162"/>
      <c r="C569" s="162"/>
      <c r="E569" s="163"/>
      <c r="F569" s="193" t="str">
        <f>IF(OR(D569="",E569=""),"",ROUND(D569/LOOKUP(E569,SMMLV!$A$2:$A$36,SMMLV!$D$2:$D$106),3))</f>
        <v/>
      </c>
      <c r="K569" s="822"/>
      <c r="L569" s="168">
        <v>4</v>
      </c>
      <c r="M569" s="823" t="str">
        <f t="shared" si="54"/>
        <v>NO APLICA</v>
      </c>
      <c r="N569" s="823"/>
    </row>
    <row r="570" spans="2:14">
      <c r="B570" s="162"/>
      <c r="C570" s="162"/>
      <c r="E570" s="163"/>
      <c r="F570" s="193" t="str">
        <f>IF(OR(D570="",E570=""),"",ROUND(D570/LOOKUP(E570,SMMLV!$A$2:$A$36,SMMLV!$D$2:$D$106),3))</f>
        <v/>
      </c>
      <c r="K570" s="822"/>
      <c r="L570" s="168">
        <v>5</v>
      </c>
      <c r="M570" s="823" t="str">
        <f t="shared" si="54"/>
        <v>NO APLICA</v>
      </c>
      <c r="N570" s="823"/>
    </row>
    <row r="571" spans="2:14">
      <c r="B571" s="162"/>
      <c r="C571" s="162"/>
      <c r="E571" s="163"/>
      <c r="F571" s="193" t="str">
        <f>IF(OR(D571="",E571=""),"",ROUND(D571/LOOKUP(E571,SMMLV!$A$2:$A$36,SMMLV!$D$2:$D$106),3))</f>
        <v/>
      </c>
      <c r="K571" s="822"/>
      <c r="L571" s="168">
        <v>6</v>
      </c>
      <c r="M571" s="823" t="str">
        <f t="shared" si="54"/>
        <v>NO APLICA</v>
      </c>
      <c r="N571" s="823"/>
    </row>
    <row r="572" spans="2:14">
      <c r="B572" s="162"/>
      <c r="C572" s="162"/>
      <c r="E572" s="163"/>
      <c r="F572" s="193" t="str">
        <f>IF(OR(D572="",E572=""),"",ROUND(D572/LOOKUP(E572,SMMLV!$A$2:$A$36,SMMLV!$D$2:$D$106),3))</f>
        <v/>
      </c>
      <c r="K572" s="822"/>
      <c r="L572" s="168">
        <v>7</v>
      </c>
      <c r="M572" s="823" t="str">
        <f t="shared" si="54"/>
        <v>NO APLICA</v>
      </c>
      <c r="N572" s="823"/>
    </row>
    <row r="573" spans="2:14">
      <c r="B573" s="162"/>
      <c r="C573" s="162"/>
      <c r="E573" s="163"/>
      <c r="F573" s="193" t="str">
        <f>IF(OR(D573="",E573=""),"",ROUND(D573/LOOKUP(E573,SMMLV!$A$2:$A$36,SMMLV!$D$2:$D$106),3))</f>
        <v/>
      </c>
      <c r="K573" s="822"/>
      <c r="L573" s="168">
        <v>8</v>
      </c>
      <c r="M573" s="823" t="str">
        <f t="shared" si="54"/>
        <v>NO APLICA</v>
      </c>
      <c r="N573" s="823"/>
    </row>
    <row r="574" spans="2:14">
      <c r="B574" s="162"/>
      <c r="C574" s="162"/>
      <c r="E574" s="163"/>
      <c r="F574" s="193" t="str">
        <f>IF(OR(D574="",E574=""),"",ROUND(D574/LOOKUP(E574,SMMLV!$A$2:$A$36,SMMLV!$D$2:$D$106),3))</f>
        <v/>
      </c>
      <c r="K574" s="822"/>
      <c r="L574" s="168">
        <v>9</v>
      </c>
      <c r="M574" s="823" t="str">
        <f t="shared" si="54"/>
        <v>NO APLICA</v>
      </c>
      <c r="N574" s="823"/>
    </row>
    <row r="575" spans="2:14">
      <c r="B575" s="162"/>
      <c r="C575" s="162"/>
      <c r="E575" s="163"/>
      <c r="F575" s="193" t="str">
        <f>IF(OR(D575="",E575=""),"",ROUND(D575/LOOKUP(E575,SMMLV!$A$2:$A$36,SMMLV!$D$2:$D$106),3))</f>
        <v/>
      </c>
      <c r="K575" s="822"/>
      <c r="L575" s="168">
        <v>10</v>
      </c>
      <c r="M575" s="823" t="str">
        <f t="shared" si="54"/>
        <v>NO APLICA</v>
      </c>
      <c r="N575" s="823"/>
    </row>
    <row r="576" spans="2:14">
      <c r="B576" s="162"/>
      <c r="C576" s="162"/>
      <c r="E576" s="163"/>
      <c r="F576" s="193" t="str">
        <f>IF(OR(D576="",E576=""),"",ROUND(D576/LOOKUP(E576,SMMLV!$A$2:$A$36,SMMLV!$D$2:$D$106),3))</f>
        <v/>
      </c>
      <c r="K576" s="822">
        <v>58</v>
      </c>
      <c r="L576" s="168">
        <v>1</v>
      </c>
      <c r="M576" s="823" t="str">
        <f t="shared" ref="M576:M585" si="55">IF(SUMIFS($F$5:$F$1200,$B$5:$B$1200,$K$576,$C$5:$C$1200,$L576)=0,"NO APLICA",ROUND(SUMIFS($F$5:$F$1200,$B$5:$B$1200,$K$576,$C$5:$C$1200,$L576),3))</f>
        <v>NO APLICA</v>
      </c>
      <c r="N576" s="823"/>
    </row>
    <row r="577" spans="2:14">
      <c r="B577" s="162"/>
      <c r="C577" s="162"/>
      <c r="E577" s="163"/>
      <c r="F577" s="193" t="str">
        <f>IF(OR(D577="",E577=""),"",ROUND(D577/LOOKUP(E577,SMMLV!$A$2:$A$36,SMMLV!$D$2:$D$106),3))</f>
        <v/>
      </c>
      <c r="K577" s="822"/>
      <c r="L577" s="168">
        <v>2</v>
      </c>
      <c r="M577" s="823" t="str">
        <f t="shared" si="55"/>
        <v>NO APLICA</v>
      </c>
      <c r="N577" s="823"/>
    </row>
    <row r="578" spans="2:14">
      <c r="B578" s="162"/>
      <c r="C578" s="162"/>
      <c r="E578" s="163"/>
      <c r="F578" s="193" t="str">
        <f>IF(OR(D578="",E578=""),"",ROUND(D578/LOOKUP(E578,SMMLV!$A$2:$A$36,SMMLV!$D$2:$D$106),3))</f>
        <v/>
      </c>
      <c r="K578" s="822"/>
      <c r="L578" s="168">
        <v>3</v>
      </c>
      <c r="M578" s="823" t="str">
        <f t="shared" si="55"/>
        <v>NO APLICA</v>
      </c>
      <c r="N578" s="823"/>
    </row>
    <row r="579" spans="2:14">
      <c r="B579" s="162"/>
      <c r="C579" s="162"/>
      <c r="E579" s="163"/>
      <c r="F579" s="193" t="str">
        <f>IF(OR(D579="",E579=""),"",ROUND(D579/LOOKUP(E579,SMMLV!$A$2:$A$36,SMMLV!$D$2:$D$106),3))</f>
        <v/>
      </c>
      <c r="K579" s="822"/>
      <c r="L579" s="168">
        <v>4</v>
      </c>
      <c r="M579" s="823" t="str">
        <f t="shared" si="55"/>
        <v>NO APLICA</v>
      </c>
      <c r="N579" s="823"/>
    </row>
    <row r="580" spans="2:14">
      <c r="B580" s="162"/>
      <c r="C580" s="162"/>
      <c r="E580" s="163"/>
      <c r="F580" s="193" t="str">
        <f>IF(OR(D580="",E580=""),"",ROUND(D580/LOOKUP(E580,SMMLV!$A$2:$A$36,SMMLV!$D$2:$D$106),3))</f>
        <v/>
      </c>
      <c r="K580" s="822"/>
      <c r="L580" s="168">
        <v>5</v>
      </c>
      <c r="M580" s="823" t="str">
        <f t="shared" si="55"/>
        <v>NO APLICA</v>
      </c>
      <c r="N580" s="823"/>
    </row>
    <row r="581" spans="2:14">
      <c r="B581" s="162"/>
      <c r="C581" s="162"/>
      <c r="E581" s="163"/>
      <c r="F581" s="193" t="str">
        <f>IF(OR(D581="",E581=""),"",ROUND(D581/LOOKUP(E581,SMMLV!$A$2:$A$36,SMMLV!$D$2:$D$106),3))</f>
        <v/>
      </c>
      <c r="K581" s="822"/>
      <c r="L581" s="168">
        <v>6</v>
      </c>
      <c r="M581" s="823" t="str">
        <f t="shared" si="55"/>
        <v>NO APLICA</v>
      </c>
      <c r="N581" s="823"/>
    </row>
    <row r="582" spans="2:14">
      <c r="B582" s="162"/>
      <c r="C582" s="162"/>
      <c r="E582" s="163"/>
      <c r="F582" s="193" t="str">
        <f>IF(OR(D582="",E582=""),"",ROUND(D582/LOOKUP(E582,SMMLV!$A$2:$A$36,SMMLV!$D$2:$D$106),3))</f>
        <v/>
      </c>
      <c r="K582" s="822"/>
      <c r="L582" s="168">
        <v>7</v>
      </c>
      <c r="M582" s="823" t="str">
        <f t="shared" si="55"/>
        <v>NO APLICA</v>
      </c>
      <c r="N582" s="823"/>
    </row>
    <row r="583" spans="2:14">
      <c r="B583" s="162"/>
      <c r="C583" s="162"/>
      <c r="E583" s="163"/>
      <c r="F583" s="193" t="str">
        <f>IF(OR(D583="",E583=""),"",ROUND(D583/LOOKUP(E583,SMMLV!$A$2:$A$36,SMMLV!$D$2:$D$106),3))</f>
        <v/>
      </c>
      <c r="K583" s="822"/>
      <c r="L583" s="168">
        <v>8</v>
      </c>
      <c r="M583" s="823" t="str">
        <f t="shared" si="55"/>
        <v>NO APLICA</v>
      </c>
      <c r="N583" s="823"/>
    </row>
    <row r="584" spans="2:14">
      <c r="B584" s="162"/>
      <c r="C584" s="162"/>
      <c r="E584" s="163"/>
      <c r="F584" s="193" t="str">
        <f>IF(OR(D584="",E584=""),"",ROUND(D584/LOOKUP(E584,SMMLV!$A$2:$A$36,SMMLV!$D$2:$D$106),3))</f>
        <v/>
      </c>
      <c r="K584" s="822"/>
      <c r="L584" s="168">
        <v>9</v>
      </c>
      <c r="M584" s="823" t="str">
        <f t="shared" si="55"/>
        <v>NO APLICA</v>
      </c>
      <c r="N584" s="823"/>
    </row>
    <row r="585" spans="2:14">
      <c r="B585" s="162"/>
      <c r="C585" s="162"/>
      <c r="E585" s="163"/>
      <c r="F585" s="193" t="str">
        <f>IF(OR(D585="",E585=""),"",ROUND(D585/LOOKUP(E585,SMMLV!$A$2:$A$36,SMMLV!$D$2:$D$106),3))</f>
        <v/>
      </c>
      <c r="K585" s="822"/>
      <c r="L585" s="168">
        <v>10</v>
      </c>
      <c r="M585" s="823" t="str">
        <f t="shared" si="55"/>
        <v>NO APLICA</v>
      </c>
      <c r="N585" s="823"/>
    </row>
    <row r="586" spans="2:14">
      <c r="B586" s="162"/>
      <c r="C586" s="162"/>
      <c r="E586" s="163"/>
      <c r="F586" s="193" t="str">
        <f>IF(OR(D586="",E586=""),"",ROUND(D586/LOOKUP(E586,SMMLV!$A$2:$A$36,SMMLV!$D$2:$D$106),3))</f>
        <v/>
      </c>
      <c r="K586" s="822">
        <v>59</v>
      </c>
      <c r="L586" s="168">
        <v>1</v>
      </c>
      <c r="M586" s="823" t="str">
        <f t="shared" ref="M586:M595" si="56">IF(SUMIFS($F$5:$F$1200,$B$5:$B$1200,$K$586,$C$5:$C$1200,$L586)=0,"NO APLICA",ROUND(SUMIFS($F$5:$F$1200,$B$5:$B$1200,$K$586,$C$5:$C$1200,$L586),3))</f>
        <v>NO APLICA</v>
      </c>
      <c r="N586" s="823"/>
    </row>
    <row r="587" spans="2:14">
      <c r="B587" s="162"/>
      <c r="C587" s="162"/>
      <c r="E587" s="163"/>
      <c r="F587" s="193" t="str">
        <f>IF(OR(D587="",E587=""),"",ROUND(D587/LOOKUP(E587,SMMLV!$A$2:$A$36,SMMLV!$D$2:$D$106),3))</f>
        <v/>
      </c>
      <c r="K587" s="822"/>
      <c r="L587" s="168">
        <v>2</v>
      </c>
      <c r="M587" s="823" t="str">
        <f t="shared" si="56"/>
        <v>NO APLICA</v>
      </c>
      <c r="N587" s="823"/>
    </row>
    <row r="588" spans="2:14">
      <c r="B588" s="162"/>
      <c r="C588" s="162"/>
      <c r="E588" s="163"/>
      <c r="F588" s="193" t="str">
        <f>IF(OR(D588="",E588=""),"",ROUND(D588/LOOKUP(E588,SMMLV!$A$2:$A$36,SMMLV!$D$2:$D$106),3))</f>
        <v/>
      </c>
      <c r="K588" s="822"/>
      <c r="L588" s="168">
        <v>3</v>
      </c>
      <c r="M588" s="823" t="str">
        <f t="shared" si="56"/>
        <v>NO APLICA</v>
      </c>
      <c r="N588" s="823"/>
    </row>
    <row r="589" spans="2:14">
      <c r="B589" s="162"/>
      <c r="C589" s="162"/>
      <c r="E589" s="163"/>
      <c r="F589" s="193" t="str">
        <f>IF(OR(D589="",E589=""),"",ROUND(D589/LOOKUP(E589,SMMLV!$A$2:$A$36,SMMLV!$D$2:$D$106),3))</f>
        <v/>
      </c>
      <c r="K589" s="822"/>
      <c r="L589" s="168">
        <v>4</v>
      </c>
      <c r="M589" s="823" t="str">
        <f t="shared" si="56"/>
        <v>NO APLICA</v>
      </c>
      <c r="N589" s="823"/>
    </row>
    <row r="590" spans="2:14">
      <c r="B590" s="162"/>
      <c r="C590" s="162"/>
      <c r="E590" s="163"/>
      <c r="F590" s="193" t="str">
        <f>IF(OR(D590="",E590=""),"",ROUND(D590/LOOKUP(E590,SMMLV!$A$2:$A$36,SMMLV!$D$2:$D$106),3))</f>
        <v/>
      </c>
      <c r="K590" s="822"/>
      <c r="L590" s="168">
        <v>5</v>
      </c>
      <c r="M590" s="823" t="str">
        <f t="shared" si="56"/>
        <v>NO APLICA</v>
      </c>
      <c r="N590" s="823"/>
    </row>
    <row r="591" spans="2:14">
      <c r="B591" s="162"/>
      <c r="C591" s="162"/>
      <c r="E591" s="163"/>
      <c r="F591" s="193" t="str">
        <f>IF(OR(D591="",E591=""),"",ROUND(D591/LOOKUP(E591,SMMLV!$A$2:$A$36,SMMLV!$D$2:$D$106),3))</f>
        <v/>
      </c>
      <c r="K591" s="822"/>
      <c r="L591" s="168">
        <v>6</v>
      </c>
      <c r="M591" s="823" t="str">
        <f t="shared" si="56"/>
        <v>NO APLICA</v>
      </c>
      <c r="N591" s="823"/>
    </row>
    <row r="592" spans="2:14">
      <c r="B592" s="162"/>
      <c r="C592" s="162"/>
      <c r="E592" s="163"/>
      <c r="F592" s="193" t="str">
        <f>IF(OR(D592="",E592=""),"",ROUND(D592/LOOKUP(E592,SMMLV!$A$2:$A$36,SMMLV!$D$2:$D$106),3))</f>
        <v/>
      </c>
      <c r="K592" s="822"/>
      <c r="L592" s="168">
        <v>7</v>
      </c>
      <c r="M592" s="823" t="str">
        <f t="shared" si="56"/>
        <v>NO APLICA</v>
      </c>
      <c r="N592" s="823"/>
    </row>
    <row r="593" spans="2:14">
      <c r="B593" s="162"/>
      <c r="C593" s="162"/>
      <c r="E593" s="163"/>
      <c r="F593" s="193" t="str">
        <f>IF(OR(D593="",E593=""),"",ROUND(D593/LOOKUP(E593,SMMLV!$A$2:$A$36,SMMLV!$D$2:$D$106),3))</f>
        <v/>
      </c>
      <c r="K593" s="822"/>
      <c r="L593" s="168">
        <v>8</v>
      </c>
      <c r="M593" s="823" t="str">
        <f t="shared" si="56"/>
        <v>NO APLICA</v>
      </c>
      <c r="N593" s="823"/>
    </row>
    <row r="594" spans="2:14">
      <c r="B594" s="162"/>
      <c r="C594" s="162"/>
      <c r="E594" s="163"/>
      <c r="F594" s="193" t="str">
        <f>IF(OR(D594="",E594=""),"",ROUND(D594/LOOKUP(E594,SMMLV!$A$2:$A$36,SMMLV!$D$2:$D$106),3))</f>
        <v/>
      </c>
      <c r="K594" s="822"/>
      <c r="L594" s="168">
        <v>9</v>
      </c>
      <c r="M594" s="823" t="str">
        <f t="shared" si="56"/>
        <v>NO APLICA</v>
      </c>
      <c r="N594" s="823"/>
    </row>
    <row r="595" spans="2:14">
      <c r="B595" s="162"/>
      <c r="C595" s="162"/>
      <c r="E595" s="163"/>
      <c r="F595" s="193" t="str">
        <f>IF(OR(D595="",E595=""),"",ROUND(D595/LOOKUP(E595,SMMLV!$A$2:$A$36,SMMLV!$D$2:$D$106),3))</f>
        <v/>
      </c>
      <c r="K595" s="822"/>
      <c r="L595" s="168">
        <v>10</v>
      </c>
      <c r="M595" s="823" t="str">
        <f t="shared" si="56"/>
        <v>NO APLICA</v>
      </c>
      <c r="N595" s="823"/>
    </row>
    <row r="596" spans="2:14">
      <c r="B596" s="162"/>
      <c r="C596" s="162"/>
      <c r="E596" s="163"/>
      <c r="F596" s="193" t="str">
        <f>IF(OR(D596="",E596=""),"",ROUND(D596/LOOKUP(E596,SMMLV!$A$2:$A$36,SMMLV!$D$2:$D$106),3))</f>
        <v/>
      </c>
      <c r="K596" s="822">
        <v>60</v>
      </c>
      <c r="L596" s="168">
        <v>1</v>
      </c>
      <c r="M596" s="823" t="str">
        <f t="shared" ref="M596:M605" si="57">IF(SUMIFS($F$5:$F$1200,$B$5:$B$1200,$K$596,$C$5:$C$1200,$L596)=0,"NO APLICA",ROUND(SUMIFS($F$5:$F$1200,$B$5:$B$1200,$K$596,$C$5:$C$1200,$L596),3))</f>
        <v>NO APLICA</v>
      </c>
      <c r="N596" s="823"/>
    </row>
    <row r="597" spans="2:14">
      <c r="B597" s="162"/>
      <c r="C597" s="162"/>
      <c r="E597" s="163"/>
      <c r="F597" s="193" t="str">
        <f>IF(OR(D597="",E597=""),"",ROUND(D597/LOOKUP(E597,SMMLV!$A$2:$A$36,SMMLV!$D$2:$D$106),3))</f>
        <v/>
      </c>
      <c r="K597" s="822"/>
      <c r="L597" s="168">
        <v>2</v>
      </c>
      <c r="M597" s="823" t="str">
        <f t="shared" si="57"/>
        <v>NO APLICA</v>
      </c>
      <c r="N597" s="823"/>
    </row>
    <row r="598" spans="2:14">
      <c r="B598" s="162"/>
      <c r="C598" s="162"/>
      <c r="E598" s="163"/>
      <c r="F598" s="193" t="str">
        <f>IF(OR(D598="",E598=""),"",ROUND(D598/LOOKUP(E598,SMMLV!$A$2:$A$36,SMMLV!$D$2:$D$106),3))</f>
        <v/>
      </c>
      <c r="K598" s="822"/>
      <c r="L598" s="168">
        <v>3</v>
      </c>
      <c r="M598" s="823" t="str">
        <f t="shared" si="57"/>
        <v>NO APLICA</v>
      </c>
      <c r="N598" s="823"/>
    </row>
    <row r="599" spans="2:14">
      <c r="B599" s="162"/>
      <c r="C599" s="162"/>
      <c r="E599" s="163"/>
      <c r="F599" s="193" t="str">
        <f>IF(OR(D599="",E599=""),"",ROUND(D599/LOOKUP(E599,SMMLV!$A$2:$A$36,SMMLV!$D$2:$D$106),3))</f>
        <v/>
      </c>
      <c r="K599" s="822"/>
      <c r="L599" s="168">
        <v>4</v>
      </c>
      <c r="M599" s="823" t="str">
        <f t="shared" si="57"/>
        <v>NO APLICA</v>
      </c>
      <c r="N599" s="823"/>
    </row>
    <row r="600" spans="2:14">
      <c r="B600" s="162"/>
      <c r="C600" s="162"/>
      <c r="E600" s="163"/>
      <c r="F600" s="193" t="str">
        <f>IF(OR(D600="",E600=""),"",ROUND(D600/LOOKUP(E600,SMMLV!$A$2:$A$36,SMMLV!$D$2:$D$106),3))</f>
        <v/>
      </c>
      <c r="K600" s="822"/>
      <c r="L600" s="168">
        <v>5</v>
      </c>
      <c r="M600" s="823" t="str">
        <f t="shared" si="57"/>
        <v>NO APLICA</v>
      </c>
      <c r="N600" s="823"/>
    </row>
    <row r="601" spans="2:14">
      <c r="B601" s="162"/>
      <c r="C601" s="162"/>
      <c r="E601" s="163"/>
      <c r="F601" s="193" t="str">
        <f>IF(OR(D601="",E601=""),"",ROUND(D601/LOOKUP(E601,SMMLV!$A$2:$A$36,SMMLV!$D$2:$D$106),3))</f>
        <v/>
      </c>
      <c r="K601" s="822"/>
      <c r="L601" s="168">
        <v>6</v>
      </c>
      <c r="M601" s="823" t="str">
        <f t="shared" si="57"/>
        <v>NO APLICA</v>
      </c>
      <c r="N601" s="823"/>
    </row>
    <row r="602" spans="2:14">
      <c r="B602" s="162"/>
      <c r="C602" s="162"/>
      <c r="E602" s="163"/>
      <c r="F602" s="193" t="str">
        <f>IF(OR(D602="",E602=""),"",ROUND(D602/LOOKUP(E602,SMMLV!$A$2:$A$36,SMMLV!$D$2:$D$106),3))</f>
        <v/>
      </c>
      <c r="K602" s="822"/>
      <c r="L602" s="168">
        <v>7</v>
      </c>
      <c r="M602" s="823" t="str">
        <f t="shared" si="57"/>
        <v>NO APLICA</v>
      </c>
      <c r="N602" s="823"/>
    </row>
    <row r="603" spans="2:14">
      <c r="B603" s="162"/>
      <c r="C603" s="162"/>
      <c r="E603" s="163"/>
      <c r="F603" s="193" t="str">
        <f>IF(OR(D603="",E603=""),"",ROUND(D603/LOOKUP(E603,SMMLV!$A$2:$A$36,SMMLV!$D$2:$D$106),3))</f>
        <v/>
      </c>
      <c r="K603" s="822"/>
      <c r="L603" s="168">
        <v>8</v>
      </c>
      <c r="M603" s="823" t="str">
        <f t="shared" si="57"/>
        <v>NO APLICA</v>
      </c>
      <c r="N603" s="823"/>
    </row>
    <row r="604" spans="2:14">
      <c r="B604" s="162"/>
      <c r="C604" s="162"/>
      <c r="E604" s="163"/>
      <c r="F604" s="193" t="str">
        <f>IF(OR(D604="",E604=""),"",ROUND(D604/LOOKUP(E604,SMMLV!$A$2:$A$36,SMMLV!$D$2:$D$106),3))</f>
        <v/>
      </c>
      <c r="K604" s="822"/>
      <c r="L604" s="168">
        <v>9</v>
      </c>
      <c r="M604" s="823" t="str">
        <f t="shared" si="57"/>
        <v>NO APLICA</v>
      </c>
      <c r="N604" s="823"/>
    </row>
    <row r="605" spans="2:14">
      <c r="B605" s="162"/>
      <c r="C605" s="162"/>
      <c r="E605" s="163"/>
      <c r="F605" s="193" t="str">
        <f>IF(OR(D605="",E605=""),"",ROUND(D605/LOOKUP(E605,SMMLV!$A$2:$A$36,SMMLV!$D$2:$D$106),3))</f>
        <v/>
      </c>
      <c r="K605" s="822"/>
      <c r="L605" s="168">
        <v>10</v>
      </c>
      <c r="M605" s="823" t="str">
        <f t="shared" si="57"/>
        <v>NO APLICA</v>
      </c>
      <c r="N605" s="823"/>
    </row>
    <row r="606" spans="2:14">
      <c r="B606" s="162"/>
      <c r="C606" s="162"/>
      <c r="E606" s="163"/>
      <c r="F606" s="193" t="str">
        <f>IF(OR(D606="",E606=""),"",ROUND(D606/LOOKUP(E606,SMMLV!$A$2:$A$36,SMMLV!$D$2:$D$106),3))</f>
        <v/>
      </c>
      <c r="K606" s="822">
        <v>61</v>
      </c>
      <c r="L606" s="168">
        <v>1</v>
      </c>
      <c r="M606" s="823" t="str">
        <f t="shared" ref="M606:M615" si="58">IF(SUMIFS($F$5:$F$1200,$B$5:$B$1200,$K$606,$C$5:$C$1200,$L606)=0,"NO APLICA",ROUND(SUMIFS($F$5:$F$1200,$B$5:$B$1200,$K$606,$C$5:$C$1200,$L606),3))</f>
        <v>NO APLICA</v>
      </c>
      <c r="N606" s="823"/>
    </row>
    <row r="607" spans="2:14">
      <c r="B607" s="162"/>
      <c r="C607" s="162"/>
      <c r="E607" s="163"/>
      <c r="F607" s="193" t="str">
        <f>IF(OR(D607="",E607=""),"",ROUND(D607/LOOKUP(E607,SMMLV!$A$2:$A$36,SMMLV!$D$2:$D$106),3))</f>
        <v/>
      </c>
      <c r="K607" s="822"/>
      <c r="L607" s="168">
        <v>2</v>
      </c>
      <c r="M607" s="823" t="str">
        <f t="shared" si="58"/>
        <v>NO APLICA</v>
      </c>
      <c r="N607" s="823"/>
    </row>
    <row r="608" spans="2:14">
      <c r="B608" s="162"/>
      <c r="C608" s="162"/>
      <c r="E608" s="163"/>
      <c r="F608" s="193" t="str">
        <f>IF(OR(D608="",E608=""),"",ROUND(D608/LOOKUP(E608,SMMLV!$A$2:$A$36,SMMLV!$D$2:$D$106),3))</f>
        <v/>
      </c>
      <c r="K608" s="822"/>
      <c r="L608" s="168">
        <v>3</v>
      </c>
      <c r="M608" s="823" t="str">
        <f t="shared" si="58"/>
        <v>NO APLICA</v>
      </c>
      <c r="N608" s="823"/>
    </row>
    <row r="609" spans="2:14">
      <c r="B609" s="162"/>
      <c r="C609" s="162"/>
      <c r="E609" s="163"/>
      <c r="F609" s="193" t="str">
        <f>IF(OR(D609="",E609=""),"",ROUND(D609/LOOKUP(E609,SMMLV!$A$2:$A$36,SMMLV!$D$2:$D$106),3))</f>
        <v/>
      </c>
      <c r="K609" s="822"/>
      <c r="L609" s="168">
        <v>4</v>
      </c>
      <c r="M609" s="823" t="str">
        <f t="shared" si="58"/>
        <v>NO APLICA</v>
      </c>
      <c r="N609" s="823"/>
    </row>
    <row r="610" spans="2:14">
      <c r="B610" s="162"/>
      <c r="C610" s="162"/>
      <c r="E610" s="163"/>
      <c r="F610" s="193" t="str">
        <f>IF(OR(D610="",E610=""),"",ROUND(D610/LOOKUP(E610,SMMLV!$A$2:$A$36,SMMLV!$D$2:$D$106),3))</f>
        <v/>
      </c>
      <c r="K610" s="822"/>
      <c r="L610" s="168">
        <v>5</v>
      </c>
      <c r="M610" s="823" t="str">
        <f t="shared" si="58"/>
        <v>NO APLICA</v>
      </c>
      <c r="N610" s="823"/>
    </row>
    <row r="611" spans="2:14">
      <c r="B611" s="162"/>
      <c r="C611" s="162"/>
      <c r="E611" s="163"/>
      <c r="F611" s="193" t="str">
        <f>IF(OR(D611="",E611=""),"",ROUND(D611/LOOKUP(E611,SMMLV!$A$2:$A$36,SMMLV!$D$2:$D$106),3))</f>
        <v/>
      </c>
      <c r="K611" s="822"/>
      <c r="L611" s="168">
        <v>6</v>
      </c>
      <c r="M611" s="823" t="str">
        <f t="shared" si="58"/>
        <v>NO APLICA</v>
      </c>
      <c r="N611" s="823"/>
    </row>
    <row r="612" spans="2:14">
      <c r="B612" s="162"/>
      <c r="C612" s="162"/>
      <c r="E612" s="163"/>
      <c r="F612" s="193" t="str">
        <f>IF(OR(D612="",E612=""),"",ROUND(D612/LOOKUP(E612,SMMLV!$A$2:$A$36,SMMLV!$D$2:$D$106),3))</f>
        <v/>
      </c>
      <c r="K612" s="822"/>
      <c r="L612" s="168">
        <v>7</v>
      </c>
      <c r="M612" s="823" t="str">
        <f t="shared" si="58"/>
        <v>NO APLICA</v>
      </c>
      <c r="N612" s="823"/>
    </row>
    <row r="613" spans="2:14">
      <c r="B613" s="162"/>
      <c r="C613" s="162"/>
      <c r="E613" s="163"/>
      <c r="F613" s="193" t="str">
        <f>IF(OR(D613="",E613=""),"",ROUND(D613/LOOKUP(E613,SMMLV!$A$2:$A$36,SMMLV!$D$2:$D$106),3))</f>
        <v/>
      </c>
      <c r="K613" s="822"/>
      <c r="L613" s="168">
        <v>8</v>
      </c>
      <c r="M613" s="823" t="str">
        <f t="shared" si="58"/>
        <v>NO APLICA</v>
      </c>
      <c r="N613" s="823"/>
    </row>
    <row r="614" spans="2:14">
      <c r="B614" s="162"/>
      <c r="C614" s="162"/>
      <c r="E614" s="163"/>
      <c r="F614" s="193" t="str">
        <f>IF(OR(D614="",E614=""),"",ROUND(D614/LOOKUP(E614,SMMLV!$A$2:$A$36,SMMLV!$D$2:$D$106),3))</f>
        <v/>
      </c>
      <c r="K614" s="822"/>
      <c r="L614" s="168">
        <v>9</v>
      </c>
      <c r="M614" s="823" t="str">
        <f t="shared" si="58"/>
        <v>NO APLICA</v>
      </c>
      <c r="N614" s="823"/>
    </row>
    <row r="615" spans="2:14">
      <c r="B615" s="162"/>
      <c r="C615" s="162"/>
      <c r="E615" s="163"/>
      <c r="F615" s="193" t="str">
        <f>IF(OR(D615="",E615=""),"",ROUND(D615/LOOKUP(E615,SMMLV!$A$2:$A$36,SMMLV!$D$2:$D$106),3))</f>
        <v/>
      </c>
      <c r="K615" s="822"/>
      <c r="L615" s="168">
        <v>10</v>
      </c>
      <c r="M615" s="823" t="str">
        <f t="shared" si="58"/>
        <v>NO APLICA</v>
      </c>
      <c r="N615" s="823"/>
    </row>
    <row r="616" spans="2:14">
      <c r="B616" s="162"/>
      <c r="C616" s="162"/>
      <c r="E616" s="163"/>
      <c r="F616" s="193" t="str">
        <f>IF(OR(D616="",E616=""),"",ROUND(D616/LOOKUP(E616,SMMLV!$A$2:$A$36,SMMLV!$D$2:$D$106),3))</f>
        <v/>
      </c>
      <c r="K616" s="822">
        <v>62</v>
      </c>
      <c r="L616" s="168">
        <v>1</v>
      </c>
      <c r="M616" s="823" t="str">
        <f t="shared" ref="M616:M625" si="59">IF(SUMIFS($F$5:$F$1200,$B$5:$B$1200,$K$616,$C$5:$C$1200,$L616)=0,"NO APLICA",ROUND(SUMIFS($F$5:$F$1200,$B$5:$B$1200,$K$616,$C$5:$C$1200,$L616),3))</f>
        <v>NO APLICA</v>
      </c>
      <c r="N616" s="823"/>
    </row>
    <row r="617" spans="2:14">
      <c r="B617" s="162"/>
      <c r="C617" s="162"/>
      <c r="E617" s="163"/>
      <c r="F617" s="193" t="str">
        <f>IF(OR(D617="",E617=""),"",ROUND(D617/LOOKUP(E617,SMMLV!$A$2:$A$36,SMMLV!$D$2:$D$106),3))</f>
        <v/>
      </c>
      <c r="K617" s="822"/>
      <c r="L617" s="168">
        <v>2</v>
      </c>
      <c r="M617" s="823" t="str">
        <f t="shared" si="59"/>
        <v>NO APLICA</v>
      </c>
      <c r="N617" s="823"/>
    </row>
    <row r="618" spans="2:14">
      <c r="B618" s="162"/>
      <c r="C618" s="162"/>
      <c r="E618" s="163"/>
      <c r="F618" s="193" t="str">
        <f>IF(OR(D618="",E618=""),"",ROUND(D618/LOOKUP(E618,SMMLV!$A$2:$A$36,SMMLV!$D$2:$D$106),3))</f>
        <v/>
      </c>
      <c r="K618" s="822"/>
      <c r="L618" s="168">
        <v>3</v>
      </c>
      <c r="M618" s="823" t="str">
        <f t="shared" si="59"/>
        <v>NO APLICA</v>
      </c>
      <c r="N618" s="823"/>
    </row>
    <row r="619" spans="2:14">
      <c r="B619" s="162"/>
      <c r="C619" s="162"/>
      <c r="E619" s="163"/>
      <c r="F619" s="193" t="str">
        <f>IF(OR(D619="",E619=""),"",ROUND(D619/LOOKUP(E619,SMMLV!$A$2:$A$36,SMMLV!$D$2:$D$106),3))</f>
        <v/>
      </c>
      <c r="K619" s="822"/>
      <c r="L619" s="168">
        <v>4</v>
      </c>
      <c r="M619" s="823" t="str">
        <f t="shared" si="59"/>
        <v>NO APLICA</v>
      </c>
      <c r="N619" s="823"/>
    </row>
    <row r="620" spans="2:14">
      <c r="B620" s="162"/>
      <c r="C620" s="162"/>
      <c r="E620" s="163"/>
      <c r="F620" s="193" t="str">
        <f>IF(OR(D620="",E620=""),"",ROUND(D620/LOOKUP(E620,SMMLV!$A$2:$A$36,SMMLV!$D$2:$D$106),3))</f>
        <v/>
      </c>
      <c r="K620" s="822"/>
      <c r="L620" s="168">
        <v>5</v>
      </c>
      <c r="M620" s="823" t="str">
        <f t="shared" si="59"/>
        <v>NO APLICA</v>
      </c>
      <c r="N620" s="823"/>
    </row>
    <row r="621" spans="2:14">
      <c r="B621" s="162"/>
      <c r="C621" s="162"/>
      <c r="E621" s="163"/>
      <c r="F621" s="193" t="str">
        <f>IF(OR(D621="",E621=""),"",ROUND(D621/LOOKUP(E621,SMMLV!$A$2:$A$36,SMMLV!$D$2:$D$106),3))</f>
        <v/>
      </c>
      <c r="K621" s="822"/>
      <c r="L621" s="168">
        <v>6</v>
      </c>
      <c r="M621" s="823" t="str">
        <f t="shared" si="59"/>
        <v>NO APLICA</v>
      </c>
      <c r="N621" s="823"/>
    </row>
    <row r="622" spans="2:14">
      <c r="B622" s="162"/>
      <c r="C622" s="162"/>
      <c r="E622" s="163"/>
      <c r="F622" s="193" t="str">
        <f>IF(OR(D622="",E622=""),"",ROUND(D622/LOOKUP(E622,SMMLV!$A$2:$A$36,SMMLV!$D$2:$D$106),3))</f>
        <v/>
      </c>
      <c r="K622" s="822"/>
      <c r="L622" s="168">
        <v>7</v>
      </c>
      <c r="M622" s="823" t="str">
        <f t="shared" si="59"/>
        <v>NO APLICA</v>
      </c>
      <c r="N622" s="823"/>
    </row>
    <row r="623" spans="2:14">
      <c r="B623" s="162"/>
      <c r="C623" s="162"/>
      <c r="E623" s="163"/>
      <c r="F623" s="193" t="str">
        <f>IF(OR(D623="",E623=""),"",ROUND(D623/LOOKUP(E623,SMMLV!$A$2:$A$36,SMMLV!$D$2:$D$106),3))</f>
        <v/>
      </c>
      <c r="K623" s="822"/>
      <c r="L623" s="168">
        <v>8</v>
      </c>
      <c r="M623" s="823" t="str">
        <f t="shared" si="59"/>
        <v>NO APLICA</v>
      </c>
      <c r="N623" s="823"/>
    </row>
    <row r="624" spans="2:14">
      <c r="B624" s="162"/>
      <c r="C624" s="162"/>
      <c r="E624" s="163"/>
      <c r="F624" s="193" t="str">
        <f>IF(OR(D624="",E624=""),"",ROUND(D624/LOOKUP(E624,SMMLV!$A$2:$A$36,SMMLV!$D$2:$D$106),3))</f>
        <v/>
      </c>
      <c r="K624" s="822"/>
      <c r="L624" s="168">
        <v>9</v>
      </c>
      <c r="M624" s="823" t="str">
        <f t="shared" si="59"/>
        <v>NO APLICA</v>
      </c>
      <c r="N624" s="823"/>
    </row>
    <row r="625" spans="2:14">
      <c r="B625" s="162"/>
      <c r="C625" s="162"/>
      <c r="E625" s="163"/>
      <c r="F625" s="193" t="str">
        <f>IF(OR(D625="",E625=""),"",ROUND(D625/LOOKUP(E625,SMMLV!$A$2:$A$36,SMMLV!$D$2:$D$106),3))</f>
        <v/>
      </c>
      <c r="K625" s="822"/>
      <c r="L625" s="168">
        <v>10</v>
      </c>
      <c r="M625" s="823" t="str">
        <f t="shared" si="59"/>
        <v>NO APLICA</v>
      </c>
      <c r="N625" s="823"/>
    </row>
    <row r="626" spans="2:14">
      <c r="B626" s="162"/>
      <c r="C626" s="162"/>
      <c r="E626" s="163"/>
      <c r="F626" s="193" t="str">
        <f>IF(OR(D626="",E626=""),"",ROUND(D626/LOOKUP(E626,SMMLV!$A$2:$A$36,SMMLV!$D$2:$D$106),3))</f>
        <v/>
      </c>
      <c r="K626" s="822">
        <v>63</v>
      </c>
      <c r="L626" s="168">
        <v>1</v>
      </c>
      <c r="M626" s="823" t="str">
        <f t="shared" ref="M626:M635" si="60">IF(SUMIFS($F$5:$F$1200,$B$5:$B$1200,$K$626,$C$5:$C$1200,$L626)=0,"NO APLICA",ROUND(SUMIFS($F$5:$F$1200,$B$5:$B$1200,$K$626,$C$5:$C$1200,$L626),3))</f>
        <v>NO APLICA</v>
      </c>
      <c r="N626" s="823"/>
    </row>
    <row r="627" spans="2:14">
      <c r="B627" s="162"/>
      <c r="C627" s="162"/>
      <c r="E627" s="163"/>
      <c r="F627" s="193" t="str">
        <f>IF(OR(D627="",E627=""),"",ROUND(D627/LOOKUP(E627,SMMLV!$A$2:$A$36,SMMLV!$D$2:$D$106),3))</f>
        <v/>
      </c>
      <c r="K627" s="822"/>
      <c r="L627" s="168">
        <v>2</v>
      </c>
      <c r="M627" s="823" t="str">
        <f t="shared" si="60"/>
        <v>NO APLICA</v>
      </c>
      <c r="N627" s="823"/>
    </row>
    <row r="628" spans="2:14">
      <c r="B628" s="162"/>
      <c r="C628" s="162"/>
      <c r="E628" s="163"/>
      <c r="F628" s="193" t="str">
        <f>IF(OR(D628="",E628=""),"",ROUND(D628/LOOKUP(E628,SMMLV!$A$2:$A$36,SMMLV!$D$2:$D$106),3))</f>
        <v/>
      </c>
      <c r="K628" s="822"/>
      <c r="L628" s="168">
        <v>3</v>
      </c>
      <c r="M628" s="823" t="str">
        <f t="shared" si="60"/>
        <v>NO APLICA</v>
      </c>
      <c r="N628" s="823"/>
    </row>
    <row r="629" spans="2:14">
      <c r="B629" s="162"/>
      <c r="C629" s="162"/>
      <c r="E629" s="163"/>
      <c r="F629" s="193" t="str">
        <f>IF(OR(D629="",E629=""),"",ROUND(D629/LOOKUP(E629,SMMLV!$A$2:$A$36,SMMLV!$D$2:$D$106),3))</f>
        <v/>
      </c>
      <c r="K629" s="822"/>
      <c r="L629" s="168">
        <v>4</v>
      </c>
      <c r="M629" s="823" t="str">
        <f t="shared" si="60"/>
        <v>NO APLICA</v>
      </c>
      <c r="N629" s="823"/>
    </row>
    <row r="630" spans="2:14">
      <c r="B630" s="162"/>
      <c r="C630" s="162"/>
      <c r="E630" s="163"/>
      <c r="F630" s="193" t="str">
        <f>IF(OR(D630="",E630=""),"",ROUND(D630/LOOKUP(E630,SMMLV!$A$2:$A$36,SMMLV!$D$2:$D$106),3))</f>
        <v/>
      </c>
      <c r="K630" s="822"/>
      <c r="L630" s="168">
        <v>5</v>
      </c>
      <c r="M630" s="823" t="str">
        <f t="shared" si="60"/>
        <v>NO APLICA</v>
      </c>
      <c r="N630" s="823"/>
    </row>
    <row r="631" spans="2:14">
      <c r="B631" s="162"/>
      <c r="C631" s="162"/>
      <c r="E631" s="163"/>
      <c r="F631" s="193" t="str">
        <f>IF(OR(D631="",E631=""),"",ROUND(D631/LOOKUP(E631,SMMLV!$A$2:$A$36,SMMLV!$D$2:$D$106),3))</f>
        <v/>
      </c>
      <c r="K631" s="822"/>
      <c r="L631" s="168">
        <v>6</v>
      </c>
      <c r="M631" s="823" t="str">
        <f t="shared" si="60"/>
        <v>NO APLICA</v>
      </c>
      <c r="N631" s="823"/>
    </row>
    <row r="632" spans="2:14">
      <c r="B632" s="162"/>
      <c r="C632" s="162"/>
      <c r="E632" s="163"/>
      <c r="F632" s="193" t="str">
        <f>IF(OR(D632="",E632=""),"",ROUND(D632/LOOKUP(E632,SMMLV!$A$2:$A$36,SMMLV!$D$2:$D$106),3))</f>
        <v/>
      </c>
      <c r="K632" s="822"/>
      <c r="L632" s="168">
        <v>7</v>
      </c>
      <c r="M632" s="823" t="str">
        <f t="shared" si="60"/>
        <v>NO APLICA</v>
      </c>
      <c r="N632" s="823"/>
    </row>
    <row r="633" spans="2:14">
      <c r="B633" s="162"/>
      <c r="C633" s="162"/>
      <c r="E633" s="163"/>
      <c r="F633" s="193" t="str">
        <f>IF(OR(D633="",E633=""),"",ROUND(D633/LOOKUP(E633,SMMLV!$A$2:$A$36,SMMLV!$D$2:$D$106),3))</f>
        <v/>
      </c>
      <c r="K633" s="822"/>
      <c r="L633" s="168">
        <v>8</v>
      </c>
      <c r="M633" s="823" t="str">
        <f t="shared" si="60"/>
        <v>NO APLICA</v>
      </c>
      <c r="N633" s="823"/>
    </row>
    <row r="634" spans="2:14">
      <c r="B634" s="162"/>
      <c r="C634" s="162"/>
      <c r="E634" s="163"/>
      <c r="F634" s="193" t="str">
        <f>IF(OR(D634="",E634=""),"",ROUND(D634/LOOKUP(E634,SMMLV!$A$2:$A$36,SMMLV!$D$2:$D$106),3))</f>
        <v/>
      </c>
      <c r="K634" s="822"/>
      <c r="L634" s="168">
        <v>9</v>
      </c>
      <c r="M634" s="823" t="str">
        <f t="shared" si="60"/>
        <v>NO APLICA</v>
      </c>
      <c r="N634" s="823"/>
    </row>
    <row r="635" spans="2:14">
      <c r="B635" s="162"/>
      <c r="C635" s="162"/>
      <c r="E635" s="163"/>
      <c r="F635" s="193" t="str">
        <f>IF(OR(D635="",E635=""),"",ROUND(D635/LOOKUP(E635,SMMLV!$A$2:$A$36,SMMLV!$D$2:$D$106),3))</f>
        <v/>
      </c>
      <c r="K635" s="822"/>
      <c r="L635" s="168">
        <v>10</v>
      </c>
      <c r="M635" s="823" t="str">
        <f t="shared" si="60"/>
        <v>NO APLICA</v>
      </c>
      <c r="N635" s="823"/>
    </row>
    <row r="636" spans="2:14">
      <c r="B636" s="162"/>
      <c r="C636" s="162"/>
      <c r="E636" s="163"/>
      <c r="F636" s="193" t="str">
        <f>IF(OR(D636="",E636=""),"",ROUND(D636/LOOKUP(E636,SMMLV!$A$2:$A$36,SMMLV!$D$2:$D$106),3))</f>
        <v/>
      </c>
      <c r="K636" s="822">
        <v>64</v>
      </c>
      <c r="L636" s="168">
        <v>1</v>
      </c>
      <c r="M636" s="823" t="str">
        <f t="shared" ref="M636:M645" si="61">IF(SUMIFS($F$5:$F$1200,$B$5:$B$1200,$K$636,$C$5:$C$1200,$L636)=0,"NO APLICA",ROUND(SUMIFS($F$5:$F$1200,$B$5:$B$1200,$K$636,$C$5:$C$1200,$L636),3))</f>
        <v>NO APLICA</v>
      </c>
      <c r="N636" s="823"/>
    </row>
    <row r="637" spans="2:14">
      <c r="B637" s="162"/>
      <c r="C637" s="162"/>
      <c r="E637" s="163"/>
      <c r="F637" s="193" t="str">
        <f>IF(OR(D637="",E637=""),"",ROUND(D637/LOOKUP(E637,SMMLV!$A$2:$A$36,SMMLV!$D$2:$D$106),3))</f>
        <v/>
      </c>
      <c r="K637" s="822"/>
      <c r="L637" s="168">
        <v>2</v>
      </c>
      <c r="M637" s="823" t="str">
        <f t="shared" si="61"/>
        <v>NO APLICA</v>
      </c>
      <c r="N637" s="823"/>
    </row>
    <row r="638" spans="2:14">
      <c r="B638" s="162"/>
      <c r="C638" s="162"/>
      <c r="E638" s="163"/>
      <c r="F638" s="193" t="str">
        <f>IF(OR(D638="",E638=""),"",ROUND(D638/LOOKUP(E638,SMMLV!$A$2:$A$36,SMMLV!$D$2:$D$106),3))</f>
        <v/>
      </c>
      <c r="K638" s="822"/>
      <c r="L638" s="168">
        <v>3</v>
      </c>
      <c r="M638" s="823" t="str">
        <f t="shared" si="61"/>
        <v>NO APLICA</v>
      </c>
      <c r="N638" s="823"/>
    </row>
    <row r="639" spans="2:14">
      <c r="B639" s="162"/>
      <c r="C639" s="162"/>
      <c r="E639" s="163"/>
      <c r="F639" s="193" t="str">
        <f>IF(OR(D639="",E639=""),"",ROUND(D639/LOOKUP(E639,SMMLV!$A$2:$A$36,SMMLV!$D$2:$D$106),3))</f>
        <v/>
      </c>
      <c r="K639" s="822"/>
      <c r="L639" s="168">
        <v>4</v>
      </c>
      <c r="M639" s="823" t="str">
        <f t="shared" si="61"/>
        <v>NO APLICA</v>
      </c>
      <c r="N639" s="823"/>
    </row>
    <row r="640" spans="2:14">
      <c r="B640" s="162"/>
      <c r="C640" s="162"/>
      <c r="E640" s="163"/>
      <c r="F640" s="193" t="str">
        <f>IF(OR(D640="",E640=""),"",ROUND(D640/LOOKUP(E640,SMMLV!$A$2:$A$36,SMMLV!$D$2:$D$106),3))</f>
        <v/>
      </c>
      <c r="K640" s="822"/>
      <c r="L640" s="168">
        <v>5</v>
      </c>
      <c r="M640" s="823" t="str">
        <f t="shared" si="61"/>
        <v>NO APLICA</v>
      </c>
      <c r="N640" s="823"/>
    </row>
    <row r="641" spans="2:14">
      <c r="B641" s="162"/>
      <c r="C641" s="162"/>
      <c r="E641" s="163"/>
      <c r="F641" s="193" t="str">
        <f>IF(OR(D641="",E641=""),"",ROUND(D641/LOOKUP(E641,SMMLV!$A$2:$A$36,SMMLV!$D$2:$D$106),3))</f>
        <v/>
      </c>
      <c r="K641" s="822"/>
      <c r="L641" s="168">
        <v>6</v>
      </c>
      <c r="M641" s="823" t="str">
        <f t="shared" si="61"/>
        <v>NO APLICA</v>
      </c>
      <c r="N641" s="823"/>
    </row>
    <row r="642" spans="2:14">
      <c r="B642" s="162"/>
      <c r="C642" s="162"/>
      <c r="E642" s="163"/>
      <c r="F642" s="193" t="str">
        <f>IF(OR(D642="",E642=""),"",ROUND(D642/LOOKUP(E642,SMMLV!$A$2:$A$36,SMMLV!$D$2:$D$106),3))</f>
        <v/>
      </c>
      <c r="K642" s="822"/>
      <c r="L642" s="168">
        <v>7</v>
      </c>
      <c r="M642" s="823" t="str">
        <f t="shared" si="61"/>
        <v>NO APLICA</v>
      </c>
      <c r="N642" s="823"/>
    </row>
    <row r="643" spans="2:14">
      <c r="B643" s="162"/>
      <c r="C643" s="162"/>
      <c r="E643" s="163"/>
      <c r="F643" s="193" t="str">
        <f>IF(OR(D643="",E643=""),"",ROUND(D643/LOOKUP(E643,SMMLV!$A$2:$A$36,SMMLV!$D$2:$D$106),3))</f>
        <v/>
      </c>
      <c r="K643" s="822"/>
      <c r="L643" s="168">
        <v>8</v>
      </c>
      <c r="M643" s="823" t="str">
        <f t="shared" si="61"/>
        <v>NO APLICA</v>
      </c>
      <c r="N643" s="823"/>
    </row>
    <row r="644" spans="2:14">
      <c r="B644" s="162"/>
      <c r="C644" s="162"/>
      <c r="E644" s="163"/>
      <c r="F644" s="193" t="str">
        <f>IF(OR(D644="",E644=""),"",ROUND(D644/LOOKUP(E644,SMMLV!$A$2:$A$36,SMMLV!$D$2:$D$106),3))</f>
        <v/>
      </c>
      <c r="K644" s="822"/>
      <c r="L644" s="168">
        <v>9</v>
      </c>
      <c r="M644" s="823" t="str">
        <f t="shared" si="61"/>
        <v>NO APLICA</v>
      </c>
      <c r="N644" s="823"/>
    </row>
    <row r="645" spans="2:14">
      <c r="B645" s="162"/>
      <c r="C645" s="162"/>
      <c r="E645" s="163"/>
      <c r="F645" s="193" t="str">
        <f>IF(OR(D645="",E645=""),"",ROUND(D645/LOOKUP(E645,SMMLV!$A$2:$A$36,SMMLV!$D$2:$D$106),3))</f>
        <v/>
      </c>
      <c r="K645" s="822"/>
      <c r="L645" s="168">
        <v>10</v>
      </c>
      <c r="M645" s="823" t="str">
        <f t="shared" si="61"/>
        <v>NO APLICA</v>
      </c>
      <c r="N645" s="823"/>
    </row>
    <row r="646" spans="2:14">
      <c r="B646" s="162"/>
      <c r="C646" s="162"/>
      <c r="E646" s="163"/>
      <c r="F646" s="193" t="str">
        <f>IF(OR(D646="",E646=""),"",ROUND(D646/LOOKUP(E646,SMMLV!$A$2:$A$36,SMMLV!$D$2:$D$106),3))</f>
        <v/>
      </c>
      <c r="K646" s="822">
        <v>65</v>
      </c>
      <c r="L646" s="168">
        <v>1</v>
      </c>
      <c r="M646" s="823" t="str">
        <f t="shared" ref="M646:M655" si="62">IF(SUMIFS($F$5:$F$1200,$B$5:$B$1200,$K$646,$C$5:$C$1200,$L646)=0,"NO APLICA",ROUND(SUMIFS($F$5:$F$1200,$B$5:$B$1200,$K$646,$C$5:$C$1200,$L646),3))</f>
        <v>NO APLICA</v>
      </c>
      <c r="N646" s="823"/>
    </row>
    <row r="647" spans="2:14">
      <c r="B647" s="162"/>
      <c r="C647" s="162"/>
      <c r="E647" s="163"/>
      <c r="F647" s="193" t="str">
        <f>IF(OR(D647="",E647=""),"",ROUND(D647/LOOKUP(E647,SMMLV!$A$2:$A$36,SMMLV!$D$2:$D$106),3))</f>
        <v/>
      </c>
      <c r="K647" s="822"/>
      <c r="L647" s="168">
        <v>2</v>
      </c>
      <c r="M647" s="823" t="str">
        <f t="shared" si="62"/>
        <v>NO APLICA</v>
      </c>
      <c r="N647" s="823"/>
    </row>
    <row r="648" spans="2:14">
      <c r="B648" s="162"/>
      <c r="C648" s="162"/>
      <c r="E648" s="163"/>
      <c r="F648" s="193" t="str">
        <f>IF(OR(D648="",E648=""),"",ROUND(D648/LOOKUP(E648,SMMLV!$A$2:$A$36,SMMLV!$D$2:$D$106),3))</f>
        <v/>
      </c>
      <c r="K648" s="822"/>
      <c r="L648" s="168">
        <v>3</v>
      </c>
      <c r="M648" s="823" t="str">
        <f t="shared" si="62"/>
        <v>NO APLICA</v>
      </c>
      <c r="N648" s="823"/>
    </row>
    <row r="649" spans="2:14">
      <c r="B649" s="162"/>
      <c r="C649" s="162"/>
      <c r="E649" s="163"/>
      <c r="F649" s="193" t="str">
        <f>IF(OR(D649="",E649=""),"",ROUND(D649/LOOKUP(E649,SMMLV!$A$2:$A$36,SMMLV!$D$2:$D$106),3))</f>
        <v/>
      </c>
      <c r="K649" s="822"/>
      <c r="L649" s="168">
        <v>4</v>
      </c>
      <c r="M649" s="823" t="str">
        <f t="shared" si="62"/>
        <v>NO APLICA</v>
      </c>
      <c r="N649" s="823"/>
    </row>
    <row r="650" spans="2:14">
      <c r="B650" s="162"/>
      <c r="C650" s="162"/>
      <c r="E650" s="163"/>
      <c r="F650" s="193" t="str">
        <f>IF(OR(D650="",E650=""),"",ROUND(D650/LOOKUP(E650,SMMLV!$A$2:$A$36,SMMLV!$D$2:$D$106),3))</f>
        <v/>
      </c>
      <c r="K650" s="822"/>
      <c r="L650" s="168">
        <v>5</v>
      </c>
      <c r="M650" s="823" t="str">
        <f t="shared" si="62"/>
        <v>NO APLICA</v>
      </c>
      <c r="N650" s="823"/>
    </row>
    <row r="651" spans="2:14">
      <c r="B651" s="162"/>
      <c r="C651" s="162"/>
      <c r="E651" s="163"/>
      <c r="F651" s="193" t="str">
        <f>IF(OR(D651="",E651=""),"",ROUND(D651/LOOKUP(E651,SMMLV!$A$2:$A$36,SMMLV!$D$2:$D$106),3))</f>
        <v/>
      </c>
      <c r="K651" s="822"/>
      <c r="L651" s="168">
        <v>6</v>
      </c>
      <c r="M651" s="823" t="str">
        <f t="shared" si="62"/>
        <v>NO APLICA</v>
      </c>
      <c r="N651" s="823"/>
    </row>
    <row r="652" spans="2:14">
      <c r="B652" s="162"/>
      <c r="C652" s="162"/>
      <c r="E652" s="163"/>
      <c r="F652" s="193" t="str">
        <f>IF(OR(D652="",E652=""),"",ROUND(D652/LOOKUP(E652,SMMLV!$A$2:$A$36,SMMLV!$D$2:$D$106),3))</f>
        <v/>
      </c>
      <c r="K652" s="822"/>
      <c r="L652" s="168">
        <v>7</v>
      </c>
      <c r="M652" s="823" t="str">
        <f t="shared" si="62"/>
        <v>NO APLICA</v>
      </c>
      <c r="N652" s="823"/>
    </row>
    <row r="653" spans="2:14">
      <c r="B653" s="162"/>
      <c r="C653" s="162"/>
      <c r="E653" s="163"/>
      <c r="F653" s="193" t="str">
        <f>IF(OR(D653="",E653=""),"",ROUND(D653/LOOKUP(E653,SMMLV!$A$2:$A$36,SMMLV!$D$2:$D$106),3))</f>
        <v/>
      </c>
      <c r="K653" s="822"/>
      <c r="L653" s="168">
        <v>8</v>
      </c>
      <c r="M653" s="823" t="str">
        <f t="shared" si="62"/>
        <v>NO APLICA</v>
      </c>
      <c r="N653" s="823"/>
    </row>
    <row r="654" spans="2:14">
      <c r="B654" s="162"/>
      <c r="C654" s="162"/>
      <c r="E654" s="163"/>
      <c r="F654" s="193" t="str">
        <f>IF(OR(D654="",E654=""),"",ROUND(D654/LOOKUP(E654,SMMLV!$A$2:$A$36,SMMLV!$D$2:$D$106),3))</f>
        <v/>
      </c>
      <c r="K654" s="822"/>
      <c r="L654" s="168">
        <v>9</v>
      </c>
      <c r="M654" s="823" t="str">
        <f t="shared" si="62"/>
        <v>NO APLICA</v>
      </c>
      <c r="N654" s="823"/>
    </row>
    <row r="655" spans="2:14">
      <c r="B655" s="162"/>
      <c r="C655" s="162"/>
      <c r="E655" s="163"/>
      <c r="F655" s="193" t="str">
        <f>IF(OR(D655="",E655=""),"",ROUND(D655/LOOKUP(E655,SMMLV!$A$2:$A$36,SMMLV!$D$2:$D$106),3))</f>
        <v/>
      </c>
      <c r="K655" s="822"/>
      <c r="L655" s="168">
        <v>10</v>
      </c>
      <c r="M655" s="823" t="str">
        <f t="shared" si="62"/>
        <v>NO APLICA</v>
      </c>
      <c r="N655" s="823"/>
    </row>
    <row r="656" spans="2:14">
      <c r="B656" s="162"/>
      <c r="C656" s="162"/>
      <c r="E656" s="163"/>
      <c r="F656" s="193" t="str">
        <f>IF(OR(D656="",E656=""),"",ROUND(D656/LOOKUP(E656,SMMLV!$A$2:$A$36,SMMLV!$D$2:$D$106),3))</f>
        <v/>
      </c>
      <c r="K656" s="822">
        <v>66</v>
      </c>
      <c r="L656" s="168">
        <v>1</v>
      </c>
      <c r="M656" s="823" t="str">
        <f t="shared" ref="M656:M665" si="63">IF(SUMIFS($F$5:$F$1200,$B$5:$B$1200,$K$656,$C$5:$C$1200,$L656)=0,"NO APLICA",ROUND(SUMIFS($F$5:$F$1200,$B$5:$B$1200,$K$656,$C$5:$C$1200,$L656),3))</f>
        <v>NO APLICA</v>
      </c>
      <c r="N656" s="823"/>
    </row>
    <row r="657" spans="2:14">
      <c r="B657" s="162"/>
      <c r="C657" s="162"/>
      <c r="E657" s="163"/>
      <c r="F657" s="193" t="str">
        <f>IF(OR(D657="",E657=""),"",ROUND(D657/LOOKUP(E657,SMMLV!$A$2:$A$36,SMMLV!$D$2:$D$106),3))</f>
        <v/>
      </c>
      <c r="K657" s="822"/>
      <c r="L657" s="168">
        <v>2</v>
      </c>
      <c r="M657" s="823" t="str">
        <f t="shared" si="63"/>
        <v>NO APLICA</v>
      </c>
      <c r="N657" s="823"/>
    </row>
    <row r="658" spans="2:14">
      <c r="B658" s="162"/>
      <c r="C658" s="162"/>
      <c r="E658" s="163"/>
      <c r="F658" s="193" t="str">
        <f>IF(OR(D658="",E658=""),"",ROUND(D658/LOOKUP(E658,SMMLV!$A$2:$A$36,SMMLV!$D$2:$D$106),3))</f>
        <v/>
      </c>
      <c r="K658" s="822"/>
      <c r="L658" s="168">
        <v>3</v>
      </c>
      <c r="M658" s="823" t="str">
        <f t="shared" si="63"/>
        <v>NO APLICA</v>
      </c>
      <c r="N658" s="823"/>
    </row>
    <row r="659" spans="2:14">
      <c r="B659" s="162"/>
      <c r="C659" s="162"/>
      <c r="E659" s="163"/>
      <c r="F659" s="193" t="str">
        <f>IF(OR(D659="",E659=""),"",ROUND(D659/LOOKUP(E659,SMMLV!$A$2:$A$36,SMMLV!$D$2:$D$106),3))</f>
        <v/>
      </c>
      <c r="K659" s="822"/>
      <c r="L659" s="168">
        <v>4</v>
      </c>
      <c r="M659" s="823" t="str">
        <f t="shared" si="63"/>
        <v>NO APLICA</v>
      </c>
      <c r="N659" s="823"/>
    </row>
    <row r="660" spans="2:14">
      <c r="B660" s="162"/>
      <c r="C660" s="162"/>
      <c r="E660" s="163"/>
      <c r="F660" s="193" t="str">
        <f>IF(OR(D660="",E660=""),"",ROUND(D660/LOOKUP(E660,SMMLV!$A$2:$A$36,SMMLV!$D$2:$D$106),3))</f>
        <v/>
      </c>
      <c r="K660" s="822"/>
      <c r="L660" s="168">
        <v>5</v>
      </c>
      <c r="M660" s="823" t="str">
        <f t="shared" si="63"/>
        <v>NO APLICA</v>
      </c>
      <c r="N660" s="823"/>
    </row>
    <row r="661" spans="2:14">
      <c r="B661" s="162"/>
      <c r="C661" s="162"/>
      <c r="E661" s="163"/>
      <c r="F661" s="193" t="str">
        <f>IF(OR(D661="",E661=""),"",ROUND(D661/LOOKUP(E661,SMMLV!$A$2:$A$36,SMMLV!$D$2:$D$106),3))</f>
        <v/>
      </c>
      <c r="K661" s="822"/>
      <c r="L661" s="168">
        <v>6</v>
      </c>
      <c r="M661" s="823" t="str">
        <f t="shared" si="63"/>
        <v>NO APLICA</v>
      </c>
      <c r="N661" s="823"/>
    </row>
    <row r="662" spans="2:14">
      <c r="B662" s="162"/>
      <c r="C662" s="162"/>
      <c r="E662" s="163"/>
      <c r="F662" s="193" t="str">
        <f>IF(OR(D662="",E662=""),"",ROUND(D662/LOOKUP(E662,SMMLV!$A$2:$A$36,SMMLV!$D$2:$D$106),3))</f>
        <v/>
      </c>
      <c r="K662" s="822"/>
      <c r="L662" s="168">
        <v>7</v>
      </c>
      <c r="M662" s="823" t="str">
        <f t="shared" si="63"/>
        <v>NO APLICA</v>
      </c>
      <c r="N662" s="823"/>
    </row>
    <row r="663" spans="2:14">
      <c r="B663" s="162"/>
      <c r="C663" s="162"/>
      <c r="E663" s="163"/>
      <c r="F663" s="193" t="str">
        <f>IF(OR(D663="",E663=""),"",ROUND(D663/LOOKUP(E663,SMMLV!$A$2:$A$36,SMMLV!$D$2:$D$106),3))</f>
        <v/>
      </c>
      <c r="K663" s="822"/>
      <c r="L663" s="168">
        <v>8</v>
      </c>
      <c r="M663" s="823" t="str">
        <f t="shared" si="63"/>
        <v>NO APLICA</v>
      </c>
      <c r="N663" s="823"/>
    </row>
    <row r="664" spans="2:14">
      <c r="B664" s="162"/>
      <c r="C664" s="162"/>
      <c r="E664" s="163"/>
      <c r="F664" s="193" t="str">
        <f>IF(OR(D664="",E664=""),"",ROUND(D664/LOOKUP(E664,SMMLV!$A$2:$A$36,SMMLV!$D$2:$D$106),3))</f>
        <v/>
      </c>
      <c r="K664" s="822"/>
      <c r="L664" s="168">
        <v>9</v>
      </c>
      <c r="M664" s="823" t="str">
        <f t="shared" si="63"/>
        <v>NO APLICA</v>
      </c>
      <c r="N664" s="823"/>
    </row>
    <row r="665" spans="2:14">
      <c r="B665" s="162"/>
      <c r="C665" s="162"/>
      <c r="E665" s="163"/>
      <c r="F665" s="193" t="str">
        <f>IF(OR(D665="",E665=""),"",ROUND(D665/LOOKUP(E665,SMMLV!$A$2:$A$36,SMMLV!$D$2:$D$106),3))</f>
        <v/>
      </c>
      <c r="K665" s="822"/>
      <c r="L665" s="168">
        <v>10</v>
      </c>
      <c r="M665" s="823" t="str">
        <f t="shared" si="63"/>
        <v>NO APLICA</v>
      </c>
      <c r="N665" s="823"/>
    </row>
    <row r="666" spans="2:14">
      <c r="B666" s="162"/>
      <c r="C666" s="162"/>
      <c r="E666" s="163"/>
      <c r="F666" s="193" t="str">
        <f>IF(OR(D666="",E666=""),"",ROUND(D666/LOOKUP(E666,SMMLV!$A$2:$A$36,SMMLV!$D$2:$D$106),3))</f>
        <v/>
      </c>
      <c r="K666" s="822">
        <v>67</v>
      </c>
      <c r="L666" s="168">
        <v>1</v>
      </c>
      <c r="M666" s="823" t="str">
        <f t="shared" ref="M666:M675" si="64">IF(SUMIFS($F$5:$F$1200,$B$5:$B$1200,$K$666,$C$5:$C$1200,$L666)=0,"NO APLICA",ROUND(SUMIFS($F$5:$F$1200,$B$5:$B$1200,$K$666,$C$5:$C$1200,$L666),3))</f>
        <v>NO APLICA</v>
      </c>
      <c r="N666" s="823"/>
    </row>
    <row r="667" spans="2:14">
      <c r="B667" s="162"/>
      <c r="C667" s="162"/>
      <c r="E667" s="163"/>
      <c r="F667" s="193" t="str">
        <f>IF(OR(D667="",E667=""),"",ROUND(D667/LOOKUP(E667,SMMLV!$A$2:$A$36,SMMLV!$D$2:$D$106),3))</f>
        <v/>
      </c>
      <c r="K667" s="822"/>
      <c r="L667" s="168">
        <v>2</v>
      </c>
      <c r="M667" s="823" t="str">
        <f t="shared" si="64"/>
        <v>NO APLICA</v>
      </c>
      <c r="N667" s="823"/>
    </row>
    <row r="668" spans="2:14">
      <c r="B668" s="162"/>
      <c r="C668" s="162"/>
      <c r="E668" s="163"/>
      <c r="F668" s="193" t="str">
        <f>IF(OR(D668="",E668=""),"",ROUND(D668/LOOKUP(E668,SMMLV!$A$2:$A$36,SMMLV!$D$2:$D$106),3))</f>
        <v/>
      </c>
      <c r="K668" s="822"/>
      <c r="L668" s="168">
        <v>3</v>
      </c>
      <c r="M668" s="823" t="str">
        <f t="shared" si="64"/>
        <v>NO APLICA</v>
      </c>
      <c r="N668" s="823"/>
    </row>
    <row r="669" spans="2:14">
      <c r="B669" s="162"/>
      <c r="C669" s="162"/>
      <c r="E669" s="163"/>
      <c r="F669" s="193" t="str">
        <f>IF(OR(D669="",E669=""),"",ROUND(D669/LOOKUP(E669,SMMLV!$A$2:$A$36,SMMLV!$D$2:$D$106),3))</f>
        <v/>
      </c>
      <c r="K669" s="822"/>
      <c r="L669" s="168">
        <v>4</v>
      </c>
      <c r="M669" s="823" t="str">
        <f t="shared" si="64"/>
        <v>NO APLICA</v>
      </c>
      <c r="N669" s="823"/>
    </row>
    <row r="670" spans="2:14">
      <c r="B670" s="162"/>
      <c r="C670" s="162"/>
      <c r="E670" s="163"/>
      <c r="F670" s="193" t="str">
        <f>IF(OR(D670="",E670=""),"",ROUND(D670/LOOKUP(E670,SMMLV!$A$2:$A$36,SMMLV!$D$2:$D$106),3))</f>
        <v/>
      </c>
      <c r="K670" s="822"/>
      <c r="L670" s="168">
        <v>5</v>
      </c>
      <c r="M670" s="823" t="str">
        <f t="shared" si="64"/>
        <v>NO APLICA</v>
      </c>
      <c r="N670" s="823"/>
    </row>
    <row r="671" spans="2:14">
      <c r="B671" s="162"/>
      <c r="C671" s="162"/>
      <c r="E671" s="163"/>
      <c r="F671" s="193" t="str">
        <f>IF(OR(D671="",E671=""),"",ROUND(D671/LOOKUP(E671,SMMLV!$A$2:$A$36,SMMLV!$D$2:$D$106),3))</f>
        <v/>
      </c>
      <c r="K671" s="822"/>
      <c r="L671" s="168">
        <v>6</v>
      </c>
      <c r="M671" s="823" t="str">
        <f t="shared" si="64"/>
        <v>NO APLICA</v>
      </c>
      <c r="N671" s="823"/>
    </row>
    <row r="672" spans="2:14">
      <c r="B672" s="162"/>
      <c r="C672" s="162"/>
      <c r="E672" s="163"/>
      <c r="F672" s="193" t="str">
        <f>IF(OR(D672="",E672=""),"",ROUND(D672/LOOKUP(E672,SMMLV!$A$2:$A$36,SMMLV!$D$2:$D$106),3))</f>
        <v/>
      </c>
      <c r="K672" s="822"/>
      <c r="L672" s="168">
        <v>7</v>
      </c>
      <c r="M672" s="823" t="str">
        <f t="shared" si="64"/>
        <v>NO APLICA</v>
      </c>
      <c r="N672" s="823"/>
    </row>
    <row r="673" spans="2:14">
      <c r="B673" s="162"/>
      <c r="C673" s="162"/>
      <c r="E673" s="163"/>
      <c r="F673" s="193" t="str">
        <f>IF(OR(D673="",E673=""),"",ROUND(D673/LOOKUP(E673,SMMLV!$A$2:$A$36,SMMLV!$D$2:$D$106),3))</f>
        <v/>
      </c>
      <c r="K673" s="822"/>
      <c r="L673" s="168">
        <v>8</v>
      </c>
      <c r="M673" s="823" t="str">
        <f t="shared" si="64"/>
        <v>NO APLICA</v>
      </c>
      <c r="N673" s="823"/>
    </row>
    <row r="674" spans="2:14">
      <c r="B674" s="162"/>
      <c r="C674" s="162"/>
      <c r="E674" s="163"/>
      <c r="F674" s="193" t="str">
        <f>IF(OR(D674="",E674=""),"",ROUND(D674/LOOKUP(E674,SMMLV!$A$2:$A$36,SMMLV!$D$2:$D$106),3))</f>
        <v/>
      </c>
      <c r="K674" s="822"/>
      <c r="L674" s="168">
        <v>9</v>
      </c>
      <c r="M674" s="823" t="str">
        <f t="shared" si="64"/>
        <v>NO APLICA</v>
      </c>
      <c r="N674" s="823"/>
    </row>
    <row r="675" spans="2:14">
      <c r="B675" s="162"/>
      <c r="C675" s="162"/>
      <c r="E675" s="163"/>
      <c r="F675" s="193" t="str">
        <f>IF(OR(D675="",E675=""),"",ROUND(D675/LOOKUP(E675,SMMLV!$A$2:$A$36,SMMLV!$D$2:$D$106),3))</f>
        <v/>
      </c>
      <c r="K675" s="822"/>
      <c r="L675" s="168">
        <v>10</v>
      </c>
      <c r="M675" s="823" t="str">
        <f t="shared" si="64"/>
        <v>NO APLICA</v>
      </c>
      <c r="N675" s="823"/>
    </row>
    <row r="676" spans="2:14">
      <c r="B676" s="162"/>
      <c r="C676" s="162"/>
      <c r="E676" s="163"/>
      <c r="F676" s="193" t="str">
        <f>IF(OR(D676="",E676=""),"",ROUND(D676/LOOKUP(E676,SMMLV!$A$2:$A$36,SMMLV!$D$2:$D$106),3))</f>
        <v/>
      </c>
      <c r="K676" s="822">
        <v>68</v>
      </c>
      <c r="L676" s="168">
        <v>1</v>
      </c>
      <c r="M676" s="823" t="str">
        <f t="shared" ref="M676:M685" si="65">IF(SUMIFS($F$5:$F$1200,$B$5:$B$1200,$K$676,$C$5:$C$1200,$L676)=0,"NO APLICA",ROUND(SUMIFS($F$5:$F$1200,$B$5:$B$1200,$K$676,$C$5:$C$1200,$L676),3))</f>
        <v>NO APLICA</v>
      </c>
      <c r="N676" s="823"/>
    </row>
    <row r="677" spans="2:14">
      <c r="B677" s="162"/>
      <c r="C677" s="162"/>
      <c r="E677" s="163"/>
      <c r="F677" s="193" t="str">
        <f>IF(OR(D677="",E677=""),"",ROUND(D677/LOOKUP(E677,SMMLV!$A$2:$A$36,SMMLV!$D$2:$D$106),3))</f>
        <v/>
      </c>
      <c r="K677" s="822"/>
      <c r="L677" s="168">
        <v>2</v>
      </c>
      <c r="M677" s="823" t="str">
        <f t="shared" si="65"/>
        <v>NO APLICA</v>
      </c>
      <c r="N677" s="823"/>
    </row>
    <row r="678" spans="2:14">
      <c r="B678" s="162"/>
      <c r="C678" s="162"/>
      <c r="E678" s="163"/>
      <c r="F678" s="193" t="str">
        <f>IF(OR(D678="",E678=""),"",ROUND(D678/LOOKUP(E678,SMMLV!$A$2:$A$36,SMMLV!$D$2:$D$106),3))</f>
        <v/>
      </c>
      <c r="K678" s="822"/>
      <c r="L678" s="168">
        <v>3</v>
      </c>
      <c r="M678" s="823" t="str">
        <f t="shared" si="65"/>
        <v>NO APLICA</v>
      </c>
      <c r="N678" s="823"/>
    </row>
    <row r="679" spans="2:14">
      <c r="B679" s="162"/>
      <c r="C679" s="162"/>
      <c r="E679" s="163"/>
      <c r="F679" s="193" t="str">
        <f>IF(OR(D679="",E679=""),"",ROUND(D679/LOOKUP(E679,SMMLV!$A$2:$A$36,SMMLV!$D$2:$D$106),3))</f>
        <v/>
      </c>
      <c r="K679" s="822"/>
      <c r="L679" s="168">
        <v>4</v>
      </c>
      <c r="M679" s="823" t="str">
        <f t="shared" si="65"/>
        <v>NO APLICA</v>
      </c>
      <c r="N679" s="823"/>
    </row>
    <row r="680" spans="2:14">
      <c r="B680" s="162"/>
      <c r="C680" s="162"/>
      <c r="E680" s="163"/>
      <c r="F680" s="193" t="str">
        <f>IF(OR(D680="",E680=""),"",ROUND(D680/LOOKUP(E680,SMMLV!$A$2:$A$36,SMMLV!$D$2:$D$106),3))</f>
        <v/>
      </c>
      <c r="K680" s="822"/>
      <c r="L680" s="168">
        <v>5</v>
      </c>
      <c r="M680" s="823" t="str">
        <f t="shared" si="65"/>
        <v>NO APLICA</v>
      </c>
      <c r="N680" s="823"/>
    </row>
    <row r="681" spans="2:14">
      <c r="B681" s="162"/>
      <c r="C681" s="162"/>
      <c r="E681" s="163"/>
      <c r="F681" s="193" t="str">
        <f>IF(OR(D681="",E681=""),"",ROUND(D681/LOOKUP(E681,SMMLV!$A$2:$A$36,SMMLV!$D$2:$D$106),3))</f>
        <v/>
      </c>
      <c r="K681" s="822"/>
      <c r="L681" s="168">
        <v>6</v>
      </c>
      <c r="M681" s="823" t="str">
        <f t="shared" si="65"/>
        <v>NO APLICA</v>
      </c>
      <c r="N681" s="823"/>
    </row>
    <row r="682" spans="2:14">
      <c r="B682" s="162"/>
      <c r="C682" s="162"/>
      <c r="E682" s="163"/>
      <c r="F682" s="193" t="str">
        <f>IF(OR(D682="",E682=""),"",ROUND(D682/LOOKUP(E682,SMMLV!$A$2:$A$36,SMMLV!$D$2:$D$106),3))</f>
        <v/>
      </c>
      <c r="K682" s="822"/>
      <c r="L682" s="168">
        <v>7</v>
      </c>
      <c r="M682" s="823" t="str">
        <f t="shared" si="65"/>
        <v>NO APLICA</v>
      </c>
      <c r="N682" s="823"/>
    </row>
    <row r="683" spans="2:14">
      <c r="B683" s="162"/>
      <c r="C683" s="162"/>
      <c r="E683" s="163"/>
      <c r="F683" s="193" t="str">
        <f>IF(OR(D683="",E683=""),"",ROUND(D683/LOOKUP(E683,SMMLV!$A$2:$A$36,SMMLV!$D$2:$D$106),3))</f>
        <v/>
      </c>
      <c r="K683" s="822"/>
      <c r="L683" s="168">
        <v>8</v>
      </c>
      <c r="M683" s="823" t="str">
        <f t="shared" si="65"/>
        <v>NO APLICA</v>
      </c>
      <c r="N683" s="823"/>
    </row>
    <row r="684" spans="2:14">
      <c r="B684" s="162"/>
      <c r="C684" s="162"/>
      <c r="E684" s="163"/>
      <c r="F684" s="193" t="str">
        <f>IF(OR(D684="",E684=""),"",ROUND(D684/LOOKUP(E684,SMMLV!$A$2:$A$36,SMMLV!$D$2:$D$106),3))</f>
        <v/>
      </c>
      <c r="K684" s="822"/>
      <c r="L684" s="168">
        <v>9</v>
      </c>
      <c r="M684" s="823" t="str">
        <f t="shared" si="65"/>
        <v>NO APLICA</v>
      </c>
      <c r="N684" s="823"/>
    </row>
    <row r="685" spans="2:14">
      <c r="B685" s="162"/>
      <c r="C685" s="162"/>
      <c r="E685" s="163"/>
      <c r="F685" s="193" t="str">
        <f>IF(OR(D685="",E685=""),"",ROUND(D685/LOOKUP(E685,SMMLV!$A$2:$A$36,SMMLV!$D$2:$D$106),3))</f>
        <v/>
      </c>
      <c r="K685" s="822"/>
      <c r="L685" s="168">
        <v>10</v>
      </c>
      <c r="M685" s="823" t="str">
        <f t="shared" si="65"/>
        <v>NO APLICA</v>
      </c>
      <c r="N685" s="823"/>
    </row>
    <row r="686" spans="2:14">
      <c r="B686" s="162"/>
      <c r="C686" s="162"/>
      <c r="E686" s="163"/>
      <c r="F686" s="193" t="str">
        <f>IF(OR(D686="",E686=""),"",ROUND(D686/LOOKUP(E686,SMMLV!$A$2:$A$36,SMMLV!$D$2:$D$106),3))</f>
        <v/>
      </c>
      <c r="K686" s="822">
        <v>69</v>
      </c>
      <c r="L686" s="168">
        <v>1</v>
      </c>
      <c r="M686" s="823" t="str">
        <f t="shared" ref="M686:M695" si="66">IF(SUMIFS($F$5:$F$1200,$B$5:$B$1200,$K$686,$C$5:$C$1200,$L686)=0,"NO APLICA",ROUND(SUMIFS($F$5:$F$1200,$B$5:$B$1200,$K$686,$C$5:$C$1200,$L686),3))</f>
        <v>NO APLICA</v>
      </c>
      <c r="N686" s="823"/>
    </row>
    <row r="687" spans="2:14">
      <c r="B687" s="162"/>
      <c r="C687" s="162"/>
      <c r="E687" s="163"/>
      <c r="F687" s="193" t="str">
        <f>IF(OR(D687="",E687=""),"",ROUND(D687/LOOKUP(E687,SMMLV!$A$2:$A$36,SMMLV!$D$2:$D$106),3))</f>
        <v/>
      </c>
      <c r="K687" s="822"/>
      <c r="L687" s="168">
        <v>2</v>
      </c>
      <c r="M687" s="823" t="str">
        <f t="shared" si="66"/>
        <v>NO APLICA</v>
      </c>
      <c r="N687" s="823"/>
    </row>
    <row r="688" spans="2:14">
      <c r="B688" s="162"/>
      <c r="C688" s="162"/>
      <c r="E688" s="163"/>
      <c r="F688" s="193" t="str">
        <f>IF(OR(D688="",E688=""),"",ROUND(D688/LOOKUP(E688,SMMLV!$A$2:$A$36,SMMLV!$D$2:$D$106),3))</f>
        <v/>
      </c>
      <c r="K688" s="822"/>
      <c r="L688" s="168">
        <v>3</v>
      </c>
      <c r="M688" s="823" t="str">
        <f t="shared" si="66"/>
        <v>NO APLICA</v>
      </c>
      <c r="N688" s="823"/>
    </row>
    <row r="689" spans="2:14">
      <c r="B689" s="162"/>
      <c r="C689" s="162"/>
      <c r="E689" s="163"/>
      <c r="F689" s="193" t="str">
        <f>IF(OR(D689="",E689=""),"",ROUND(D689/LOOKUP(E689,SMMLV!$A$2:$A$36,SMMLV!$D$2:$D$106),3))</f>
        <v/>
      </c>
      <c r="K689" s="822"/>
      <c r="L689" s="168">
        <v>4</v>
      </c>
      <c r="M689" s="823" t="str">
        <f t="shared" si="66"/>
        <v>NO APLICA</v>
      </c>
      <c r="N689" s="823"/>
    </row>
    <row r="690" spans="2:14">
      <c r="B690" s="162"/>
      <c r="C690" s="162"/>
      <c r="E690" s="163"/>
      <c r="F690" s="193" t="str">
        <f>IF(OR(D690="",E690=""),"",ROUND(D690/LOOKUP(E690,SMMLV!$A$2:$A$36,SMMLV!$D$2:$D$106),3))</f>
        <v/>
      </c>
      <c r="K690" s="822"/>
      <c r="L690" s="168">
        <v>5</v>
      </c>
      <c r="M690" s="823" t="str">
        <f t="shared" si="66"/>
        <v>NO APLICA</v>
      </c>
      <c r="N690" s="823"/>
    </row>
    <row r="691" spans="2:14">
      <c r="B691" s="162"/>
      <c r="C691" s="162"/>
      <c r="E691" s="163"/>
      <c r="F691" s="193" t="str">
        <f>IF(OR(D691="",E691=""),"",ROUND(D691/LOOKUP(E691,SMMLV!$A$2:$A$36,SMMLV!$D$2:$D$106),3))</f>
        <v/>
      </c>
      <c r="K691" s="822"/>
      <c r="L691" s="168">
        <v>6</v>
      </c>
      <c r="M691" s="823" t="str">
        <f t="shared" si="66"/>
        <v>NO APLICA</v>
      </c>
      <c r="N691" s="823"/>
    </row>
    <row r="692" spans="2:14">
      <c r="B692" s="162"/>
      <c r="C692" s="162"/>
      <c r="E692" s="163"/>
      <c r="F692" s="193" t="str">
        <f>IF(OR(D692="",E692=""),"",ROUND(D692/LOOKUP(E692,SMMLV!$A$2:$A$36,SMMLV!$D$2:$D$106),3))</f>
        <v/>
      </c>
      <c r="K692" s="822"/>
      <c r="L692" s="168">
        <v>7</v>
      </c>
      <c r="M692" s="823" t="str">
        <f t="shared" si="66"/>
        <v>NO APLICA</v>
      </c>
      <c r="N692" s="823"/>
    </row>
    <row r="693" spans="2:14">
      <c r="B693" s="162"/>
      <c r="C693" s="162"/>
      <c r="E693" s="163"/>
      <c r="F693" s="193" t="str">
        <f>IF(OR(D693="",E693=""),"",ROUND(D693/LOOKUP(E693,SMMLV!$A$2:$A$36,SMMLV!$D$2:$D$106),3))</f>
        <v/>
      </c>
      <c r="K693" s="822"/>
      <c r="L693" s="168">
        <v>8</v>
      </c>
      <c r="M693" s="823" t="str">
        <f t="shared" si="66"/>
        <v>NO APLICA</v>
      </c>
      <c r="N693" s="823"/>
    </row>
    <row r="694" spans="2:14">
      <c r="B694" s="162"/>
      <c r="C694" s="162"/>
      <c r="E694" s="163"/>
      <c r="F694" s="193" t="str">
        <f>IF(OR(D694="",E694=""),"",ROUND(D694/LOOKUP(E694,SMMLV!$A$2:$A$36,SMMLV!$D$2:$D$106),3))</f>
        <v/>
      </c>
      <c r="K694" s="822"/>
      <c r="L694" s="168">
        <v>9</v>
      </c>
      <c r="M694" s="823" t="str">
        <f t="shared" si="66"/>
        <v>NO APLICA</v>
      </c>
      <c r="N694" s="823"/>
    </row>
    <row r="695" spans="2:14">
      <c r="B695" s="162"/>
      <c r="C695" s="162"/>
      <c r="E695" s="163"/>
      <c r="F695" s="193" t="str">
        <f>IF(OR(D695="",E695=""),"",ROUND(D695/LOOKUP(E695,SMMLV!$A$2:$A$36,SMMLV!$D$2:$D$106),3))</f>
        <v/>
      </c>
      <c r="K695" s="822"/>
      <c r="L695" s="168">
        <v>10</v>
      </c>
      <c r="M695" s="823" t="str">
        <f t="shared" si="66"/>
        <v>NO APLICA</v>
      </c>
      <c r="N695" s="823"/>
    </row>
    <row r="696" spans="2:14">
      <c r="B696" s="162"/>
      <c r="C696" s="162"/>
      <c r="E696" s="163"/>
      <c r="F696" s="193" t="str">
        <f>IF(OR(D696="",E696=""),"",ROUND(D696/LOOKUP(E696,SMMLV!$A$2:$A$36,SMMLV!$D$2:$D$106),3))</f>
        <v/>
      </c>
      <c r="K696" s="822">
        <v>70</v>
      </c>
      <c r="L696" s="168">
        <v>1</v>
      </c>
      <c r="M696" s="823" t="str">
        <f t="shared" ref="M696:M705" si="67">IF(SUMIFS($F$5:$F$1200,$B$5:$B$1200,$K$696,$C$5:$C$1200,$L696)=0,"NO APLICA",ROUND(SUMIFS($F$5:$F$1200,$B$5:$B$1200,$K$696,$C$5:$C$1200,$L696),3))</f>
        <v>NO APLICA</v>
      </c>
      <c r="N696" s="823"/>
    </row>
    <row r="697" spans="2:14">
      <c r="B697" s="162"/>
      <c r="C697" s="162"/>
      <c r="E697" s="163"/>
      <c r="F697" s="193" t="str">
        <f>IF(OR(D697="",E697=""),"",ROUND(D697/LOOKUP(E697,SMMLV!$A$2:$A$36,SMMLV!$D$2:$D$106),3))</f>
        <v/>
      </c>
      <c r="K697" s="822"/>
      <c r="L697" s="168">
        <v>2</v>
      </c>
      <c r="M697" s="823" t="str">
        <f t="shared" si="67"/>
        <v>NO APLICA</v>
      </c>
      <c r="N697" s="823"/>
    </row>
    <row r="698" spans="2:14">
      <c r="B698" s="162"/>
      <c r="C698" s="162"/>
      <c r="E698" s="163"/>
      <c r="F698" s="193" t="str">
        <f>IF(OR(D698="",E698=""),"",ROUND(D698/LOOKUP(E698,SMMLV!$A$2:$A$36,SMMLV!$D$2:$D$106),3))</f>
        <v/>
      </c>
      <c r="K698" s="822"/>
      <c r="L698" s="168">
        <v>3</v>
      </c>
      <c r="M698" s="823" t="str">
        <f t="shared" si="67"/>
        <v>NO APLICA</v>
      </c>
      <c r="N698" s="823"/>
    </row>
    <row r="699" spans="2:14">
      <c r="B699" s="162"/>
      <c r="C699" s="162"/>
      <c r="E699" s="163"/>
      <c r="F699" s="193" t="str">
        <f>IF(OR(D699="",E699=""),"",ROUND(D699/LOOKUP(E699,SMMLV!$A$2:$A$36,SMMLV!$D$2:$D$106),3))</f>
        <v/>
      </c>
      <c r="K699" s="822"/>
      <c r="L699" s="168">
        <v>4</v>
      </c>
      <c r="M699" s="823" t="str">
        <f t="shared" si="67"/>
        <v>NO APLICA</v>
      </c>
      <c r="N699" s="823"/>
    </row>
    <row r="700" spans="2:14">
      <c r="B700" s="162"/>
      <c r="C700" s="162"/>
      <c r="E700" s="163"/>
      <c r="F700" s="193" t="str">
        <f>IF(OR(D700="",E700=""),"",ROUND(D700/LOOKUP(E700,SMMLV!$A$2:$A$36,SMMLV!$D$2:$D$106),3))</f>
        <v/>
      </c>
      <c r="K700" s="822"/>
      <c r="L700" s="168">
        <v>5</v>
      </c>
      <c r="M700" s="823" t="str">
        <f t="shared" si="67"/>
        <v>NO APLICA</v>
      </c>
      <c r="N700" s="823"/>
    </row>
    <row r="701" spans="2:14">
      <c r="B701" s="162"/>
      <c r="C701" s="162"/>
      <c r="E701" s="163"/>
      <c r="F701" s="193" t="str">
        <f>IF(OR(D701="",E701=""),"",ROUND(D701/LOOKUP(E701,SMMLV!$A$2:$A$36,SMMLV!$D$2:$D$106),3))</f>
        <v/>
      </c>
      <c r="K701" s="822"/>
      <c r="L701" s="168">
        <v>6</v>
      </c>
      <c r="M701" s="823" t="str">
        <f t="shared" si="67"/>
        <v>NO APLICA</v>
      </c>
      <c r="N701" s="823"/>
    </row>
    <row r="702" spans="2:14">
      <c r="B702" s="162"/>
      <c r="C702" s="162"/>
      <c r="E702" s="163"/>
      <c r="F702" s="193" t="str">
        <f>IF(OR(D702="",E702=""),"",ROUND(D702/LOOKUP(E702,SMMLV!$A$2:$A$36,SMMLV!$D$2:$D$106),3))</f>
        <v/>
      </c>
      <c r="K702" s="822"/>
      <c r="L702" s="168">
        <v>7</v>
      </c>
      <c r="M702" s="823" t="str">
        <f t="shared" si="67"/>
        <v>NO APLICA</v>
      </c>
      <c r="N702" s="823"/>
    </row>
    <row r="703" spans="2:14">
      <c r="B703" s="162"/>
      <c r="C703" s="162"/>
      <c r="E703" s="163"/>
      <c r="F703" s="193" t="str">
        <f>IF(OR(D703="",E703=""),"",ROUND(D703/LOOKUP(E703,SMMLV!$A$2:$A$36,SMMLV!$D$2:$D$106),3))</f>
        <v/>
      </c>
      <c r="K703" s="822"/>
      <c r="L703" s="168">
        <v>8</v>
      </c>
      <c r="M703" s="823" t="str">
        <f t="shared" si="67"/>
        <v>NO APLICA</v>
      </c>
      <c r="N703" s="823"/>
    </row>
    <row r="704" spans="2:14">
      <c r="B704" s="162"/>
      <c r="C704" s="162"/>
      <c r="E704" s="163"/>
      <c r="F704" s="193" t="str">
        <f>IF(OR(D704="",E704=""),"",ROUND(D704/LOOKUP(E704,SMMLV!$A$2:$A$36,SMMLV!$D$2:$D$106),3))</f>
        <v/>
      </c>
      <c r="K704" s="822"/>
      <c r="L704" s="168">
        <v>9</v>
      </c>
      <c r="M704" s="823" t="str">
        <f t="shared" si="67"/>
        <v>NO APLICA</v>
      </c>
      <c r="N704" s="823"/>
    </row>
    <row r="705" spans="2:14">
      <c r="B705" s="162"/>
      <c r="C705" s="162"/>
      <c r="E705" s="163"/>
      <c r="F705" s="193" t="str">
        <f>IF(OR(D705="",E705=""),"",ROUND(D705/LOOKUP(E705,SMMLV!$A$2:$A$36,SMMLV!$D$2:$D$106),3))</f>
        <v/>
      </c>
      <c r="K705" s="822"/>
      <c r="L705" s="168">
        <v>10</v>
      </c>
      <c r="M705" s="823" t="str">
        <f t="shared" si="67"/>
        <v>NO APLICA</v>
      </c>
      <c r="N705" s="823"/>
    </row>
    <row r="706" spans="2:14">
      <c r="B706" s="162"/>
      <c r="C706" s="162"/>
      <c r="E706" s="163"/>
      <c r="F706" s="193" t="str">
        <f>IF(OR(D706="",E706=""),"",ROUND(D706/LOOKUP(E706,SMMLV!$A$2:$A$36,SMMLV!$D$2:$D$106),3))</f>
        <v/>
      </c>
      <c r="K706" s="822">
        <v>71</v>
      </c>
      <c r="L706" s="168">
        <v>1</v>
      </c>
      <c r="M706" s="823" t="str">
        <f t="shared" ref="M706:M715" si="68">IF(SUMIFS($F$5:$F$1200,$B$5:$B$1200,$K$706,$C$5:$C$1200,$L706)=0,"NO APLICA",ROUND(SUMIFS($F$5:$F$1200,$B$5:$B$1200,$K$706,$C$5:$C$1200,$L706),3))</f>
        <v>NO APLICA</v>
      </c>
      <c r="N706" s="823"/>
    </row>
    <row r="707" spans="2:14">
      <c r="B707" s="162"/>
      <c r="C707" s="162"/>
      <c r="E707" s="163"/>
      <c r="F707" s="193" t="str">
        <f>IF(OR(D707="",E707=""),"",ROUND(D707/LOOKUP(E707,SMMLV!$A$2:$A$36,SMMLV!$D$2:$D$106),3))</f>
        <v/>
      </c>
      <c r="K707" s="822"/>
      <c r="L707" s="168">
        <v>2</v>
      </c>
      <c r="M707" s="823" t="str">
        <f t="shared" si="68"/>
        <v>NO APLICA</v>
      </c>
      <c r="N707" s="823"/>
    </row>
    <row r="708" spans="2:14">
      <c r="B708" s="162"/>
      <c r="C708" s="162"/>
      <c r="E708" s="163"/>
      <c r="F708" s="193" t="str">
        <f>IF(OR(D708="",E708=""),"",ROUND(D708/LOOKUP(E708,SMMLV!$A$2:$A$36,SMMLV!$D$2:$D$106),3))</f>
        <v/>
      </c>
      <c r="K708" s="822"/>
      <c r="L708" s="168">
        <v>3</v>
      </c>
      <c r="M708" s="823" t="str">
        <f t="shared" si="68"/>
        <v>NO APLICA</v>
      </c>
      <c r="N708" s="823"/>
    </row>
    <row r="709" spans="2:14">
      <c r="B709" s="162"/>
      <c r="C709" s="162"/>
      <c r="E709" s="163"/>
      <c r="F709" s="193" t="str">
        <f>IF(OR(D709="",E709=""),"",ROUND(D709/LOOKUP(E709,SMMLV!$A$2:$A$36,SMMLV!$D$2:$D$106),3))</f>
        <v/>
      </c>
      <c r="K709" s="822"/>
      <c r="L709" s="168">
        <v>4</v>
      </c>
      <c r="M709" s="823" t="str">
        <f t="shared" si="68"/>
        <v>NO APLICA</v>
      </c>
      <c r="N709" s="823"/>
    </row>
    <row r="710" spans="2:14">
      <c r="B710" s="162"/>
      <c r="C710" s="162"/>
      <c r="E710" s="163"/>
      <c r="F710" s="193" t="str">
        <f>IF(OR(D710="",E710=""),"",ROUND(D710/LOOKUP(E710,SMMLV!$A$2:$A$36,SMMLV!$D$2:$D$106),3))</f>
        <v/>
      </c>
      <c r="K710" s="822"/>
      <c r="L710" s="168">
        <v>5</v>
      </c>
      <c r="M710" s="823" t="str">
        <f t="shared" si="68"/>
        <v>NO APLICA</v>
      </c>
      <c r="N710" s="823"/>
    </row>
    <row r="711" spans="2:14">
      <c r="B711" s="162"/>
      <c r="C711" s="162"/>
      <c r="E711" s="163"/>
      <c r="F711" s="193" t="str">
        <f>IF(OR(D711="",E711=""),"",ROUND(D711/LOOKUP(E711,SMMLV!$A$2:$A$36,SMMLV!$D$2:$D$106),3))</f>
        <v/>
      </c>
      <c r="K711" s="822"/>
      <c r="L711" s="168">
        <v>6</v>
      </c>
      <c r="M711" s="823" t="str">
        <f t="shared" si="68"/>
        <v>NO APLICA</v>
      </c>
      <c r="N711" s="823"/>
    </row>
    <row r="712" spans="2:14">
      <c r="B712" s="162"/>
      <c r="C712" s="162"/>
      <c r="E712" s="163"/>
      <c r="F712" s="193" t="str">
        <f>IF(OR(D712="",E712=""),"",ROUND(D712/LOOKUP(E712,SMMLV!$A$2:$A$36,SMMLV!$D$2:$D$106),3))</f>
        <v/>
      </c>
      <c r="K712" s="822"/>
      <c r="L712" s="168">
        <v>7</v>
      </c>
      <c r="M712" s="823" t="str">
        <f t="shared" si="68"/>
        <v>NO APLICA</v>
      </c>
      <c r="N712" s="823"/>
    </row>
    <row r="713" spans="2:14">
      <c r="B713" s="162"/>
      <c r="C713" s="162"/>
      <c r="E713" s="163"/>
      <c r="F713" s="193" t="str">
        <f>IF(OR(D713="",E713=""),"",ROUND(D713/LOOKUP(E713,SMMLV!$A$2:$A$36,SMMLV!$D$2:$D$106),3))</f>
        <v/>
      </c>
      <c r="K713" s="822"/>
      <c r="L713" s="168">
        <v>8</v>
      </c>
      <c r="M713" s="823" t="str">
        <f t="shared" si="68"/>
        <v>NO APLICA</v>
      </c>
      <c r="N713" s="823"/>
    </row>
    <row r="714" spans="2:14">
      <c r="B714" s="162"/>
      <c r="C714" s="162"/>
      <c r="E714" s="163"/>
      <c r="F714" s="193" t="str">
        <f>IF(OR(D714="",E714=""),"",ROUND(D714/LOOKUP(E714,SMMLV!$A$2:$A$36,SMMLV!$D$2:$D$106),3))</f>
        <v/>
      </c>
      <c r="K714" s="822"/>
      <c r="L714" s="168">
        <v>9</v>
      </c>
      <c r="M714" s="823" t="str">
        <f t="shared" si="68"/>
        <v>NO APLICA</v>
      </c>
      <c r="N714" s="823"/>
    </row>
    <row r="715" spans="2:14">
      <c r="B715" s="162"/>
      <c r="C715" s="162"/>
      <c r="E715" s="163"/>
      <c r="F715" s="193" t="str">
        <f>IF(OR(D715="",E715=""),"",ROUND(D715/LOOKUP(E715,SMMLV!$A$2:$A$36,SMMLV!$D$2:$D$106),3))</f>
        <v/>
      </c>
      <c r="K715" s="822"/>
      <c r="L715" s="168">
        <v>10</v>
      </c>
      <c r="M715" s="823" t="str">
        <f t="shared" si="68"/>
        <v>NO APLICA</v>
      </c>
      <c r="N715" s="823"/>
    </row>
    <row r="716" spans="2:14">
      <c r="B716" s="162"/>
      <c r="C716" s="162"/>
      <c r="E716" s="163"/>
      <c r="F716" s="193" t="str">
        <f>IF(OR(D716="",E716=""),"",ROUND(D716/LOOKUP(E716,SMMLV!$A$2:$A$36,SMMLV!$D$2:$D$106),3))</f>
        <v/>
      </c>
      <c r="K716" s="822">
        <v>72</v>
      </c>
      <c r="L716" s="168">
        <v>1</v>
      </c>
      <c r="M716" s="823" t="str">
        <f t="shared" ref="M716:M725" si="69">IF(SUMIFS($F$5:$F$1200,$B$5:$B$1200,$K$716,$C$5:$C$1200,$L716)=0,"NO APLICA",ROUND(SUMIFS($F$5:$F$1200,$B$5:$B$1200,$K$716,$C$5:$C$1200,$L716),3))</f>
        <v>NO APLICA</v>
      </c>
      <c r="N716" s="823"/>
    </row>
    <row r="717" spans="2:14">
      <c r="B717" s="162"/>
      <c r="C717" s="162"/>
      <c r="E717" s="163"/>
      <c r="F717" s="193" t="str">
        <f>IF(OR(D717="",E717=""),"",ROUND(D717/LOOKUP(E717,SMMLV!$A$2:$A$36,SMMLV!$D$2:$D$106),3))</f>
        <v/>
      </c>
      <c r="K717" s="822"/>
      <c r="L717" s="168">
        <v>2</v>
      </c>
      <c r="M717" s="823" t="str">
        <f t="shared" si="69"/>
        <v>NO APLICA</v>
      </c>
      <c r="N717" s="823"/>
    </row>
    <row r="718" spans="2:14">
      <c r="B718" s="162"/>
      <c r="C718" s="162"/>
      <c r="E718" s="163"/>
      <c r="F718" s="193" t="str">
        <f>IF(OR(D718="",E718=""),"",ROUND(D718/LOOKUP(E718,SMMLV!$A$2:$A$36,SMMLV!$D$2:$D$106),3))</f>
        <v/>
      </c>
      <c r="K718" s="822"/>
      <c r="L718" s="168">
        <v>3</v>
      </c>
      <c r="M718" s="823" t="str">
        <f t="shared" si="69"/>
        <v>NO APLICA</v>
      </c>
      <c r="N718" s="823"/>
    </row>
    <row r="719" spans="2:14">
      <c r="B719" s="162"/>
      <c r="C719" s="162"/>
      <c r="E719" s="163"/>
      <c r="F719" s="193" t="str">
        <f>IF(OR(D719="",E719=""),"",ROUND(D719/LOOKUP(E719,SMMLV!$A$2:$A$36,SMMLV!$D$2:$D$106),3))</f>
        <v/>
      </c>
      <c r="K719" s="822"/>
      <c r="L719" s="168">
        <v>4</v>
      </c>
      <c r="M719" s="823" t="str">
        <f t="shared" si="69"/>
        <v>NO APLICA</v>
      </c>
      <c r="N719" s="823"/>
    </row>
    <row r="720" spans="2:14">
      <c r="B720" s="162"/>
      <c r="C720" s="162"/>
      <c r="E720" s="163"/>
      <c r="F720" s="193" t="str">
        <f>IF(OR(D720="",E720=""),"",ROUND(D720/LOOKUP(E720,SMMLV!$A$2:$A$36,SMMLV!$D$2:$D$106),3))</f>
        <v/>
      </c>
      <c r="K720" s="822"/>
      <c r="L720" s="168">
        <v>5</v>
      </c>
      <c r="M720" s="823" t="str">
        <f t="shared" si="69"/>
        <v>NO APLICA</v>
      </c>
      <c r="N720" s="823"/>
    </row>
    <row r="721" spans="2:14">
      <c r="B721" s="162"/>
      <c r="C721" s="162"/>
      <c r="E721" s="163"/>
      <c r="F721" s="193" t="str">
        <f>IF(OR(D721="",E721=""),"",ROUND(D721/LOOKUP(E721,SMMLV!$A$2:$A$36,SMMLV!$D$2:$D$106),3))</f>
        <v/>
      </c>
      <c r="K721" s="822"/>
      <c r="L721" s="168">
        <v>6</v>
      </c>
      <c r="M721" s="823" t="str">
        <f t="shared" si="69"/>
        <v>NO APLICA</v>
      </c>
      <c r="N721" s="823"/>
    </row>
    <row r="722" spans="2:14">
      <c r="B722" s="162"/>
      <c r="C722" s="162"/>
      <c r="E722" s="163"/>
      <c r="F722" s="193" t="str">
        <f>IF(OR(D722="",E722=""),"",ROUND(D722/LOOKUP(E722,SMMLV!$A$2:$A$36,SMMLV!$D$2:$D$106),3))</f>
        <v/>
      </c>
      <c r="K722" s="822"/>
      <c r="L722" s="168">
        <v>7</v>
      </c>
      <c r="M722" s="823" t="str">
        <f t="shared" si="69"/>
        <v>NO APLICA</v>
      </c>
      <c r="N722" s="823"/>
    </row>
    <row r="723" spans="2:14">
      <c r="B723" s="162"/>
      <c r="C723" s="162"/>
      <c r="E723" s="163"/>
      <c r="F723" s="193" t="str">
        <f>IF(OR(D723="",E723=""),"",ROUND(D723/LOOKUP(E723,SMMLV!$A$2:$A$36,SMMLV!$D$2:$D$106),3))</f>
        <v/>
      </c>
      <c r="K723" s="822"/>
      <c r="L723" s="168">
        <v>8</v>
      </c>
      <c r="M723" s="823" t="str">
        <f t="shared" si="69"/>
        <v>NO APLICA</v>
      </c>
      <c r="N723" s="823"/>
    </row>
    <row r="724" spans="2:14">
      <c r="B724" s="162"/>
      <c r="C724" s="162"/>
      <c r="E724" s="163"/>
      <c r="F724" s="193" t="str">
        <f>IF(OR(D724="",E724=""),"",ROUND(D724/LOOKUP(E724,SMMLV!$A$2:$A$36,SMMLV!$D$2:$D$106),3))</f>
        <v/>
      </c>
      <c r="K724" s="822"/>
      <c r="L724" s="168">
        <v>9</v>
      </c>
      <c r="M724" s="823" t="str">
        <f t="shared" si="69"/>
        <v>NO APLICA</v>
      </c>
      <c r="N724" s="823"/>
    </row>
    <row r="725" spans="2:14">
      <c r="B725" s="162"/>
      <c r="C725" s="162"/>
      <c r="E725" s="163"/>
      <c r="F725" s="193" t="str">
        <f>IF(OR(D725="",E725=""),"",ROUND(D725/LOOKUP(E725,SMMLV!$A$2:$A$36,SMMLV!$D$2:$D$106),3))</f>
        <v/>
      </c>
      <c r="K725" s="822"/>
      <c r="L725" s="168">
        <v>10</v>
      </c>
      <c r="M725" s="823" t="str">
        <f t="shared" si="69"/>
        <v>NO APLICA</v>
      </c>
      <c r="N725" s="823"/>
    </row>
    <row r="726" spans="2:14">
      <c r="B726" s="162"/>
      <c r="C726" s="162"/>
      <c r="E726" s="163"/>
      <c r="F726" s="193" t="str">
        <f>IF(OR(D726="",E726=""),"",ROUND(D726/LOOKUP(E726,SMMLV!$A$2:$A$36,SMMLV!$D$2:$D$106),3))</f>
        <v/>
      </c>
      <c r="K726" s="822">
        <v>73</v>
      </c>
      <c r="L726" s="168">
        <v>1</v>
      </c>
      <c r="M726" s="823" t="str">
        <f t="shared" ref="M726:M735" si="70">IF(SUMIFS($F$5:$F$1200,$B$5:$B$1200,$K$726,$C$5:$C$1200,$L726)=0,"NO APLICA",ROUND(SUMIFS($F$5:$F$1200,$B$5:$B$1200,$K$726,$C$5:$C$1200,$L726),3))</f>
        <v>NO APLICA</v>
      </c>
      <c r="N726" s="823"/>
    </row>
    <row r="727" spans="2:14">
      <c r="B727" s="162"/>
      <c r="C727" s="162"/>
      <c r="E727" s="163"/>
      <c r="F727" s="193" t="str">
        <f>IF(OR(D727="",E727=""),"",ROUND(D727/LOOKUP(E727,SMMLV!$A$2:$A$36,SMMLV!$D$2:$D$106),3))</f>
        <v/>
      </c>
      <c r="K727" s="822"/>
      <c r="L727" s="168">
        <v>2</v>
      </c>
      <c r="M727" s="823" t="str">
        <f t="shared" si="70"/>
        <v>NO APLICA</v>
      </c>
      <c r="N727" s="823"/>
    </row>
    <row r="728" spans="2:14">
      <c r="B728" s="162"/>
      <c r="C728" s="162"/>
      <c r="E728" s="163"/>
      <c r="F728" s="193" t="str">
        <f>IF(OR(D728="",E728=""),"",ROUND(D728/LOOKUP(E728,SMMLV!$A$2:$A$36,SMMLV!$D$2:$D$106),3))</f>
        <v/>
      </c>
      <c r="K728" s="822"/>
      <c r="L728" s="168">
        <v>3</v>
      </c>
      <c r="M728" s="823" t="str">
        <f t="shared" si="70"/>
        <v>NO APLICA</v>
      </c>
      <c r="N728" s="823"/>
    </row>
    <row r="729" spans="2:14">
      <c r="B729" s="162"/>
      <c r="C729" s="162"/>
      <c r="E729" s="163"/>
      <c r="F729" s="193" t="str">
        <f>IF(OR(D729="",E729=""),"",ROUND(D729/LOOKUP(E729,SMMLV!$A$2:$A$36,SMMLV!$D$2:$D$106),3))</f>
        <v/>
      </c>
      <c r="K729" s="822"/>
      <c r="L729" s="168">
        <v>4</v>
      </c>
      <c r="M729" s="823" t="str">
        <f t="shared" si="70"/>
        <v>NO APLICA</v>
      </c>
      <c r="N729" s="823"/>
    </row>
    <row r="730" spans="2:14">
      <c r="B730" s="162"/>
      <c r="C730" s="162"/>
      <c r="E730" s="163"/>
      <c r="F730" s="193" t="str">
        <f>IF(OR(D730="",E730=""),"",ROUND(D730/LOOKUP(E730,SMMLV!$A$2:$A$36,SMMLV!$D$2:$D$106),3))</f>
        <v/>
      </c>
      <c r="K730" s="822"/>
      <c r="L730" s="168">
        <v>5</v>
      </c>
      <c r="M730" s="823" t="str">
        <f t="shared" si="70"/>
        <v>NO APLICA</v>
      </c>
      <c r="N730" s="823"/>
    </row>
    <row r="731" spans="2:14">
      <c r="B731" s="162"/>
      <c r="C731" s="162"/>
      <c r="E731" s="163"/>
      <c r="F731" s="193" t="str">
        <f>IF(OR(D731="",E731=""),"",ROUND(D731/LOOKUP(E731,SMMLV!$A$2:$A$36,SMMLV!$D$2:$D$106),3))</f>
        <v/>
      </c>
      <c r="K731" s="822"/>
      <c r="L731" s="168">
        <v>6</v>
      </c>
      <c r="M731" s="823" t="str">
        <f t="shared" si="70"/>
        <v>NO APLICA</v>
      </c>
      <c r="N731" s="823"/>
    </row>
    <row r="732" spans="2:14">
      <c r="B732" s="162"/>
      <c r="C732" s="162"/>
      <c r="E732" s="163"/>
      <c r="F732" s="193" t="str">
        <f>IF(OR(D732="",E732=""),"",ROUND(D732/LOOKUP(E732,SMMLV!$A$2:$A$36,SMMLV!$D$2:$D$106),3))</f>
        <v/>
      </c>
      <c r="K732" s="822"/>
      <c r="L732" s="168">
        <v>7</v>
      </c>
      <c r="M732" s="823" t="str">
        <f t="shared" si="70"/>
        <v>NO APLICA</v>
      </c>
      <c r="N732" s="823"/>
    </row>
    <row r="733" spans="2:14">
      <c r="B733" s="162"/>
      <c r="C733" s="162"/>
      <c r="E733" s="163"/>
      <c r="F733" s="193" t="str">
        <f>IF(OR(D733="",E733=""),"",ROUND(D733/LOOKUP(E733,SMMLV!$A$2:$A$36,SMMLV!$D$2:$D$106),3))</f>
        <v/>
      </c>
      <c r="K733" s="822"/>
      <c r="L733" s="168">
        <v>8</v>
      </c>
      <c r="M733" s="823" t="str">
        <f t="shared" si="70"/>
        <v>NO APLICA</v>
      </c>
      <c r="N733" s="823"/>
    </row>
    <row r="734" spans="2:14">
      <c r="B734" s="162"/>
      <c r="C734" s="162"/>
      <c r="E734" s="163"/>
      <c r="F734" s="193" t="str">
        <f>IF(OR(D734="",E734=""),"",ROUND(D734/LOOKUP(E734,SMMLV!$A$2:$A$36,SMMLV!$D$2:$D$106),3))</f>
        <v/>
      </c>
      <c r="K734" s="822"/>
      <c r="L734" s="168">
        <v>9</v>
      </c>
      <c r="M734" s="823" t="str">
        <f t="shared" si="70"/>
        <v>NO APLICA</v>
      </c>
      <c r="N734" s="823"/>
    </row>
    <row r="735" spans="2:14">
      <c r="B735" s="162"/>
      <c r="C735" s="162"/>
      <c r="E735" s="163"/>
      <c r="F735" s="193" t="str">
        <f>IF(OR(D735="",E735=""),"",ROUND(D735/LOOKUP(E735,SMMLV!$A$2:$A$36,SMMLV!$D$2:$D$106),3))</f>
        <v/>
      </c>
      <c r="K735" s="822"/>
      <c r="L735" s="168">
        <v>10</v>
      </c>
      <c r="M735" s="823" t="str">
        <f t="shared" si="70"/>
        <v>NO APLICA</v>
      </c>
      <c r="N735" s="823"/>
    </row>
    <row r="736" spans="2:14">
      <c r="B736" s="162"/>
      <c r="C736" s="162"/>
      <c r="E736" s="163"/>
      <c r="F736" s="193" t="str">
        <f>IF(OR(D736="",E736=""),"",ROUND(D736/LOOKUP(E736,SMMLV!$A$2:$A$36,SMMLV!$D$2:$D$106),3))</f>
        <v/>
      </c>
      <c r="K736" s="822">
        <v>74</v>
      </c>
      <c r="L736" s="168">
        <v>1</v>
      </c>
      <c r="M736" s="823" t="str">
        <f t="shared" ref="M736:M745" si="71">IF(SUMIFS($F$5:$F$1200,$B$5:$B$1200,$K$736,$C$5:$C$1200,$L736)=0,"NO APLICA",ROUND(SUMIFS($F$5:$F$1200,$B$5:$B$1200,$K$736,$C$5:$C$1200,$L736),3))</f>
        <v>NO APLICA</v>
      </c>
      <c r="N736" s="823"/>
    </row>
    <row r="737" spans="2:14">
      <c r="B737" s="162"/>
      <c r="C737" s="162"/>
      <c r="E737" s="163"/>
      <c r="F737" s="193" t="str">
        <f>IF(OR(D737="",E737=""),"",ROUND(D737/LOOKUP(E737,SMMLV!$A$2:$A$36,SMMLV!$D$2:$D$106),3))</f>
        <v/>
      </c>
      <c r="K737" s="822"/>
      <c r="L737" s="168">
        <v>2</v>
      </c>
      <c r="M737" s="823" t="str">
        <f t="shared" si="71"/>
        <v>NO APLICA</v>
      </c>
      <c r="N737" s="823"/>
    </row>
    <row r="738" spans="2:14">
      <c r="B738" s="162"/>
      <c r="C738" s="162"/>
      <c r="E738" s="163"/>
      <c r="F738" s="193" t="str">
        <f>IF(OR(D738="",E738=""),"",ROUND(D738/LOOKUP(E738,SMMLV!$A$2:$A$36,SMMLV!$D$2:$D$106),3))</f>
        <v/>
      </c>
      <c r="K738" s="822"/>
      <c r="L738" s="168">
        <v>3</v>
      </c>
      <c r="M738" s="823" t="str">
        <f t="shared" si="71"/>
        <v>NO APLICA</v>
      </c>
      <c r="N738" s="823"/>
    </row>
    <row r="739" spans="2:14">
      <c r="B739" s="162"/>
      <c r="C739" s="162"/>
      <c r="E739" s="163"/>
      <c r="F739" s="193" t="str">
        <f>IF(OR(D739="",E739=""),"",ROUND(D739/LOOKUP(E739,SMMLV!$A$2:$A$36,SMMLV!$D$2:$D$106),3))</f>
        <v/>
      </c>
      <c r="K739" s="822"/>
      <c r="L739" s="168">
        <v>4</v>
      </c>
      <c r="M739" s="823" t="str">
        <f t="shared" si="71"/>
        <v>NO APLICA</v>
      </c>
      <c r="N739" s="823"/>
    </row>
    <row r="740" spans="2:14">
      <c r="B740" s="162"/>
      <c r="C740" s="162"/>
      <c r="E740" s="163"/>
      <c r="F740" s="193" t="str">
        <f>IF(OR(D740="",E740=""),"",ROUND(D740/LOOKUP(E740,SMMLV!$A$2:$A$36,SMMLV!$D$2:$D$106),3))</f>
        <v/>
      </c>
      <c r="K740" s="822"/>
      <c r="L740" s="168">
        <v>5</v>
      </c>
      <c r="M740" s="823" t="str">
        <f t="shared" si="71"/>
        <v>NO APLICA</v>
      </c>
      <c r="N740" s="823"/>
    </row>
    <row r="741" spans="2:14">
      <c r="B741" s="162"/>
      <c r="C741" s="162"/>
      <c r="E741" s="163"/>
      <c r="F741" s="193" t="str">
        <f>IF(OR(D741="",E741=""),"",ROUND(D741/LOOKUP(E741,SMMLV!$A$2:$A$36,SMMLV!$D$2:$D$106),3))</f>
        <v/>
      </c>
      <c r="K741" s="822"/>
      <c r="L741" s="168">
        <v>6</v>
      </c>
      <c r="M741" s="823" t="str">
        <f t="shared" si="71"/>
        <v>NO APLICA</v>
      </c>
      <c r="N741" s="823"/>
    </row>
    <row r="742" spans="2:14">
      <c r="B742" s="162"/>
      <c r="C742" s="162"/>
      <c r="E742" s="163"/>
      <c r="F742" s="193" t="str">
        <f>IF(OR(D742="",E742=""),"",ROUND(D742/LOOKUP(E742,SMMLV!$A$2:$A$36,SMMLV!$D$2:$D$106),3))</f>
        <v/>
      </c>
      <c r="K742" s="822"/>
      <c r="L742" s="168">
        <v>7</v>
      </c>
      <c r="M742" s="823" t="str">
        <f t="shared" si="71"/>
        <v>NO APLICA</v>
      </c>
      <c r="N742" s="823"/>
    </row>
    <row r="743" spans="2:14">
      <c r="B743" s="162"/>
      <c r="C743" s="162"/>
      <c r="E743" s="163"/>
      <c r="F743" s="193" t="str">
        <f>IF(OR(D743="",E743=""),"",ROUND(D743/LOOKUP(E743,SMMLV!$A$2:$A$36,SMMLV!$D$2:$D$106),3))</f>
        <v/>
      </c>
      <c r="K743" s="822"/>
      <c r="L743" s="168">
        <v>8</v>
      </c>
      <c r="M743" s="823" t="str">
        <f t="shared" si="71"/>
        <v>NO APLICA</v>
      </c>
      <c r="N743" s="823"/>
    </row>
    <row r="744" spans="2:14">
      <c r="B744" s="162"/>
      <c r="C744" s="162"/>
      <c r="E744" s="163"/>
      <c r="F744" s="193" t="str">
        <f>IF(OR(D744="",E744=""),"",ROUND(D744/LOOKUP(E744,SMMLV!$A$2:$A$36,SMMLV!$D$2:$D$106),3))</f>
        <v/>
      </c>
      <c r="K744" s="822"/>
      <c r="L744" s="168">
        <v>9</v>
      </c>
      <c r="M744" s="823" t="str">
        <f t="shared" si="71"/>
        <v>NO APLICA</v>
      </c>
      <c r="N744" s="823"/>
    </row>
    <row r="745" spans="2:14">
      <c r="B745" s="162"/>
      <c r="C745" s="162"/>
      <c r="E745" s="163"/>
      <c r="F745" s="193" t="str">
        <f>IF(OR(D745="",E745=""),"",ROUND(D745/LOOKUP(E745,SMMLV!$A$2:$A$36,SMMLV!$D$2:$D$106),3))</f>
        <v/>
      </c>
      <c r="K745" s="822"/>
      <c r="L745" s="168">
        <v>10</v>
      </c>
      <c r="M745" s="823" t="str">
        <f t="shared" si="71"/>
        <v>NO APLICA</v>
      </c>
      <c r="N745" s="823"/>
    </row>
    <row r="746" spans="2:14">
      <c r="B746" s="162"/>
      <c r="C746" s="162"/>
      <c r="E746" s="163"/>
      <c r="F746" s="193" t="str">
        <f>IF(OR(D746="",E746=""),"",ROUND(D746/LOOKUP(E746,SMMLV!$A$2:$A$36,SMMLV!$D$2:$D$106),3))</f>
        <v/>
      </c>
      <c r="K746" s="822">
        <v>75</v>
      </c>
      <c r="L746" s="168">
        <v>1</v>
      </c>
      <c r="M746" s="823" t="str">
        <f t="shared" ref="M746:M755" si="72">IF(SUMIFS($F$5:$F$1200,$B$5:$B$1200,$K$746,$C$5:$C$1200,$L746)=0,"NO APLICA",ROUND(SUMIFS($F$5:$F$1200,$B$5:$B$1200,$K$746,$C$5:$C$1200,$L746),3))</f>
        <v>NO APLICA</v>
      </c>
      <c r="N746" s="823"/>
    </row>
    <row r="747" spans="2:14">
      <c r="B747" s="162"/>
      <c r="C747" s="162"/>
      <c r="E747" s="163"/>
      <c r="F747" s="193" t="str">
        <f>IF(OR(D747="",E747=""),"",ROUND(D747/LOOKUP(E747,SMMLV!$A$2:$A$36,SMMLV!$D$2:$D$106),3))</f>
        <v/>
      </c>
      <c r="K747" s="822"/>
      <c r="L747" s="168">
        <v>2</v>
      </c>
      <c r="M747" s="823" t="str">
        <f t="shared" si="72"/>
        <v>NO APLICA</v>
      </c>
      <c r="N747" s="823"/>
    </row>
    <row r="748" spans="2:14">
      <c r="B748" s="162"/>
      <c r="C748" s="162"/>
      <c r="E748" s="163"/>
      <c r="F748" s="193" t="str">
        <f>IF(OR(D748="",E748=""),"",ROUND(D748/LOOKUP(E748,SMMLV!$A$2:$A$36,SMMLV!$D$2:$D$106),3))</f>
        <v/>
      </c>
      <c r="K748" s="822"/>
      <c r="L748" s="168">
        <v>3</v>
      </c>
      <c r="M748" s="823" t="str">
        <f t="shared" si="72"/>
        <v>NO APLICA</v>
      </c>
      <c r="N748" s="823"/>
    </row>
    <row r="749" spans="2:14">
      <c r="B749" s="162"/>
      <c r="C749" s="162"/>
      <c r="E749" s="163"/>
      <c r="F749" s="193" t="str">
        <f>IF(OR(D749="",E749=""),"",ROUND(D749/LOOKUP(E749,SMMLV!$A$2:$A$36,SMMLV!$D$2:$D$106),3))</f>
        <v/>
      </c>
      <c r="K749" s="822"/>
      <c r="L749" s="168">
        <v>4</v>
      </c>
      <c r="M749" s="823" t="str">
        <f t="shared" si="72"/>
        <v>NO APLICA</v>
      </c>
      <c r="N749" s="823"/>
    </row>
    <row r="750" spans="2:14">
      <c r="B750" s="162"/>
      <c r="C750" s="162"/>
      <c r="E750" s="163"/>
      <c r="F750" s="193" t="str">
        <f>IF(OR(D750="",E750=""),"",ROUND(D750/LOOKUP(E750,SMMLV!$A$2:$A$36,SMMLV!$D$2:$D$106),3))</f>
        <v/>
      </c>
      <c r="K750" s="822"/>
      <c r="L750" s="168">
        <v>5</v>
      </c>
      <c r="M750" s="823" t="str">
        <f t="shared" si="72"/>
        <v>NO APLICA</v>
      </c>
      <c r="N750" s="823"/>
    </row>
    <row r="751" spans="2:14">
      <c r="B751" s="162"/>
      <c r="C751" s="162"/>
      <c r="E751" s="163"/>
      <c r="F751" s="193" t="str">
        <f>IF(OR(D751="",E751=""),"",ROUND(D751/LOOKUP(E751,SMMLV!$A$2:$A$36,SMMLV!$D$2:$D$106),3))</f>
        <v/>
      </c>
      <c r="K751" s="822"/>
      <c r="L751" s="168">
        <v>6</v>
      </c>
      <c r="M751" s="823" t="str">
        <f t="shared" si="72"/>
        <v>NO APLICA</v>
      </c>
      <c r="N751" s="823"/>
    </row>
    <row r="752" spans="2:14">
      <c r="B752" s="162"/>
      <c r="C752" s="162"/>
      <c r="E752" s="163"/>
      <c r="F752" s="193" t="str">
        <f>IF(OR(D752="",E752=""),"",ROUND(D752/LOOKUP(E752,SMMLV!$A$2:$A$36,SMMLV!$D$2:$D$106),3))</f>
        <v/>
      </c>
      <c r="K752" s="822"/>
      <c r="L752" s="168">
        <v>7</v>
      </c>
      <c r="M752" s="823" t="str">
        <f t="shared" si="72"/>
        <v>NO APLICA</v>
      </c>
      <c r="N752" s="823"/>
    </row>
    <row r="753" spans="2:14">
      <c r="B753" s="162"/>
      <c r="C753" s="162"/>
      <c r="E753" s="163"/>
      <c r="F753" s="193" t="str">
        <f>IF(OR(D753="",E753=""),"",ROUND(D753/LOOKUP(E753,SMMLV!$A$2:$A$36,SMMLV!$D$2:$D$106),3))</f>
        <v/>
      </c>
      <c r="K753" s="822"/>
      <c r="L753" s="168">
        <v>8</v>
      </c>
      <c r="M753" s="823" t="str">
        <f t="shared" si="72"/>
        <v>NO APLICA</v>
      </c>
      <c r="N753" s="823"/>
    </row>
    <row r="754" spans="2:14">
      <c r="B754" s="162"/>
      <c r="C754" s="162"/>
      <c r="E754" s="163"/>
      <c r="F754" s="193" t="str">
        <f>IF(OR(D754="",E754=""),"",ROUND(D754/LOOKUP(E754,SMMLV!$A$2:$A$36,SMMLV!$D$2:$D$106),3))</f>
        <v/>
      </c>
      <c r="K754" s="822"/>
      <c r="L754" s="168">
        <v>9</v>
      </c>
      <c r="M754" s="823" t="str">
        <f t="shared" si="72"/>
        <v>NO APLICA</v>
      </c>
      <c r="N754" s="823"/>
    </row>
    <row r="755" spans="2:14">
      <c r="B755" s="162"/>
      <c r="C755" s="162"/>
      <c r="E755" s="163"/>
      <c r="F755" s="193" t="str">
        <f>IF(OR(D755="",E755=""),"",ROUND(D755/LOOKUP(E755,SMMLV!$A$2:$A$36,SMMLV!$D$2:$D$106),3))</f>
        <v/>
      </c>
      <c r="K755" s="822"/>
      <c r="L755" s="168">
        <v>10</v>
      </c>
      <c r="M755" s="823" t="str">
        <f t="shared" si="72"/>
        <v>NO APLICA</v>
      </c>
      <c r="N755" s="823"/>
    </row>
    <row r="756" spans="2:14">
      <c r="B756" s="162"/>
      <c r="C756" s="162"/>
      <c r="E756" s="163"/>
      <c r="F756" s="193" t="str">
        <f>IF(OR(D756="",E756=""),"",ROUND(D756/LOOKUP(E756,SMMLV!$A$2:$A$36,SMMLV!$D$2:$D$106),3))</f>
        <v/>
      </c>
      <c r="K756" s="822">
        <v>76</v>
      </c>
      <c r="L756" s="168">
        <v>1</v>
      </c>
      <c r="M756" s="823" t="str">
        <f t="shared" ref="M756:M765" si="73">IF(SUMIFS($F$5:$F$1200,$B$5:$B$1200,$K$756,$C$5:$C$1200,$L756)=0,"NO APLICA",ROUND(SUMIFS($F$5:$F$1200,$B$5:$B$1200,$K$756,$C$5:$C$1200,$L756),3))</f>
        <v>NO APLICA</v>
      </c>
      <c r="N756" s="823"/>
    </row>
    <row r="757" spans="2:14">
      <c r="B757" s="162"/>
      <c r="C757" s="162"/>
      <c r="E757" s="163"/>
      <c r="F757" s="193" t="str">
        <f>IF(OR(D757="",E757=""),"",ROUND(D757/LOOKUP(E757,SMMLV!$A$2:$A$36,SMMLV!$D$2:$D$106),3))</f>
        <v/>
      </c>
      <c r="K757" s="822"/>
      <c r="L757" s="168">
        <v>2</v>
      </c>
      <c r="M757" s="823" t="str">
        <f t="shared" si="73"/>
        <v>NO APLICA</v>
      </c>
      <c r="N757" s="823"/>
    </row>
    <row r="758" spans="2:14">
      <c r="B758" s="162"/>
      <c r="C758" s="162"/>
      <c r="E758" s="163"/>
      <c r="F758" s="193" t="str">
        <f>IF(OR(D758="",E758=""),"",ROUND(D758/LOOKUP(E758,SMMLV!$A$2:$A$36,SMMLV!$D$2:$D$106),3))</f>
        <v/>
      </c>
      <c r="K758" s="822"/>
      <c r="L758" s="168">
        <v>3</v>
      </c>
      <c r="M758" s="823" t="str">
        <f t="shared" si="73"/>
        <v>NO APLICA</v>
      </c>
      <c r="N758" s="823"/>
    </row>
    <row r="759" spans="2:14">
      <c r="B759" s="162"/>
      <c r="C759" s="162"/>
      <c r="E759" s="163"/>
      <c r="F759" s="193" t="str">
        <f>IF(OR(D759="",E759=""),"",ROUND(D759/LOOKUP(E759,SMMLV!$A$2:$A$36,SMMLV!$D$2:$D$106),3))</f>
        <v/>
      </c>
      <c r="K759" s="822"/>
      <c r="L759" s="168">
        <v>4</v>
      </c>
      <c r="M759" s="823" t="str">
        <f t="shared" si="73"/>
        <v>NO APLICA</v>
      </c>
      <c r="N759" s="823"/>
    </row>
    <row r="760" spans="2:14">
      <c r="B760" s="162"/>
      <c r="C760" s="162"/>
      <c r="E760" s="163"/>
      <c r="F760" s="193" t="str">
        <f>IF(OR(D760="",E760=""),"",ROUND(D760/LOOKUP(E760,SMMLV!$A$2:$A$36,SMMLV!$D$2:$D$106),3))</f>
        <v/>
      </c>
      <c r="K760" s="822"/>
      <c r="L760" s="168">
        <v>5</v>
      </c>
      <c r="M760" s="823" t="str">
        <f t="shared" si="73"/>
        <v>NO APLICA</v>
      </c>
      <c r="N760" s="823"/>
    </row>
    <row r="761" spans="2:14">
      <c r="B761" s="162"/>
      <c r="C761" s="162"/>
      <c r="E761" s="163"/>
      <c r="F761" s="193" t="str">
        <f>IF(OR(D761="",E761=""),"",ROUND(D761/LOOKUP(E761,SMMLV!$A$2:$A$36,SMMLV!$D$2:$D$106),3))</f>
        <v/>
      </c>
      <c r="K761" s="822"/>
      <c r="L761" s="168">
        <v>6</v>
      </c>
      <c r="M761" s="823" t="str">
        <f t="shared" si="73"/>
        <v>NO APLICA</v>
      </c>
      <c r="N761" s="823"/>
    </row>
    <row r="762" spans="2:14">
      <c r="B762" s="162"/>
      <c r="C762" s="162"/>
      <c r="E762" s="163"/>
      <c r="F762" s="193" t="str">
        <f>IF(OR(D762="",E762=""),"",ROUND(D762/LOOKUP(E762,SMMLV!$A$2:$A$36,SMMLV!$D$2:$D$106),3))</f>
        <v/>
      </c>
      <c r="K762" s="822"/>
      <c r="L762" s="168">
        <v>7</v>
      </c>
      <c r="M762" s="823" t="str">
        <f t="shared" si="73"/>
        <v>NO APLICA</v>
      </c>
      <c r="N762" s="823"/>
    </row>
    <row r="763" spans="2:14">
      <c r="B763" s="162"/>
      <c r="C763" s="162"/>
      <c r="E763" s="163"/>
      <c r="F763" s="193" t="str">
        <f>IF(OR(D763="",E763=""),"",ROUND(D763/LOOKUP(E763,SMMLV!$A$2:$A$36,SMMLV!$D$2:$D$106),3))</f>
        <v/>
      </c>
      <c r="K763" s="822"/>
      <c r="L763" s="168">
        <v>8</v>
      </c>
      <c r="M763" s="823" t="str">
        <f t="shared" si="73"/>
        <v>NO APLICA</v>
      </c>
      <c r="N763" s="823"/>
    </row>
    <row r="764" spans="2:14">
      <c r="B764" s="162"/>
      <c r="C764" s="162"/>
      <c r="E764" s="163"/>
      <c r="F764" s="193" t="str">
        <f>IF(OR(D764="",E764=""),"",ROUND(D764/LOOKUP(E764,SMMLV!$A$2:$A$36,SMMLV!$D$2:$D$106),3))</f>
        <v/>
      </c>
      <c r="K764" s="822"/>
      <c r="L764" s="168">
        <v>9</v>
      </c>
      <c r="M764" s="823" t="str">
        <f t="shared" si="73"/>
        <v>NO APLICA</v>
      </c>
      <c r="N764" s="823"/>
    </row>
    <row r="765" spans="2:14">
      <c r="B765" s="162"/>
      <c r="C765" s="162"/>
      <c r="E765" s="163"/>
      <c r="F765" s="193" t="str">
        <f>IF(OR(D765="",E765=""),"",ROUND(D765/LOOKUP(E765,SMMLV!$A$2:$A$36,SMMLV!$D$2:$D$106),3))</f>
        <v/>
      </c>
      <c r="K765" s="822"/>
      <c r="L765" s="168">
        <v>10</v>
      </c>
      <c r="M765" s="823" t="str">
        <f t="shared" si="73"/>
        <v>NO APLICA</v>
      </c>
      <c r="N765" s="823"/>
    </row>
    <row r="766" spans="2:14">
      <c r="B766" s="162"/>
      <c r="C766" s="162"/>
      <c r="E766" s="163"/>
      <c r="F766" s="193" t="str">
        <f>IF(OR(D766="",E766=""),"",ROUND(D766/LOOKUP(E766,SMMLV!$A$2:$A$36,SMMLV!$D$2:$D$106),3))</f>
        <v/>
      </c>
      <c r="K766" s="822">
        <v>77</v>
      </c>
      <c r="L766" s="168">
        <v>1</v>
      </c>
      <c r="M766" s="823" t="str">
        <f t="shared" ref="M766:M775" si="74">IF(SUMIFS($F$5:$F$1200,$B$5:$B$1200,$K$766,$C$5:$C$1200,$L766)=0,"NO APLICA",ROUND(SUMIFS($F$5:$F$1200,$B$5:$B$1200,$K$766,$C$5:$C$1200,$L766),3))</f>
        <v>NO APLICA</v>
      </c>
      <c r="N766" s="823"/>
    </row>
    <row r="767" spans="2:14">
      <c r="B767" s="162"/>
      <c r="C767" s="162"/>
      <c r="E767" s="163"/>
      <c r="F767" s="193" t="str">
        <f>IF(OR(D767="",E767=""),"",ROUND(D767/LOOKUP(E767,SMMLV!$A$2:$A$36,SMMLV!$D$2:$D$106),3))</f>
        <v/>
      </c>
      <c r="K767" s="822"/>
      <c r="L767" s="168">
        <v>2</v>
      </c>
      <c r="M767" s="823" t="str">
        <f t="shared" si="74"/>
        <v>NO APLICA</v>
      </c>
      <c r="N767" s="823"/>
    </row>
    <row r="768" spans="2:14">
      <c r="B768" s="162"/>
      <c r="C768" s="162"/>
      <c r="E768" s="163"/>
      <c r="F768" s="193" t="str">
        <f>IF(OR(D768="",E768=""),"",ROUND(D768/LOOKUP(E768,SMMLV!$A$2:$A$36,SMMLV!$D$2:$D$106),3))</f>
        <v/>
      </c>
      <c r="K768" s="822"/>
      <c r="L768" s="168">
        <v>3</v>
      </c>
      <c r="M768" s="823" t="str">
        <f t="shared" si="74"/>
        <v>NO APLICA</v>
      </c>
      <c r="N768" s="823"/>
    </row>
    <row r="769" spans="2:14">
      <c r="B769" s="162"/>
      <c r="C769" s="162"/>
      <c r="E769" s="163"/>
      <c r="F769" s="193" t="str">
        <f>IF(OR(D769="",E769=""),"",ROUND(D769/LOOKUP(E769,SMMLV!$A$2:$A$36,SMMLV!$D$2:$D$106),3))</f>
        <v/>
      </c>
      <c r="K769" s="822"/>
      <c r="L769" s="168">
        <v>4</v>
      </c>
      <c r="M769" s="823" t="str">
        <f t="shared" si="74"/>
        <v>NO APLICA</v>
      </c>
      <c r="N769" s="823"/>
    </row>
    <row r="770" spans="2:14">
      <c r="B770" s="162"/>
      <c r="C770" s="162"/>
      <c r="E770" s="163"/>
      <c r="F770" s="193" t="str">
        <f>IF(OR(D770="",E770=""),"",ROUND(D770/LOOKUP(E770,SMMLV!$A$2:$A$36,SMMLV!$D$2:$D$106),3))</f>
        <v/>
      </c>
      <c r="K770" s="822"/>
      <c r="L770" s="168">
        <v>5</v>
      </c>
      <c r="M770" s="823" t="str">
        <f t="shared" si="74"/>
        <v>NO APLICA</v>
      </c>
      <c r="N770" s="823"/>
    </row>
    <row r="771" spans="2:14">
      <c r="B771" s="162"/>
      <c r="C771" s="162"/>
      <c r="E771" s="163"/>
      <c r="F771" s="193" t="str">
        <f>IF(OR(D771="",E771=""),"",ROUND(D771/LOOKUP(E771,SMMLV!$A$2:$A$36,SMMLV!$D$2:$D$106),3))</f>
        <v/>
      </c>
      <c r="K771" s="822"/>
      <c r="L771" s="168">
        <v>6</v>
      </c>
      <c r="M771" s="823" t="str">
        <f t="shared" si="74"/>
        <v>NO APLICA</v>
      </c>
      <c r="N771" s="823"/>
    </row>
    <row r="772" spans="2:14">
      <c r="B772" s="162"/>
      <c r="C772" s="162"/>
      <c r="E772" s="163"/>
      <c r="F772" s="193" t="str">
        <f>IF(OR(D772="",E772=""),"",ROUND(D772/LOOKUP(E772,SMMLV!$A$2:$A$36,SMMLV!$D$2:$D$106),3))</f>
        <v/>
      </c>
      <c r="K772" s="822"/>
      <c r="L772" s="168">
        <v>7</v>
      </c>
      <c r="M772" s="823" t="str">
        <f t="shared" si="74"/>
        <v>NO APLICA</v>
      </c>
      <c r="N772" s="823"/>
    </row>
    <row r="773" spans="2:14">
      <c r="B773" s="162"/>
      <c r="C773" s="162"/>
      <c r="E773" s="163"/>
      <c r="F773" s="193" t="str">
        <f>IF(OR(D773="",E773=""),"",ROUND(D773/LOOKUP(E773,SMMLV!$A$2:$A$36,SMMLV!$D$2:$D$106),3))</f>
        <v/>
      </c>
      <c r="K773" s="822"/>
      <c r="L773" s="168">
        <v>8</v>
      </c>
      <c r="M773" s="823" t="str">
        <f t="shared" si="74"/>
        <v>NO APLICA</v>
      </c>
      <c r="N773" s="823"/>
    </row>
    <row r="774" spans="2:14">
      <c r="B774" s="162"/>
      <c r="C774" s="162"/>
      <c r="E774" s="163"/>
      <c r="F774" s="193" t="str">
        <f>IF(OR(D774="",E774=""),"",ROUND(D774/LOOKUP(E774,SMMLV!$A$2:$A$36,SMMLV!$D$2:$D$106),3))</f>
        <v/>
      </c>
      <c r="K774" s="822"/>
      <c r="L774" s="168">
        <v>9</v>
      </c>
      <c r="M774" s="823" t="str">
        <f t="shared" si="74"/>
        <v>NO APLICA</v>
      </c>
      <c r="N774" s="823"/>
    </row>
    <row r="775" spans="2:14">
      <c r="B775" s="162"/>
      <c r="C775" s="162"/>
      <c r="E775" s="163"/>
      <c r="F775" s="193" t="str">
        <f>IF(OR(D775="",E775=""),"",ROUND(D775/LOOKUP(E775,SMMLV!$A$2:$A$36,SMMLV!$D$2:$D$106),3))</f>
        <v/>
      </c>
      <c r="K775" s="822"/>
      <c r="L775" s="168">
        <v>10</v>
      </c>
      <c r="M775" s="823" t="str">
        <f t="shared" si="74"/>
        <v>NO APLICA</v>
      </c>
      <c r="N775" s="823"/>
    </row>
    <row r="776" spans="2:14">
      <c r="B776" s="162"/>
      <c r="C776" s="162"/>
      <c r="E776" s="163"/>
      <c r="F776" s="193" t="str">
        <f>IF(OR(D776="",E776=""),"",ROUND(D776/LOOKUP(E776,SMMLV!$A$2:$A$36,SMMLV!$D$2:$D$106),3))</f>
        <v/>
      </c>
      <c r="K776" s="822">
        <v>78</v>
      </c>
      <c r="L776" s="168">
        <v>1</v>
      </c>
      <c r="M776" s="823" t="str">
        <f t="shared" ref="M776:M785" si="75">IF(SUMIFS($F$5:$F$1200,$B$5:$B$1200,$K$776,$C$5:$C$1200,$L776)=0,"NO APLICA",ROUND(SUMIFS($F$5:$F$1200,$B$5:$B$1200,$K$776,$C$5:$C$1200,$L776),3))</f>
        <v>NO APLICA</v>
      </c>
      <c r="N776" s="823"/>
    </row>
    <row r="777" spans="2:14">
      <c r="B777" s="162"/>
      <c r="C777" s="162"/>
      <c r="E777" s="163"/>
      <c r="F777" s="193" t="str">
        <f>IF(OR(D777="",E777=""),"",ROUND(D777/LOOKUP(E777,SMMLV!$A$2:$A$36,SMMLV!$D$2:$D$106),3))</f>
        <v/>
      </c>
      <c r="K777" s="822"/>
      <c r="L777" s="168">
        <v>2</v>
      </c>
      <c r="M777" s="823" t="str">
        <f t="shared" si="75"/>
        <v>NO APLICA</v>
      </c>
      <c r="N777" s="823"/>
    </row>
    <row r="778" spans="2:14">
      <c r="B778" s="162"/>
      <c r="C778" s="162"/>
      <c r="E778" s="163"/>
      <c r="F778" s="193" t="str">
        <f>IF(OR(D778="",E778=""),"",ROUND(D778/LOOKUP(E778,SMMLV!$A$2:$A$36,SMMLV!$D$2:$D$106),3))</f>
        <v/>
      </c>
      <c r="K778" s="822"/>
      <c r="L778" s="168">
        <v>3</v>
      </c>
      <c r="M778" s="823" t="str">
        <f t="shared" si="75"/>
        <v>NO APLICA</v>
      </c>
      <c r="N778" s="823"/>
    </row>
    <row r="779" spans="2:14">
      <c r="B779" s="162"/>
      <c r="C779" s="162"/>
      <c r="E779" s="163"/>
      <c r="F779" s="193" t="str">
        <f>IF(OR(D779="",E779=""),"",ROUND(D779/LOOKUP(E779,SMMLV!$A$2:$A$36,SMMLV!$D$2:$D$106),3))</f>
        <v/>
      </c>
      <c r="K779" s="822"/>
      <c r="L779" s="168">
        <v>4</v>
      </c>
      <c r="M779" s="823" t="str">
        <f t="shared" si="75"/>
        <v>NO APLICA</v>
      </c>
      <c r="N779" s="823"/>
    </row>
    <row r="780" spans="2:14">
      <c r="B780" s="162"/>
      <c r="C780" s="162"/>
      <c r="E780" s="163"/>
      <c r="F780" s="193" t="str">
        <f>IF(OR(D780="",E780=""),"",ROUND(D780/LOOKUP(E780,SMMLV!$A$2:$A$36,SMMLV!$D$2:$D$106),3))</f>
        <v/>
      </c>
      <c r="K780" s="822"/>
      <c r="L780" s="168">
        <v>5</v>
      </c>
      <c r="M780" s="823" t="str">
        <f t="shared" si="75"/>
        <v>NO APLICA</v>
      </c>
      <c r="N780" s="823"/>
    </row>
    <row r="781" spans="2:14">
      <c r="B781" s="162"/>
      <c r="C781" s="162"/>
      <c r="E781" s="163"/>
      <c r="F781" s="193" t="str">
        <f>IF(OR(D781="",E781=""),"",ROUND(D781/LOOKUP(E781,SMMLV!$A$2:$A$36,SMMLV!$D$2:$D$106),3))</f>
        <v/>
      </c>
      <c r="K781" s="822"/>
      <c r="L781" s="168">
        <v>6</v>
      </c>
      <c r="M781" s="823" t="str">
        <f t="shared" si="75"/>
        <v>NO APLICA</v>
      </c>
      <c r="N781" s="823"/>
    </row>
    <row r="782" spans="2:14">
      <c r="B782" s="162"/>
      <c r="C782" s="162"/>
      <c r="E782" s="163"/>
      <c r="F782" s="193" t="str">
        <f>IF(OR(D782="",E782=""),"",ROUND(D782/LOOKUP(E782,SMMLV!$A$2:$A$36,SMMLV!$D$2:$D$106),3))</f>
        <v/>
      </c>
      <c r="K782" s="822"/>
      <c r="L782" s="168">
        <v>7</v>
      </c>
      <c r="M782" s="823" t="str">
        <f t="shared" si="75"/>
        <v>NO APLICA</v>
      </c>
      <c r="N782" s="823"/>
    </row>
    <row r="783" spans="2:14">
      <c r="B783" s="162"/>
      <c r="C783" s="162"/>
      <c r="E783" s="163"/>
      <c r="F783" s="193" t="str">
        <f>IF(OR(D783="",E783=""),"",ROUND(D783/LOOKUP(E783,SMMLV!$A$2:$A$36,SMMLV!$D$2:$D$106),3))</f>
        <v/>
      </c>
      <c r="K783" s="822"/>
      <c r="L783" s="168">
        <v>8</v>
      </c>
      <c r="M783" s="823" t="str">
        <f t="shared" si="75"/>
        <v>NO APLICA</v>
      </c>
      <c r="N783" s="823"/>
    </row>
    <row r="784" spans="2:14">
      <c r="B784" s="162"/>
      <c r="C784" s="162"/>
      <c r="E784" s="163"/>
      <c r="F784" s="193" t="str">
        <f>IF(OR(D784="",E784=""),"",ROUND(D784/LOOKUP(E784,SMMLV!$A$2:$A$36,SMMLV!$D$2:$D$106),3))</f>
        <v/>
      </c>
      <c r="K784" s="822"/>
      <c r="L784" s="168">
        <v>9</v>
      </c>
      <c r="M784" s="823" t="str">
        <f t="shared" si="75"/>
        <v>NO APLICA</v>
      </c>
      <c r="N784" s="823"/>
    </row>
    <row r="785" spans="2:14">
      <c r="B785" s="162"/>
      <c r="C785" s="162"/>
      <c r="E785" s="163"/>
      <c r="F785" s="193" t="str">
        <f>IF(OR(D785="",E785=""),"",ROUND(D785/LOOKUP(E785,SMMLV!$A$2:$A$36,SMMLV!$D$2:$D$106),3))</f>
        <v/>
      </c>
      <c r="K785" s="822"/>
      <c r="L785" s="168">
        <v>10</v>
      </c>
      <c r="M785" s="823" t="str">
        <f t="shared" si="75"/>
        <v>NO APLICA</v>
      </c>
      <c r="N785" s="823"/>
    </row>
    <row r="786" spans="2:14">
      <c r="B786" s="162"/>
      <c r="C786" s="162"/>
      <c r="E786" s="163"/>
      <c r="F786" s="193" t="str">
        <f>IF(OR(D786="",E786=""),"",ROUND(D786/LOOKUP(E786,SMMLV!$A$2:$A$36,SMMLV!$D$2:$D$106),3))</f>
        <v/>
      </c>
      <c r="K786" s="822">
        <v>79</v>
      </c>
      <c r="L786" s="168">
        <v>1</v>
      </c>
      <c r="M786" s="823" t="str">
        <f t="shared" ref="M786:M795" si="76">IF(SUMIFS($F$5:$F$1200,$B$5:$B$1200,$K$786,$C$5:$C$1200,$L786)=0,"NO APLICA",ROUND(SUMIFS($F$5:$F$1200,$B$5:$B$1200,$K$786,$C$5:$C$1200,$L786),3))</f>
        <v>NO APLICA</v>
      </c>
      <c r="N786" s="823"/>
    </row>
    <row r="787" spans="2:14">
      <c r="B787" s="162"/>
      <c r="C787" s="162"/>
      <c r="E787" s="163"/>
      <c r="F787" s="193" t="str">
        <f>IF(OR(D787="",E787=""),"",ROUND(D787/LOOKUP(E787,SMMLV!$A$2:$A$36,SMMLV!$D$2:$D$106),3))</f>
        <v/>
      </c>
      <c r="K787" s="822"/>
      <c r="L787" s="168">
        <v>2</v>
      </c>
      <c r="M787" s="823" t="str">
        <f t="shared" si="76"/>
        <v>NO APLICA</v>
      </c>
      <c r="N787" s="823"/>
    </row>
    <row r="788" spans="2:14">
      <c r="B788" s="162"/>
      <c r="C788" s="162"/>
      <c r="E788" s="163"/>
      <c r="F788" s="193" t="str">
        <f>IF(OR(D788="",E788=""),"",ROUND(D788/LOOKUP(E788,SMMLV!$A$2:$A$36,SMMLV!$D$2:$D$106),3))</f>
        <v/>
      </c>
      <c r="K788" s="822"/>
      <c r="L788" s="168">
        <v>3</v>
      </c>
      <c r="M788" s="823" t="str">
        <f t="shared" si="76"/>
        <v>NO APLICA</v>
      </c>
      <c r="N788" s="823"/>
    </row>
    <row r="789" spans="2:14">
      <c r="B789" s="162"/>
      <c r="C789" s="162"/>
      <c r="E789" s="163"/>
      <c r="F789" s="193" t="str">
        <f>IF(OR(D789="",E789=""),"",ROUND(D789/LOOKUP(E789,SMMLV!$A$2:$A$36,SMMLV!$D$2:$D$106),3))</f>
        <v/>
      </c>
      <c r="K789" s="822"/>
      <c r="L789" s="168">
        <v>4</v>
      </c>
      <c r="M789" s="823" t="str">
        <f t="shared" si="76"/>
        <v>NO APLICA</v>
      </c>
      <c r="N789" s="823"/>
    </row>
    <row r="790" spans="2:14">
      <c r="B790" s="162"/>
      <c r="C790" s="162"/>
      <c r="E790" s="163"/>
      <c r="F790" s="193" t="str">
        <f>IF(OR(D790="",E790=""),"",ROUND(D790/LOOKUP(E790,SMMLV!$A$2:$A$36,SMMLV!$D$2:$D$106),3))</f>
        <v/>
      </c>
      <c r="K790" s="822"/>
      <c r="L790" s="168">
        <v>5</v>
      </c>
      <c r="M790" s="823" t="str">
        <f t="shared" si="76"/>
        <v>NO APLICA</v>
      </c>
      <c r="N790" s="823"/>
    </row>
    <row r="791" spans="2:14">
      <c r="B791" s="162"/>
      <c r="C791" s="162"/>
      <c r="E791" s="163"/>
      <c r="F791" s="193" t="str">
        <f>IF(OR(D791="",E791=""),"",ROUND(D791/LOOKUP(E791,SMMLV!$A$2:$A$36,SMMLV!$D$2:$D$106),3))</f>
        <v/>
      </c>
      <c r="K791" s="822"/>
      <c r="L791" s="168">
        <v>6</v>
      </c>
      <c r="M791" s="823" t="str">
        <f t="shared" si="76"/>
        <v>NO APLICA</v>
      </c>
      <c r="N791" s="823"/>
    </row>
    <row r="792" spans="2:14">
      <c r="B792" s="162"/>
      <c r="C792" s="162"/>
      <c r="E792" s="163"/>
      <c r="F792" s="193" t="str">
        <f>IF(OR(D792="",E792=""),"",ROUND(D792/LOOKUP(E792,SMMLV!$A$2:$A$36,SMMLV!$D$2:$D$106),3))</f>
        <v/>
      </c>
      <c r="K792" s="822"/>
      <c r="L792" s="168">
        <v>7</v>
      </c>
      <c r="M792" s="823" t="str">
        <f t="shared" si="76"/>
        <v>NO APLICA</v>
      </c>
      <c r="N792" s="823"/>
    </row>
    <row r="793" spans="2:14">
      <c r="B793" s="162"/>
      <c r="C793" s="162"/>
      <c r="E793" s="163"/>
      <c r="F793" s="193" t="str">
        <f>IF(OR(D793="",E793=""),"",ROUND(D793/LOOKUP(E793,SMMLV!$A$2:$A$36,SMMLV!$D$2:$D$106),3))</f>
        <v/>
      </c>
      <c r="K793" s="822"/>
      <c r="L793" s="168">
        <v>8</v>
      </c>
      <c r="M793" s="823" t="str">
        <f t="shared" si="76"/>
        <v>NO APLICA</v>
      </c>
      <c r="N793" s="823"/>
    </row>
    <row r="794" spans="2:14">
      <c r="B794" s="162"/>
      <c r="C794" s="162"/>
      <c r="E794" s="163"/>
      <c r="F794" s="193" t="str">
        <f>IF(OR(D794="",E794=""),"",ROUND(D794/LOOKUP(E794,SMMLV!$A$2:$A$36,SMMLV!$D$2:$D$106),3))</f>
        <v/>
      </c>
      <c r="K794" s="822"/>
      <c r="L794" s="168">
        <v>9</v>
      </c>
      <c r="M794" s="823" t="str">
        <f t="shared" si="76"/>
        <v>NO APLICA</v>
      </c>
      <c r="N794" s="823"/>
    </row>
    <row r="795" spans="2:14">
      <c r="B795" s="162"/>
      <c r="C795" s="162"/>
      <c r="E795" s="163"/>
      <c r="F795" s="193" t="str">
        <f>IF(OR(D795="",E795=""),"",ROUND(D795/LOOKUP(E795,SMMLV!$A$2:$A$36,SMMLV!$D$2:$D$106),3))</f>
        <v/>
      </c>
      <c r="K795" s="822"/>
      <c r="L795" s="168">
        <v>10</v>
      </c>
      <c r="M795" s="823" t="str">
        <f t="shared" si="76"/>
        <v>NO APLICA</v>
      </c>
      <c r="N795" s="823"/>
    </row>
    <row r="796" spans="2:14">
      <c r="B796" s="162"/>
      <c r="C796" s="162"/>
      <c r="E796" s="163"/>
      <c r="F796" s="193" t="str">
        <f>IF(OR(D796="",E796=""),"",ROUND(D796/LOOKUP(E796,SMMLV!$A$2:$A$36,SMMLV!$D$2:$D$106),3))</f>
        <v/>
      </c>
      <c r="K796" s="822">
        <v>80</v>
      </c>
      <c r="L796" s="168">
        <v>1</v>
      </c>
      <c r="M796" s="823" t="str">
        <f t="shared" ref="M796:M805" si="77">IF(SUMIFS($F$5:$F$1200,$B$5:$B$1200,$K$796,$C$5:$C$1200,$L796)=0,"NO APLICA",ROUND(SUMIFS($F$5:$F$1200,$B$5:$B$1200,$K$796,$C$5:$C$1200,$L796),3))</f>
        <v>NO APLICA</v>
      </c>
      <c r="N796" s="823"/>
    </row>
    <row r="797" spans="2:14">
      <c r="B797" s="162"/>
      <c r="C797" s="162"/>
      <c r="E797" s="163"/>
      <c r="F797" s="193" t="str">
        <f>IF(OR(D797="",E797=""),"",ROUND(D797/LOOKUP(E797,SMMLV!$A$2:$A$36,SMMLV!$D$2:$D$106),3))</f>
        <v/>
      </c>
      <c r="K797" s="822"/>
      <c r="L797" s="168">
        <v>2</v>
      </c>
      <c r="M797" s="823" t="str">
        <f t="shared" si="77"/>
        <v>NO APLICA</v>
      </c>
      <c r="N797" s="823"/>
    </row>
    <row r="798" spans="2:14">
      <c r="B798" s="162"/>
      <c r="C798" s="162"/>
      <c r="E798" s="163"/>
      <c r="F798" s="193" t="str">
        <f>IF(OR(D798="",E798=""),"",ROUND(D798/LOOKUP(E798,SMMLV!$A$2:$A$36,SMMLV!$D$2:$D$106),3))</f>
        <v/>
      </c>
      <c r="K798" s="822"/>
      <c r="L798" s="168">
        <v>3</v>
      </c>
      <c r="M798" s="823" t="str">
        <f t="shared" si="77"/>
        <v>NO APLICA</v>
      </c>
      <c r="N798" s="823"/>
    </row>
    <row r="799" spans="2:14">
      <c r="B799" s="162"/>
      <c r="C799" s="162"/>
      <c r="E799" s="163"/>
      <c r="F799" s="193" t="str">
        <f>IF(OR(D799="",E799=""),"",ROUND(D799/LOOKUP(E799,SMMLV!$A$2:$A$36,SMMLV!$D$2:$D$106),3))</f>
        <v/>
      </c>
      <c r="K799" s="822"/>
      <c r="L799" s="168">
        <v>4</v>
      </c>
      <c r="M799" s="823" t="str">
        <f t="shared" si="77"/>
        <v>NO APLICA</v>
      </c>
      <c r="N799" s="823"/>
    </row>
    <row r="800" spans="2:14">
      <c r="B800" s="162"/>
      <c r="C800" s="162"/>
      <c r="E800" s="163"/>
      <c r="F800" s="193" t="str">
        <f>IF(OR(D800="",E800=""),"",ROUND(D800/LOOKUP(E800,SMMLV!$A$2:$A$36,SMMLV!$D$2:$D$106),3))</f>
        <v/>
      </c>
      <c r="K800" s="822"/>
      <c r="L800" s="168">
        <v>5</v>
      </c>
      <c r="M800" s="823" t="str">
        <f t="shared" si="77"/>
        <v>NO APLICA</v>
      </c>
      <c r="N800" s="823"/>
    </row>
    <row r="801" spans="2:14">
      <c r="B801" s="162"/>
      <c r="C801" s="162"/>
      <c r="E801" s="163"/>
      <c r="F801" s="193" t="str">
        <f>IF(OR(D801="",E801=""),"",ROUND(D801/LOOKUP(E801,SMMLV!$A$2:$A$36,SMMLV!$D$2:$D$106),3))</f>
        <v/>
      </c>
      <c r="K801" s="822"/>
      <c r="L801" s="168">
        <v>6</v>
      </c>
      <c r="M801" s="823" t="str">
        <f t="shared" si="77"/>
        <v>NO APLICA</v>
      </c>
      <c r="N801" s="823"/>
    </row>
    <row r="802" spans="2:14">
      <c r="B802" s="162"/>
      <c r="C802" s="162"/>
      <c r="E802" s="163"/>
      <c r="F802" s="193" t="str">
        <f>IF(OR(D802="",E802=""),"",ROUND(D802/LOOKUP(E802,SMMLV!$A$2:$A$36,SMMLV!$D$2:$D$106),3))</f>
        <v/>
      </c>
      <c r="K802" s="822"/>
      <c r="L802" s="168">
        <v>7</v>
      </c>
      <c r="M802" s="823" t="str">
        <f t="shared" si="77"/>
        <v>NO APLICA</v>
      </c>
      <c r="N802" s="823"/>
    </row>
    <row r="803" spans="2:14">
      <c r="B803" s="162"/>
      <c r="C803" s="162"/>
      <c r="E803" s="163"/>
      <c r="F803" s="193" t="str">
        <f>IF(OR(D803="",E803=""),"",ROUND(D803/LOOKUP(E803,SMMLV!$A$2:$A$36,SMMLV!$D$2:$D$106),3))</f>
        <v/>
      </c>
      <c r="K803" s="822"/>
      <c r="L803" s="168">
        <v>8</v>
      </c>
      <c r="M803" s="823" t="str">
        <f t="shared" si="77"/>
        <v>NO APLICA</v>
      </c>
      <c r="N803" s="823"/>
    </row>
    <row r="804" spans="2:14">
      <c r="B804" s="162"/>
      <c r="C804" s="162"/>
      <c r="E804" s="163"/>
      <c r="F804" s="193" t="str">
        <f>IF(OR(D804="",E804=""),"",ROUND(D804/LOOKUP(E804,SMMLV!$A$2:$A$36,SMMLV!$D$2:$D$106),3))</f>
        <v/>
      </c>
      <c r="K804" s="822"/>
      <c r="L804" s="168">
        <v>9</v>
      </c>
      <c r="M804" s="823" t="str">
        <f t="shared" si="77"/>
        <v>NO APLICA</v>
      </c>
      <c r="N804" s="823"/>
    </row>
    <row r="805" spans="2:14">
      <c r="B805" s="162"/>
      <c r="C805" s="162"/>
      <c r="E805" s="163"/>
      <c r="F805" s="193" t="str">
        <f>IF(OR(D805="",E805=""),"",ROUND(D805/LOOKUP(E805,SMMLV!$A$2:$A$36,SMMLV!$D$2:$D$106),3))</f>
        <v/>
      </c>
      <c r="K805" s="822"/>
      <c r="L805" s="168">
        <v>10</v>
      </c>
      <c r="M805" s="823" t="str">
        <f t="shared" si="77"/>
        <v>NO APLICA</v>
      </c>
      <c r="N805" s="823"/>
    </row>
    <row r="806" spans="2:14">
      <c r="B806" s="162"/>
      <c r="C806" s="162"/>
      <c r="E806" s="163"/>
      <c r="F806" s="193" t="str">
        <f>IF(OR(D806="",E806=""),"",ROUND(D806/LOOKUP(E806,SMMLV!$A$2:$A$36,SMMLV!$D$2:$D$106),3))</f>
        <v/>
      </c>
      <c r="K806" s="822">
        <v>81</v>
      </c>
      <c r="L806" s="168">
        <v>1</v>
      </c>
      <c r="M806" s="823" t="str">
        <f t="shared" ref="M806:M815" si="78">IF(SUMIFS($F$5:$F$1200,$B$5:$B$1200,$K$806,$C$5:$C$1200,$L806)=0,"NO APLICA",ROUND(SUMIFS($F$5:$F$1200,$B$5:$B$1200,$K$806,$C$5:$C$1200,$L806),3))</f>
        <v>NO APLICA</v>
      </c>
      <c r="N806" s="823"/>
    </row>
    <row r="807" spans="2:14">
      <c r="B807" s="162"/>
      <c r="C807" s="162"/>
      <c r="E807" s="163"/>
      <c r="F807" s="193" t="str">
        <f>IF(OR(D807="",E807=""),"",ROUND(D807/LOOKUP(E807,SMMLV!$A$2:$A$36,SMMLV!$D$2:$D$106),3))</f>
        <v/>
      </c>
      <c r="K807" s="822"/>
      <c r="L807" s="168">
        <v>2</v>
      </c>
      <c r="M807" s="823" t="str">
        <f t="shared" si="78"/>
        <v>NO APLICA</v>
      </c>
      <c r="N807" s="823"/>
    </row>
    <row r="808" spans="2:14">
      <c r="B808" s="162"/>
      <c r="C808" s="162"/>
      <c r="E808" s="163"/>
      <c r="F808" s="193" t="str">
        <f>IF(OR(D808="",E808=""),"",ROUND(D808/LOOKUP(E808,SMMLV!$A$2:$A$36,SMMLV!$D$2:$D$106),3))</f>
        <v/>
      </c>
      <c r="K808" s="822"/>
      <c r="L808" s="168">
        <v>3</v>
      </c>
      <c r="M808" s="823" t="str">
        <f t="shared" si="78"/>
        <v>NO APLICA</v>
      </c>
      <c r="N808" s="823"/>
    </row>
    <row r="809" spans="2:14">
      <c r="B809" s="162"/>
      <c r="C809" s="162"/>
      <c r="E809" s="163"/>
      <c r="F809" s="193" t="str">
        <f>IF(OR(D809="",E809=""),"",ROUND(D809/LOOKUP(E809,SMMLV!$A$2:$A$36,SMMLV!$D$2:$D$106),3))</f>
        <v/>
      </c>
      <c r="K809" s="822"/>
      <c r="L809" s="168">
        <v>4</v>
      </c>
      <c r="M809" s="823" t="str">
        <f t="shared" si="78"/>
        <v>NO APLICA</v>
      </c>
      <c r="N809" s="823"/>
    </row>
    <row r="810" spans="2:14">
      <c r="B810" s="162"/>
      <c r="C810" s="162"/>
      <c r="E810" s="163"/>
      <c r="F810" s="193" t="str">
        <f>IF(OR(D810="",E810=""),"",ROUND(D810/LOOKUP(E810,SMMLV!$A$2:$A$36,SMMLV!$D$2:$D$106),3))</f>
        <v/>
      </c>
      <c r="K810" s="822"/>
      <c r="L810" s="168">
        <v>5</v>
      </c>
      <c r="M810" s="823" t="str">
        <f t="shared" si="78"/>
        <v>NO APLICA</v>
      </c>
      <c r="N810" s="823"/>
    </row>
    <row r="811" spans="2:14">
      <c r="B811" s="162"/>
      <c r="C811" s="162"/>
      <c r="E811" s="163"/>
      <c r="F811" s="193" t="str">
        <f>IF(OR(D811="",E811=""),"",ROUND(D811/LOOKUP(E811,SMMLV!$A$2:$A$36,SMMLV!$D$2:$D$106),3))</f>
        <v/>
      </c>
      <c r="K811" s="822"/>
      <c r="L811" s="168">
        <v>6</v>
      </c>
      <c r="M811" s="823" t="str">
        <f t="shared" si="78"/>
        <v>NO APLICA</v>
      </c>
      <c r="N811" s="823"/>
    </row>
    <row r="812" spans="2:14">
      <c r="B812" s="162"/>
      <c r="C812" s="162"/>
      <c r="E812" s="163"/>
      <c r="F812" s="193" t="str">
        <f>IF(OR(D812="",E812=""),"",ROUND(D812/LOOKUP(E812,SMMLV!$A$2:$A$36,SMMLV!$D$2:$D$106),3))</f>
        <v/>
      </c>
      <c r="K812" s="822"/>
      <c r="L812" s="168">
        <v>7</v>
      </c>
      <c r="M812" s="823" t="str">
        <f t="shared" si="78"/>
        <v>NO APLICA</v>
      </c>
      <c r="N812" s="823"/>
    </row>
    <row r="813" spans="2:14">
      <c r="B813" s="162"/>
      <c r="C813" s="162"/>
      <c r="E813" s="163"/>
      <c r="F813" s="193" t="str">
        <f>IF(OR(D813="",E813=""),"",ROUND(D813/LOOKUP(E813,SMMLV!$A$2:$A$36,SMMLV!$D$2:$D$106),3))</f>
        <v/>
      </c>
      <c r="K813" s="822"/>
      <c r="L813" s="168">
        <v>8</v>
      </c>
      <c r="M813" s="823" t="str">
        <f t="shared" si="78"/>
        <v>NO APLICA</v>
      </c>
      <c r="N813" s="823"/>
    </row>
    <row r="814" spans="2:14">
      <c r="B814" s="162"/>
      <c r="C814" s="162"/>
      <c r="E814" s="163"/>
      <c r="F814" s="193" t="str">
        <f>IF(OR(D814="",E814=""),"",ROUND(D814/LOOKUP(E814,SMMLV!$A$2:$A$36,SMMLV!$D$2:$D$106),3))</f>
        <v/>
      </c>
      <c r="K814" s="822"/>
      <c r="L814" s="168">
        <v>9</v>
      </c>
      <c r="M814" s="823" t="str">
        <f t="shared" si="78"/>
        <v>NO APLICA</v>
      </c>
      <c r="N814" s="823"/>
    </row>
    <row r="815" spans="2:14">
      <c r="B815" s="162"/>
      <c r="C815" s="162"/>
      <c r="E815" s="163"/>
      <c r="F815" s="193" t="str">
        <f>IF(OR(D815="",E815=""),"",ROUND(D815/LOOKUP(E815,SMMLV!$A$2:$A$36,SMMLV!$D$2:$D$106),3))</f>
        <v/>
      </c>
      <c r="K815" s="822"/>
      <c r="L815" s="168">
        <v>10</v>
      </c>
      <c r="M815" s="823" t="str">
        <f t="shared" si="78"/>
        <v>NO APLICA</v>
      </c>
      <c r="N815" s="823"/>
    </row>
    <row r="816" spans="2:14">
      <c r="B816" s="162"/>
      <c r="C816" s="162"/>
      <c r="E816" s="163"/>
      <c r="F816" s="193" t="str">
        <f>IF(OR(D816="",E816=""),"",ROUND(D816/LOOKUP(E816,SMMLV!$A$2:$A$36,SMMLV!$D$2:$D$106),3))</f>
        <v/>
      </c>
      <c r="K816" s="822">
        <v>82</v>
      </c>
      <c r="L816" s="168">
        <v>1</v>
      </c>
      <c r="M816" s="823" t="str">
        <f t="shared" ref="M816:M825" si="79">IF(SUMIFS($F$5:$F$1200,$B$5:$B$1200,$K$816,$C$5:$C$1200,$L816)=0,"NO APLICA",ROUND(SUMIFS($F$5:$F$1200,$B$5:$B$1200,$K$816,$C$5:$C$1200,$L816),3))</f>
        <v>NO APLICA</v>
      </c>
      <c r="N816" s="823"/>
    </row>
    <row r="817" spans="2:14">
      <c r="B817" s="162"/>
      <c r="C817" s="162"/>
      <c r="E817" s="163"/>
      <c r="F817" s="193" t="str">
        <f>IF(OR(D817="",E817=""),"",ROUND(D817/LOOKUP(E817,SMMLV!$A$2:$A$36,SMMLV!$D$2:$D$106),3))</f>
        <v/>
      </c>
      <c r="K817" s="822"/>
      <c r="L817" s="168">
        <v>2</v>
      </c>
      <c r="M817" s="823" t="str">
        <f t="shared" si="79"/>
        <v>NO APLICA</v>
      </c>
      <c r="N817" s="823"/>
    </row>
    <row r="818" spans="2:14">
      <c r="B818" s="162"/>
      <c r="C818" s="162"/>
      <c r="E818" s="163"/>
      <c r="F818" s="193" t="str">
        <f>IF(OR(D818="",E818=""),"",ROUND(D818/LOOKUP(E818,SMMLV!$A$2:$A$36,SMMLV!$D$2:$D$106),3))</f>
        <v/>
      </c>
      <c r="K818" s="822"/>
      <c r="L818" s="168">
        <v>3</v>
      </c>
      <c r="M818" s="823" t="str">
        <f t="shared" si="79"/>
        <v>NO APLICA</v>
      </c>
      <c r="N818" s="823"/>
    </row>
    <row r="819" spans="2:14">
      <c r="B819" s="162"/>
      <c r="C819" s="162"/>
      <c r="E819" s="163"/>
      <c r="F819" s="193" t="str">
        <f>IF(OR(D819="",E819=""),"",ROUND(D819/LOOKUP(E819,SMMLV!$A$2:$A$36,SMMLV!$D$2:$D$106),3))</f>
        <v/>
      </c>
      <c r="K819" s="822"/>
      <c r="L819" s="168">
        <v>4</v>
      </c>
      <c r="M819" s="823" t="str">
        <f t="shared" si="79"/>
        <v>NO APLICA</v>
      </c>
      <c r="N819" s="823"/>
    </row>
    <row r="820" spans="2:14">
      <c r="B820" s="162"/>
      <c r="C820" s="162"/>
      <c r="E820" s="163"/>
      <c r="F820" s="193" t="str">
        <f>IF(OR(D820="",E820=""),"",ROUND(D820/LOOKUP(E820,SMMLV!$A$2:$A$36,SMMLV!$D$2:$D$106),3))</f>
        <v/>
      </c>
      <c r="K820" s="822"/>
      <c r="L820" s="168">
        <v>5</v>
      </c>
      <c r="M820" s="823" t="str">
        <f t="shared" si="79"/>
        <v>NO APLICA</v>
      </c>
      <c r="N820" s="823"/>
    </row>
    <row r="821" spans="2:14">
      <c r="B821" s="162"/>
      <c r="C821" s="162"/>
      <c r="E821" s="163"/>
      <c r="F821" s="193" t="str">
        <f>IF(OR(D821="",E821=""),"",ROUND(D821/LOOKUP(E821,SMMLV!$A$2:$A$36,SMMLV!$D$2:$D$106),3))</f>
        <v/>
      </c>
      <c r="K821" s="822"/>
      <c r="L821" s="168">
        <v>6</v>
      </c>
      <c r="M821" s="823" t="str">
        <f t="shared" si="79"/>
        <v>NO APLICA</v>
      </c>
      <c r="N821" s="823"/>
    </row>
    <row r="822" spans="2:14">
      <c r="B822" s="162"/>
      <c r="C822" s="162"/>
      <c r="E822" s="163"/>
      <c r="F822" s="193" t="str">
        <f>IF(OR(D822="",E822=""),"",ROUND(D822/LOOKUP(E822,SMMLV!$A$2:$A$36,SMMLV!$D$2:$D$106),3))</f>
        <v/>
      </c>
      <c r="K822" s="822"/>
      <c r="L822" s="168">
        <v>7</v>
      </c>
      <c r="M822" s="823" t="str">
        <f t="shared" si="79"/>
        <v>NO APLICA</v>
      </c>
      <c r="N822" s="823"/>
    </row>
    <row r="823" spans="2:14">
      <c r="B823" s="162"/>
      <c r="C823" s="162"/>
      <c r="E823" s="163"/>
      <c r="F823" s="193" t="str">
        <f>IF(OR(D823="",E823=""),"",ROUND(D823/LOOKUP(E823,SMMLV!$A$2:$A$36,SMMLV!$D$2:$D$106),3))</f>
        <v/>
      </c>
      <c r="K823" s="822"/>
      <c r="L823" s="168">
        <v>8</v>
      </c>
      <c r="M823" s="823" t="str">
        <f t="shared" si="79"/>
        <v>NO APLICA</v>
      </c>
      <c r="N823" s="823"/>
    </row>
    <row r="824" spans="2:14">
      <c r="B824" s="162"/>
      <c r="C824" s="162"/>
      <c r="E824" s="163"/>
      <c r="F824" s="193" t="str">
        <f>IF(OR(D824="",E824=""),"",ROUND(D824/LOOKUP(E824,SMMLV!$A$2:$A$36,SMMLV!$D$2:$D$106),3))</f>
        <v/>
      </c>
      <c r="K824" s="822"/>
      <c r="L824" s="168">
        <v>9</v>
      </c>
      <c r="M824" s="823" t="str">
        <f t="shared" si="79"/>
        <v>NO APLICA</v>
      </c>
      <c r="N824" s="823"/>
    </row>
    <row r="825" spans="2:14">
      <c r="B825" s="162"/>
      <c r="C825" s="162"/>
      <c r="E825" s="163"/>
      <c r="F825" s="193" t="str">
        <f>IF(OR(D825="",E825=""),"",ROUND(D825/LOOKUP(E825,SMMLV!$A$2:$A$36,SMMLV!$D$2:$D$106),3))</f>
        <v/>
      </c>
      <c r="K825" s="822"/>
      <c r="L825" s="168">
        <v>10</v>
      </c>
      <c r="M825" s="823" t="str">
        <f t="shared" si="79"/>
        <v>NO APLICA</v>
      </c>
      <c r="N825" s="823"/>
    </row>
    <row r="826" spans="2:14">
      <c r="B826" s="162"/>
      <c r="C826" s="162"/>
      <c r="E826" s="163"/>
      <c r="F826" s="193" t="str">
        <f>IF(OR(D826="",E826=""),"",ROUND(D826/LOOKUP(E826,SMMLV!$A$2:$A$36,SMMLV!$D$2:$D$106),3))</f>
        <v/>
      </c>
      <c r="K826" s="822">
        <v>83</v>
      </c>
      <c r="L826" s="168">
        <v>1</v>
      </c>
      <c r="M826" s="823" t="str">
        <f t="shared" ref="M826:M835" si="80">IF(SUMIFS($F$5:$F$1200,$B$5:$B$1200,$K$826,$C$5:$C$1200,$L826)=0,"NO APLICA",ROUND(SUMIFS($F$5:$F$1200,$B$5:$B$1200,$K$826,$C$5:$C$1200,$L826),3))</f>
        <v>NO APLICA</v>
      </c>
      <c r="N826" s="823"/>
    </row>
    <row r="827" spans="2:14">
      <c r="B827" s="162"/>
      <c r="C827" s="162"/>
      <c r="E827" s="163"/>
      <c r="F827" s="193" t="str">
        <f>IF(OR(D827="",E827=""),"",ROUND(D827/LOOKUP(E827,SMMLV!$A$2:$A$36,SMMLV!$D$2:$D$106),3))</f>
        <v/>
      </c>
      <c r="K827" s="822"/>
      <c r="L827" s="168">
        <v>2</v>
      </c>
      <c r="M827" s="823" t="str">
        <f t="shared" si="80"/>
        <v>NO APLICA</v>
      </c>
      <c r="N827" s="823"/>
    </row>
    <row r="828" spans="2:14">
      <c r="B828" s="162"/>
      <c r="C828" s="162"/>
      <c r="E828" s="163"/>
      <c r="F828" s="193" t="str">
        <f>IF(OR(D828="",E828=""),"",ROUND(D828/LOOKUP(E828,SMMLV!$A$2:$A$36,SMMLV!$D$2:$D$106),3))</f>
        <v/>
      </c>
      <c r="K828" s="822"/>
      <c r="L828" s="168">
        <v>3</v>
      </c>
      <c r="M828" s="823" t="str">
        <f t="shared" si="80"/>
        <v>NO APLICA</v>
      </c>
      <c r="N828" s="823"/>
    </row>
    <row r="829" spans="2:14">
      <c r="B829" s="162"/>
      <c r="C829" s="162"/>
      <c r="E829" s="163"/>
      <c r="F829" s="193" t="str">
        <f>IF(OR(D829="",E829=""),"",ROUND(D829/LOOKUP(E829,SMMLV!$A$2:$A$36,SMMLV!$D$2:$D$106),3))</f>
        <v/>
      </c>
      <c r="K829" s="822"/>
      <c r="L829" s="168">
        <v>4</v>
      </c>
      <c r="M829" s="823" t="str">
        <f t="shared" si="80"/>
        <v>NO APLICA</v>
      </c>
      <c r="N829" s="823"/>
    </row>
    <row r="830" spans="2:14">
      <c r="B830" s="162"/>
      <c r="C830" s="162"/>
      <c r="E830" s="163"/>
      <c r="F830" s="193" t="str">
        <f>IF(OR(D830="",E830=""),"",ROUND(D830/LOOKUP(E830,SMMLV!$A$2:$A$36,SMMLV!$D$2:$D$106),3))</f>
        <v/>
      </c>
      <c r="K830" s="822"/>
      <c r="L830" s="168">
        <v>5</v>
      </c>
      <c r="M830" s="823" t="str">
        <f t="shared" si="80"/>
        <v>NO APLICA</v>
      </c>
      <c r="N830" s="823"/>
    </row>
    <row r="831" spans="2:14">
      <c r="B831" s="162"/>
      <c r="C831" s="162"/>
      <c r="E831" s="163"/>
      <c r="F831" s="193" t="str">
        <f>IF(OR(D831="",E831=""),"",ROUND(D831/LOOKUP(E831,SMMLV!$A$2:$A$36,SMMLV!$D$2:$D$106),3))</f>
        <v/>
      </c>
      <c r="K831" s="822"/>
      <c r="L831" s="168">
        <v>6</v>
      </c>
      <c r="M831" s="823" t="str">
        <f t="shared" si="80"/>
        <v>NO APLICA</v>
      </c>
      <c r="N831" s="823"/>
    </row>
    <row r="832" spans="2:14">
      <c r="B832" s="162"/>
      <c r="C832" s="162"/>
      <c r="E832" s="163"/>
      <c r="F832" s="193" t="str">
        <f>IF(OR(D832="",E832=""),"",ROUND(D832/LOOKUP(E832,SMMLV!$A$2:$A$36,SMMLV!$D$2:$D$106),3))</f>
        <v/>
      </c>
      <c r="K832" s="822"/>
      <c r="L832" s="168">
        <v>7</v>
      </c>
      <c r="M832" s="823" t="str">
        <f t="shared" si="80"/>
        <v>NO APLICA</v>
      </c>
      <c r="N832" s="823"/>
    </row>
    <row r="833" spans="2:14">
      <c r="B833" s="162"/>
      <c r="C833" s="162"/>
      <c r="E833" s="163"/>
      <c r="F833" s="193" t="str">
        <f>IF(OR(D833="",E833=""),"",ROUND(D833/LOOKUP(E833,SMMLV!$A$2:$A$36,SMMLV!$D$2:$D$106),3))</f>
        <v/>
      </c>
      <c r="K833" s="822"/>
      <c r="L833" s="168">
        <v>8</v>
      </c>
      <c r="M833" s="823" t="str">
        <f t="shared" si="80"/>
        <v>NO APLICA</v>
      </c>
      <c r="N833" s="823"/>
    </row>
    <row r="834" spans="2:14">
      <c r="B834" s="162"/>
      <c r="C834" s="162"/>
      <c r="E834" s="163"/>
      <c r="F834" s="193" t="str">
        <f>IF(OR(D834="",E834=""),"",ROUND(D834/LOOKUP(E834,SMMLV!$A$2:$A$36,SMMLV!$D$2:$D$106),3))</f>
        <v/>
      </c>
      <c r="K834" s="822"/>
      <c r="L834" s="168">
        <v>9</v>
      </c>
      <c r="M834" s="823" t="str">
        <f t="shared" si="80"/>
        <v>NO APLICA</v>
      </c>
      <c r="N834" s="823"/>
    </row>
    <row r="835" spans="2:14">
      <c r="B835" s="162"/>
      <c r="C835" s="162"/>
      <c r="E835" s="163"/>
      <c r="F835" s="193" t="str">
        <f>IF(OR(D835="",E835=""),"",ROUND(D835/LOOKUP(E835,SMMLV!$A$2:$A$36,SMMLV!$D$2:$D$106),3))</f>
        <v/>
      </c>
      <c r="K835" s="822"/>
      <c r="L835" s="168">
        <v>10</v>
      </c>
      <c r="M835" s="823" t="str">
        <f t="shared" si="80"/>
        <v>NO APLICA</v>
      </c>
      <c r="N835" s="823"/>
    </row>
    <row r="836" spans="2:14">
      <c r="B836" s="162"/>
      <c r="C836" s="162"/>
      <c r="E836" s="163"/>
      <c r="F836" s="193" t="str">
        <f>IF(OR(D836="",E836=""),"",ROUND(D836/LOOKUP(E836,SMMLV!$A$2:$A$36,SMMLV!$D$2:$D$106),3))</f>
        <v/>
      </c>
      <c r="K836" s="822">
        <v>84</v>
      </c>
      <c r="L836" s="168">
        <v>1</v>
      </c>
      <c r="M836" s="823" t="str">
        <f t="shared" ref="M836:M845" si="81">IF(SUMIFS($F$5:$F$1200,$B$5:$B$1200,$K$836,$C$5:$C$1200,$L836)=0,"NO APLICA",ROUND(SUMIFS($F$5:$F$1200,$B$5:$B$1200,$K$836,$C$5:$C$1200,$L836),3))</f>
        <v>NO APLICA</v>
      </c>
      <c r="N836" s="823"/>
    </row>
    <row r="837" spans="2:14">
      <c r="B837" s="162"/>
      <c r="C837" s="162"/>
      <c r="E837" s="163"/>
      <c r="F837" s="193" t="str">
        <f>IF(OR(D837="",E837=""),"",ROUND(D837/LOOKUP(E837,SMMLV!$A$2:$A$36,SMMLV!$D$2:$D$106),3))</f>
        <v/>
      </c>
      <c r="K837" s="822"/>
      <c r="L837" s="168">
        <v>2</v>
      </c>
      <c r="M837" s="823" t="str">
        <f t="shared" si="81"/>
        <v>NO APLICA</v>
      </c>
      <c r="N837" s="823"/>
    </row>
    <row r="838" spans="2:14">
      <c r="B838" s="162"/>
      <c r="C838" s="162"/>
      <c r="E838" s="163"/>
      <c r="F838" s="193" t="str">
        <f>IF(OR(D838="",E838=""),"",ROUND(D838/LOOKUP(E838,SMMLV!$A$2:$A$36,SMMLV!$D$2:$D$106),3))</f>
        <v/>
      </c>
      <c r="K838" s="822"/>
      <c r="L838" s="168">
        <v>3</v>
      </c>
      <c r="M838" s="823" t="str">
        <f t="shared" si="81"/>
        <v>NO APLICA</v>
      </c>
      <c r="N838" s="823"/>
    </row>
    <row r="839" spans="2:14">
      <c r="B839" s="162"/>
      <c r="C839" s="162"/>
      <c r="E839" s="163"/>
      <c r="F839" s="193" t="str">
        <f>IF(OR(D839="",E839=""),"",ROUND(D839/LOOKUP(E839,SMMLV!$A$2:$A$36,SMMLV!$D$2:$D$106),3))</f>
        <v/>
      </c>
      <c r="K839" s="822"/>
      <c r="L839" s="168">
        <v>4</v>
      </c>
      <c r="M839" s="823" t="str">
        <f t="shared" si="81"/>
        <v>NO APLICA</v>
      </c>
      <c r="N839" s="823"/>
    </row>
    <row r="840" spans="2:14">
      <c r="B840" s="162"/>
      <c r="C840" s="162"/>
      <c r="E840" s="163"/>
      <c r="F840" s="193" t="str">
        <f>IF(OR(D840="",E840=""),"",ROUND(D840/LOOKUP(E840,SMMLV!$A$2:$A$36,SMMLV!$D$2:$D$106),3))</f>
        <v/>
      </c>
      <c r="K840" s="822"/>
      <c r="L840" s="168">
        <v>5</v>
      </c>
      <c r="M840" s="823" t="str">
        <f t="shared" si="81"/>
        <v>NO APLICA</v>
      </c>
      <c r="N840" s="823"/>
    </row>
    <row r="841" spans="2:14">
      <c r="B841" s="162"/>
      <c r="C841" s="162"/>
      <c r="E841" s="163"/>
      <c r="F841" s="193" t="str">
        <f>IF(OR(D841="",E841=""),"",ROUND(D841/LOOKUP(E841,SMMLV!$A$2:$A$36,SMMLV!$D$2:$D$106),3))</f>
        <v/>
      </c>
      <c r="K841" s="822"/>
      <c r="L841" s="168">
        <v>6</v>
      </c>
      <c r="M841" s="823" t="str">
        <f t="shared" si="81"/>
        <v>NO APLICA</v>
      </c>
      <c r="N841" s="823"/>
    </row>
    <row r="842" spans="2:14">
      <c r="B842" s="162"/>
      <c r="C842" s="162"/>
      <c r="E842" s="163"/>
      <c r="F842" s="193" t="str">
        <f>IF(OR(D842="",E842=""),"",ROUND(D842/LOOKUP(E842,SMMLV!$A$2:$A$36,SMMLV!$D$2:$D$106),3))</f>
        <v/>
      </c>
      <c r="K842" s="822"/>
      <c r="L842" s="168">
        <v>7</v>
      </c>
      <c r="M842" s="823" t="str">
        <f t="shared" si="81"/>
        <v>NO APLICA</v>
      </c>
      <c r="N842" s="823"/>
    </row>
    <row r="843" spans="2:14">
      <c r="B843" s="162"/>
      <c r="C843" s="162"/>
      <c r="E843" s="163"/>
      <c r="F843" s="193" t="str">
        <f>IF(OR(D843="",E843=""),"",ROUND(D843/LOOKUP(E843,SMMLV!$A$2:$A$36,SMMLV!$D$2:$D$106),3))</f>
        <v/>
      </c>
      <c r="K843" s="822"/>
      <c r="L843" s="168">
        <v>8</v>
      </c>
      <c r="M843" s="823" t="str">
        <f t="shared" si="81"/>
        <v>NO APLICA</v>
      </c>
      <c r="N843" s="823"/>
    </row>
    <row r="844" spans="2:14">
      <c r="B844" s="162"/>
      <c r="C844" s="162"/>
      <c r="E844" s="163"/>
      <c r="F844" s="193" t="str">
        <f>IF(OR(D844="",E844=""),"",ROUND(D844/LOOKUP(E844,SMMLV!$A$2:$A$36,SMMLV!$D$2:$D$106),3))</f>
        <v/>
      </c>
      <c r="K844" s="822"/>
      <c r="L844" s="168">
        <v>9</v>
      </c>
      <c r="M844" s="823" t="str">
        <f t="shared" si="81"/>
        <v>NO APLICA</v>
      </c>
      <c r="N844" s="823"/>
    </row>
    <row r="845" spans="2:14">
      <c r="B845" s="162"/>
      <c r="C845" s="162"/>
      <c r="E845" s="163"/>
      <c r="F845" s="193" t="str">
        <f>IF(OR(D845="",E845=""),"",ROUND(D845/LOOKUP(E845,SMMLV!$A$2:$A$36,SMMLV!$D$2:$D$106),3))</f>
        <v/>
      </c>
      <c r="K845" s="822"/>
      <c r="L845" s="168">
        <v>10</v>
      </c>
      <c r="M845" s="823" t="str">
        <f t="shared" si="81"/>
        <v>NO APLICA</v>
      </c>
      <c r="N845" s="823"/>
    </row>
    <row r="846" spans="2:14">
      <c r="B846" s="162"/>
      <c r="C846" s="162"/>
      <c r="E846" s="163"/>
      <c r="F846" s="193" t="str">
        <f>IF(OR(D846="",E846=""),"",ROUND(D846/LOOKUP(E846,SMMLV!$A$2:$A$36,SMMLV!$D$2:$D$106),3))</f>
        <v/>
      </c>
      <c r="K846" s="822">
        <v>85</v>
      </c>
      <c r="L846" s="168">
        <v>1</v>
      </c>
      <c r="M846" s="823" t="str">
        <f t="shared" ref="M846:M855" si="82">IF(SUMIFS($F$5:$F$1200,$B$5:$B$1200,$K$846,$C$5:$C$1200,$L846)=0,"NO APLICA",ROUND(SUMIFS($F$5:$F$1200,$B$5:$B$1200,$K$846,$C$5:$C$1200,$L846),3))</f>
        <v>NO APLICA</v>
      </c>
      <c r="N846" s="823"/>
    </row>
    <row r="847" spans="2:14">
      <c r="B847" s="162"/>
      <c r="C847" s="162"/>
      <c r="E847" s="163"/>
      <c r="F847" s="193" t="str">
        <f>IF(OR(D847="",E847=""),"",ROUND(D847/LOOKUP(E847,SMMLV!$A$2:$A$36,SMMLV!$D$2:$D$106),3))</f>
        <v/>
      </c>
      <c r="K847" s="822"/>
      <c r="L847" s="168">
        <v>2</v>
      </c>
      <c r="M847" s="823" t="str">
        <f t="shared" si="82"/>
        <v>NO APLICA</v>
      </c>
      <c r="N847" s="823"/>
    </row>
    <row r="848" spans="2:14">
      <c r="B848" s="162"/>
      <c r="C848" s="162"/>
      <c r="E848" s="163"/>
      <c r="F848" s="193" t="str">
        <f>IF(OR(D848="",E848=""),"",ROUND(D848/LOOKUP(E848,SMMLV!$A$2:$A$36,SMMLV!$D$2:$D$106),3))</f>
        <v/>
      </c>
      <c r="K848" s="822"/>
      <c r="L848" s="168">
        <v>3</v>
      </c>
      <c r="M848" s="823" t="str">
        <f t="shared" si="82"/>
        <v>NO APLICA</v>
      </c>
      <c r="N848" s="823"/>
    </row>
    <row r="849" spans="2:14">
      <c r="B849" s="162"/>
      <c r="C849" s="162"/>
      <c r="E849" s="163"/>
      <c r="F849" s="193" t="str">
        <f>IF(OR(D849="",E849=""),"",ROUND(D849/LOOKUP(E849,SMMLV!$A$2:$A$36,SMMLV!$D$2:$D$106),3))</f>
        <v/>
      </c>
      <c r="K849" s="822"/>
      <c r="L849" s="168">
        <v>4</v>
      </c>
      <c r="M849" s="823" t="str">
        <f t="shared" si="82"/>
        <v>NO APLICA</v>
      </c>
      <c r="N849" s="823"/>
    </row>
    <row r="850" spans="2:14">
      <c r="B850" s="162"/>
      <c r="C850" s="162"/>
      <c r="E850" s="163"/>
      <c r="F850" s="193" t="str">
        <f>IF(OR(D850="",E850=""),"",ROUND(D850/LOOKUP(E850,SMMLV!$A$2:$A$36,SMMLV!$D$2:$D$106),3))</f>
        <v/>
      </c>
      <c r="K850" s="822"/>
      <c r="L850" s="168">
        <v>5</v>
      </c>
      <c r="M850" s="823" t="str">
        <f t="shared" si="82"/>
        <v>NO APLICA</v>
      </c>
      <c r="N850" s="823"/>
    </row>
    <row r="851" spans="2:14">
      <c r="B851" s="162"/>
      <c r="C851" s="162"/>
      <c r="E851" s="163"/>
      <c r="F851" s="193" t="str">
        <f>IF(OR(D851="",E851=""),"",ROUND(D851/LOOKUP(E851,SMMLV!$A$2:$A$36,SMMLV!$D$2:$D$106),3))</f>
        <v/>
      </c>
      <c r="K851" s="822"/>
      <c r="L851" s="168">
        <v>6</v>
      </c>
      <c r="M851" s="823" t="str">
        <f t="shared" si="82"/>
        <v>NO APLICA</v>
      </c>
      <c r="N851" s="823"/>
    </row>
    <row r="852" spans="2:14">
      <c r="B852" s="162"/>
      <c r="C852" s="162"/>
      <c r="E852" s="163"/>
      <c r="F852" s="193" t="str">
        <f>IF(OR(D852="",E852=""),"",ROUND(D852/LOOKUP(E852,SMMLV!$A$2:$A$36,SMMLV!$D$2:$D$106),3))</f>
        <v/>
      </c>
      <c r="K852" s="822"/>
      <c r="L852" s="168">
        <v>7</v>
      </c>
      <c r="M852" s="823" t="str">
        <f t="shared" si="82"/>
        <v>NO APLICA</v>
      </c>
      <c r="N852" s="823"/>
    </row>
    <row r="853" spans="2:14">
      <c r="B853" s="162"/>
      <c r="C853" s="162"/>
      <c r="E853" s="163"/>
      <c r="F853" s="193" t="str">
        <f>IF(OR(D853="",E853=""),"",ROUND(D853/LOOKUP(E853,SMMLV!$A$2:$A$36,SMMLV!$D$2:$D$106),3))</f>
        <v/>
      </c>
      <c r="K853" s="822"/>
      <c r="L853" s="168">
        <v>8</v>
      </c>
      <c r="M853" s="823" t="str">
        <f t="shared" si="82"/>
        <v>NO APLICA</v>
      </c>
      <c r="N853" s="823"/>
    </row>
    <row r="854" spans="2:14">
      <c r="B854" s="162"/>
      <c r="C854" s="162"/>
      <c r="E854" s="163"/>
      <c r="F854" s="193" t="str">
        <f>IF(OR(D854="",E854=""),"",ROUND(D854/LOOKUP(E854,SMMLV!$A$2:$A$36,SMMLV!$D$2:$D$106),3))</f>
        <v/>
      </c>
      <c r="K854" s="822"/>
      <c r="L854" s="168">
        <v>9</v>
      </c>
      <c r="M854" s="823" t="str">
        <f t="shared" si="82"/>
        <v>NO APLICA</v>
      </c>
      <c r="N854" s="823"/>
    </row>
    <row r="855" spans="2:14">
      <c r="B855" s="162"/>
      <c r="C855" s="162"/>
      <c r="E855" s="163"/>
      <c r="F855" s="193" t="str">
        <f>IF(OR(D855="",E855=""),"",ROUND(D855/LOOKUP(E855,SMMLV!$A$2:$A$36,SMMLV!$D$2:$D$106),3))</f>
        <v/>
      </c>
      <c r="K855" s="822"/>
      <c r="L855" s="168">
        <v>10</v>
      </c>
      <c r="M855" s="823" t="str">
        <f t="shared" si="82"/>
        <v>NO APLICA</v>
      </c>
      <c r="N855" s="823"/>
    </row>
    <row r="856" spans="2:14">
      <c r="B856" s="162"/>
      <c r="C856" s="162"/>
      <c r="E856" s="163"/>
      <c r="F856" s="193" t="str">
        <f>IF(OR(D856="",E856=""),"",ROUND(D856/LOOKUP(E856,SMMLV!$A$2:$A$36,SMMLV!$D$2:$D$106),3))</f>
        <v/>
      </c>
      <c r="K856" s="822">
        <v>86</v>
      </c>
      <c r="L856" s="168">
        <v>1</v>
      </c>
      <c r="M856" s="823" t="str">
        <f t="shared" ref="M856:M865" si="83">IF(SUMIFS($F$5:$F$1200,$B$5:$B$1200,$K$856,$C$5:$C$1200,$L856)=0,"NO APLICA",ROUND(SUMIFS($F$5:$F$1200,$B$5:$B$1200,$K$856,$C$5:$C$1200,$L856),3))</f>
        <v>NO APLICA</v>
      </c>
      <c r="N856" s="823"/>
    </row>
    <row r="857" spans="2:14">
      <c r="B857" s="162"/>
      <c r="C857" s="162"/>
      <c r="E857" s="163"/>
      <c r="F857" s="193" t="str">
        <f>IF(OR(D857="",E857=""),"",ROUND(D857/LOOKUP(E857,SMMLV!$A$2:$A$36,SMMLV!$D$2:$D$106),3))</f>
        <v/>
      </c>
      <c r="K857" s="822"/>
      <c r="L857" s="168">
        <v>2</v>
      </c>
      <c r="M857" s="823" t="str">
        <f t="shared" si="83"/>
        <v>NO APLICA</v>
      </c>
      <c r="N857" s="823"/>
    </row>
    <row r="858" spans="2:14">
      <c r="B858" s="162"/>
      <c r="C858" s="162"/>
      <c r="E858" s="163"/>
      <c r="F858" s="193" t="str">
        <f>IF(OR(D858="",E858=""),"",ROUND(D858/LOOKUP(E858,SMMLV!$A$2:$A$36,SMMLV!$D$2:$D$106),3))</f>
        <v/>
      </c>
      <c r="K858" s="822"/>
      <c r="L858" s="168">
        <v>3</v>
      </c>
      <c r="M858" s="823" t="str">
        <f t="shared" si="83"/>
        <v>NO APLICA</v>
      </c>
      <c r="N858" s="823"/>
    </row>
    <row r="859" spans="2:14">
      <c r="B859" s="162"/>
      <c r="C859" s="162"/>
      <c r="E859" s="163"/>
      <c r="F859" s="193" t="str">
        <f>IF(OR(D859="",E859=""),"",ROUND(D859/LOOKUP(E859,SMMLV!$A$2:$A$36,SMMLV!$D$2:$D$106),3))</f>
        <v/>
      </c>
      <c r="K859" s="822"/>
      <c r="L859" s="168">
        <v>4</v>
      </c>
      <c r="M859" s="823" t="str">
        <f t="shared" si="83"/>
        <v>NO APLICA</v>
      </c>
      <c r="N859" s="823"/>
    </row>
    <row r="860" spans="2:14">
      <c r="B860" s="162"/>
      <c r="C860" s="162"/>
      <c r="E860" s="163"/>
      <c r="F860" s="193" t="str">
        <f>IF(OR(D860="",E860=""),"",ROUND(D860/LOOKUP(E860,SMMLV!$A$2:$A$36,SMMLV!$D$2:$D$106),3))</f>
        <v/>
      </c>
      <c r="K860" s="822"/>
      <c r="L860" s="168">
        <v>5</v>
      </c>
      <c r="M860" s="823" t="str">
        <f t="shared" si="83"/>
        <v>NO APLICA</v>
      </c>
      <c r="N860" s="823"/>
    </row>
    <row r="861" spans="2:14">
      <c r="B861" s="162"/>
      <c r="C861" s="162"/>
      <c r="E861" s="163"/>
      <c r="F861" s="193" t="str">
        <f>IF(OR(D861="",E861=""),"",ROUND(D861/LOOKUP(E861,SMMLV!$A$2:$A$36,SMMLV!$D$2:$D$106),3))</f>
        <v/>
      </c>
      <c r="K861" s="822"/>
      <c r="L861" s="168">
        <v>6</v>
      </c>
      <c r="M861" s="823" t="str">
        <f t="shared" si="83"/>
        <v>NO APLICA</v>
      </c>
      <c r="N861" s="823"/>
    </row>
    <row r="862" spans="2:14">
      <c r="B862" s="162"/>
      <c r="C862" s="162"/>
      <c r="E862" s="163"/>
      <c r="F862" s="193" t="str">
        <f>IF(OR(D862="",E862=""),"",ROUND(D862/LOOKUP(E862,SMMLV!$A$2:$A$36,SMMLV!$D$2:$D$106),3))</f>
        <v/>
      </c>
      <c r="K862" s="822"/>
      <c r="L862" s="168">
        <v>7</v>
      </c>
      <c r="M862" s="823" t="str">
        <f t="shared" si="83"/>
        <v>NO APLICA</v>
      </c>
      <c r="N862" s="823"/>
    </row>
    <row r="863" spans="2:14">
      <c r="B863" s="162"/>
      <c r="C863" s="162"/>
      <c r="E863" s="163"/>
      <c r="F863" s="193" t="str">
        <f>IF(OR(D863="",E863=""),"",ROUND(D863/LOOKUP(E863,SMMLV!$A$2:$A$36,SMMLV!$D$2:$D$106),3))</f>
        <v/>
      </c>
      <c r="K863" s="822"/>
      <c r="L863" s="168">
        <v>8</v>
      </c>
      <c r="M863" s="823" t="str">
        <f t="shared" si="83"/>
        <v>NO APLICA</v>
      </c>
      <c r="N863" s="823"/>
    </row>
    <row r="864" spans="2:14">
      <c r="B864" s="162"/>
      <c r="C864" s="162"/>
      <c r="E864" s="163"/>
      <c r="F864" s="193" t="str">
        <f>IF(OR(D864="",E864=""),"",ROUND(D864/LOOKUP(E864,SMMLV!$A$2:$A$36,SMMLV!$D$2:$D$106),3))</f>
        <v/>
      </c>
      <c r="K864" s="822"/>
      <c r="L864" s="168">
        <v>9</v>
      </c>
      <c r="M864" s="823" t="str">
        <f t="shared" si="83"/>
        <v>NO APLICA</v>
      </c>
      <c r="N864" s="823"/>
    </row>
    <row r="865" spans="2:14">
      <c r="B865" s="162"/>
      <c r="C865" s="162"/>
      <c r="E865" s="163"/>
      <c r="F865" s="193" t="str">
        <f>IF(OR(D865="",E865=""),"",ROUND(D865/LOOKUP(E865,SMMLV!$A$2:$A$36,SMMLV!$D$2:$D$106),3))</f>
        <v/>
      </c>
      <c r="K865" s="822"/>
      <c r="L865" s="168">
        <v>10</v>
      </c>
      <c r="M865" s="823" t="str">
        <f t="shared" si="83"/>
        <v>NO APLICA</v>
      </c>
      <c r="N865" s="823"/>
    </row>
    <row r="866" spans="2:14">
      <c r="B866" s="162"/>
      <c r="C866" s="162"/>
      <c r="E866" s="163"/>
      <c r="F866" s="193" t="str">
        <f>IF(OR(D866="",E866=""),"",ROUND(D866/LOOKUP(E866,SMMLV!$A$2:$A$36,SMMLV!$D$2:$D$106),3))</f>
        <v/>
      </c>
      <c r="K866" s="822">
        <v>87</v>
      </c>
      <c r="L866" s="168">
        <v>1</v>
      </c>
      <c r="M866" s="823" t="str">
        <f t="shared" ref="M866:M875" si="84">IF(SUMIFS($F$5:$F$1200,$B$5:$B$1200,$K$866,$C$5:$C$1200,$L866)=0,"NO APLICA",ROUND(SUMIFS($F$5:$F$1200,$B$5:$B$1200,$K$866,$C$5:$C$1200,$L866),3))</f>
        <v>NO APLICA</v>
      </c>
      <c r="N866" s="823"/>
    </row>
    <row r="867" spans="2:14">
      <c r="B867" s="162"/>
      <c r="C867" s="162"/>
      <c r="E867" s="163"/>
      <c r="F867" s="193" t="str">
        <f>IF(OR(D867="",E867=""),"",ROUND(D867/LOOKUP(E867,SMMLV!$A$2:$A$36,SMMLV!$D$2:$D$106),3))</f>
        <v/>
      </c>
      <c r="K867" s="822"/>
      <c r="L867" s="168">
        <v>2</v>
      </c>
      <c r="M867" s="823" t="str">
        <f t="shared" si="84"/>
        <v>NO APLICA</v>
      </c>
      <c r="N867" s="823"/>
    </row>
    <row r="868" spans="2:14">
      <c r="B868" s="162"/>
      <c r="C868" s="162"/>
      <c r="E868" s="163"/>
      <c r="F868" s="193" t="str">
        <f>IF(OR(D868="",E868=""),"",ROUND(D868/LOOKUP(E868,SMMLV!$A$2:$A$36,SMMLV!$D$2:$D$106),3))</f>
        <v/>
      </c>
      <c r="K868" s="822"/>
      <c r="L868" s="168">
        <v>3</v>
      </c>
      <c r="M868" s="823" t="str">
        <f t="shared" si="84"/>
        <v>NO APLICA</v>
      </c>
      <c r="N868" s="823"/>
    </row>
    <row r="869" spans="2:14">
      <c r="B869" s="162"/>
      <c r="C869" s="162"/>
      <c r="E869" s="163"/>
      <c r="F869" s="193" t="str">
        <f>IF(OR(D869="",E869=""),"",ROUND(D869/LOOKUP(E869,SMMLV!$A$2:$A$36,SMMLV!$D$2:$D$106),3))</f>
        <v/>
      </c>
      <c r="K869" s="822"/>
      <c r="L869" s="168">
        <v>4</v>
      </c>
      <c r="M869" s="823" t="str">
        <f t="shared" si="84"/>
        <v>NO APLICA</v>
      </c>
      <c r="N869" s="823"/>
    </row>
    <row r="870" spans="2:14">
      <c r="B870" s="162"/>
      <c r="C870" s="162"/>
      <c r="E870" s="163"/>
      <c r="F870" s="193" t="str">
        <f>IF(OR(D870="",E870=""),"",ROUND(D870/LOOKUP(E870,SMMLV!$A$2:$A$36,SMMLV!$D$2:$D$106),3))</f>
        <v/>
      </c>
      <c r="K870" s="822"/>
      <c r="L870" s="168">
        <v>5</v>
      </c>
      <c r="M870" s="823" t="str">
        <f t="shared" si="84"/>
        <v>NO APLICA</v>
      </c>
      <c r="N870" s="823"/>
    </row>
    <row r="871" spans="2:14">
      <c r="B871" s="162"/>
      <c r="C871" s="162"/>
      <c r="E871" s="163"/>
      <c r="F871" s="193" t="str">
        <f>IF(OR(D871="",E871=""),"",ROUND(D871/LOOKUP(E871,SMMLV!$A$2:$A$36,SMMLV!$D$2:$D$106),3))</f>
        <v/>
      </c>
      <c r="K871" s="822"/>
      <c r="L871" s="168">
        <v>6</v>
      </c>
      <c r="M871" s="823" t="str">
        <f t="shared" si="84"/>
        <v>NO APLICA</v>
      </c>
      <c r="N871" s="823"/>
    </row>
    <row r="872" spans="2:14">
      <c r="B872" s="162"/>
      <c r="C872" s="162"/>
      <c r="E872" s="163"/>
      <c r="F872" s="193" t="str">
        <f>IF(OR(D872="",E872=""),"",ROUND(D872/LOOKUP(E872,SMMLV!$A$2:$A$36,SMMLV!$D$2:$D$106),3))</f>
        <v/>
      </c>
      <c r="K872" s="822"/>
      <c r="L872" s="168">
        <v>7</v>
      </c>
      <c r="M872" s="823" t="str">
        <f t="shared" si="84"/>
        <v>NO APLICA</v>
      </c>
      <c r="N872" s="823"/>
    </row>
    <row r="873" spans="2:14">
      <c r="B873" s="162"/>
      <c r="C873" s="162"/>
      <c r="E873" s="163"/>
      <c r="F873" s="193" t="str">
        <f>IF(OR(D873="",E873=""),"",ROUND(D873/LOOKUP(E873,SMMLV!$A$2:$A$36,SMMLV!$D$2:$D$106),3))</f>
        <v/>
      </c>
      <c r="K873" s="822"/>
      <c r="L873" s="168">
        <v>8</v>
      </c>
      <c r="M873" s="823" t="str">
        <f t="shared" si="84"/>
        <v>NO APLICA</v>
      </c>
      <c r="N873" s="823"/>
    </row>
    <row r="874" spans="2:14">
      <c r="B874" s="162"/>
      <c r="C874" s="162"/>
      <c r="E874" s="163"/>
      <c r="F874" s="193" t="str">
        <f>IF(OR(D874="",E874=""),"",ROUND(D874/LOOKUP(E874,SMMLV!$A$2:$A$36,SMMLV!$D$2:$D$106),3))</f>
        <v/>
      </c>
      <c r="K874" s="822"/>
      <c r="L874" s="168">
        <v>9</v>
      </c>
      <c r="M874" s="823" t="str">
        <f t="shared" si="84"/>
        <v>NO APLICA</v>
      </c>
      <c r="N874" s="823"/>
    </row>
    <row r="875" spans="2:14">
      <c r="B875" s="162"/>
      <c r="C875" s="162"/>
      <c r="E875" s="163"/>
      <c r="F875" s="193" t="str">
        <f>IF(OR(D875="",E875=""),"",ROUND(D875/LOOKUP(E875,SMMLV!$A$2:$A$36,SMMLV!$D$2:$D$106),3))</f>
        <v/>
      </c>
      <c r="K875" s="822"/>
      <c r="L875" s="168">
        <v>10</v>
      </c>
      <c r="M875" s="823" t="str">
        <f t="shared" si="84"/>
        <v>NO APLICA</v>
      </c>
      <c r="N875" s="823"/>
    </row>
    <row r="876" spans="2:14">
      <c r="B876" s="162"/>
      <c r="C876" s="162"/>
      <c r="E876" s="163"/>
      <c r="F876" s="193" t="str">
        <f>IF(OR(D876="",E876=""),"",ROUND(D876/LOOKUP(E876,SMMLV!$A$2:$A$36,SMMLV!$D$2:$D$106),3))</f>
        <v/>
      </c>
      <c r="K876" s="822">
        <v>88</v>
      </c>
      <c r="L876" s="168">
        <v>1</v>
      </c>
      <c r="M876" s="823" t="str">
        <f t="shared" ref="M876:M885" si="85">IF(SUMIFS($F$5:$F$1200,$B$5:$B$1200,$K$876,$C$5:$C$1200,$L876)=0,"NO APLICA",ROUND(SUMIFS($F$5:$F$1200,$B$5:$B$1200,$K$876,$C$5:$C$1200,$L876),3))</f>
        <v>NO APLICA</v>
      </c>
      <c r="N876" s="823"/>
    </row>
    <row r="877" spans="2:14">
      <c r="B877" s="162"/>
      <c r="C877" s="162"/>
      <c r="E877" s="163"/>
      <c r="F877" s="193" t="str">
        <f>IF(OR(D877="",E877=""),"",ROUND(D877/LOOKUP(E877,SMMLV!$A$2:$A$36,SMMLV!$D$2:$D$106),3))</f>
        <v/>
      </c>
      <c r="K877" s="822"/>
      <c r="L877" s="168">
        <v>2</v>
      </c>
      <c r="M877" s="823" t="str">
        <f t="shared" si="85"/>
        <v>NO APLICA</v>
      </c>
      <c r="N877" s="823"/>
    </row>
    <row r="878" spans="2:14">
      <c r="B878" s="162"/>
      <c r="C878" s="162"/>
      <c r="E878" s="163"/>
      <c r="F878" s="193" t="str">
        <f>IF(OR(D878="",E878=""),"",ROUND(D878/LOOKUP(E878,SMMLV!$A$2:$A$36,SMMLV!$D$2:$D$106),3))</f>
        <v/>
      </c>
      <c r="K878" s="822"/>
      <c r="L878" s="168">
        <v>3</v>
      </c>
      <c r="M878" s="823" t="str">
        <f t="shared" si="85"/>
        <v>NO APLICA</v>
      </c>
      <c r="N878" s="823"/>
    </row>
    <row r="879" spans="2:14">
      <c r="B879" s="162"/>
      <c r="C879" s="162"/>
      <c r="E879" s="163"/>
      <c r="F879" s="193" t="str">
        <f>IF(OR(D879="",E879=""),"",ROUND(D879/LOOKUP(E879,SMMLV!$A$2:$A$36,SMMLV!$D$2:$D$106),3))</f>
        <v/>
      </c>
      <c r="K879" s="822"/>
      <c r="L879" s="168">
        <v>4</v>
      </c>
      <c r="M879" s="823" t="str">
        <f t="shared" si="85"/>
        <v>NO APLICA</v>
      </c>
      <c r="N879" s="823"/>
    </row>
    <row r="880" spans="2:14">
      <c r="B880" s="162"/>
      <c r="C880" s="162"/>
      <c r="E880" s="163"/>
      <c r="F880" s="193" t="str">
        <f>IF(OR(D880="",E880=""),"",ROUND(D880/LOOKUP(E880,SMMLV!$A$2:$A$36,SMMLV!$D$2:$D$106),3))</f>
        <v/>
      </c>
      <c r="K880" s="822"/>
      <c r="L880" s="168">
        <v>5</v>
      </c>
      <c r="M880" s="823" t="str">
        <f t="shared" si="85"/>
        <v>NO APLICA</v>
      </c>
      <c r="N880" s="823"/>
    </row>
    <row r="881" spans="2:14">
      <c r="B881" s="162"/>
      <c r="C881" s="162"/>
      <c r="E881" s="163"/>
      <c r="F881" s="193" t="str">
        <f>IF(OR(D881="",E881=""),"",ROUND(D881/LOOKUP(E881,SMMLV!$A$2:$A$36,SMMLV!$D$2:$D$106),3))</f>
        <v/>
      </c>
      <c r="K881" s="822"/>
      <c r="L881" s="168">
        <v>6</v>
      </c>
      <c r="M881" s="823" t="str">
        <f t="shared" si="85"/>
        <v>NO APLICA</v>
      </c>
      <c r="N881" s="823"/>
    </row>
    <row r="882" spans="2:14">
      <c r="B882" s="162"/>
      <c r="C882" s="162"/>
      <c r="E882" s="163"/>
      <c r="F882" s="193" t="str">
        <f>IF(OR(D882="",E882=""),"",ROUND(D882/LOOKUP(E882,SMMLV!$A$2:$A$36,SMMLV!$D$2:$D$106),3))</f>
        <v/>
      </c>
      <c r="K882" s="822"/>
      <c r="L882" s="168">
        <v>7</v>
      </c>
      <c r="M882" s="823" t="str">
        <f t="shared" si="85"/>
        <v>NO APLICA</v>
      </c>
      <c r="N882" s="823"/>
    </row>
    <row r="883" spans="2:14">
      <c r="B883" s="162"/>
      <c r="C883" s="162"/>
      <c r="E883" s="163"/>
      <c r="F883" s="193" t="str">
        <f>IF(OR(D883="",E883=""),"",ROUND(D883/LOOKUP(E883,SMMLV!$A$2:$A$36,SMMLV!$D$2:$D$106),3))</f>
        <v/>
      </c>
      <c r="K883" s="822"/>
      <c r="L883" s="168">
        <v>8</v>
      </c>
      <c r="M883" s="823" t="str">
        <f t="shared" si="85"/>
        <v>NO APLICA</v>
      </c>
      <c r="N883" s="823"/>
    </row>
    <row r="884" spans="2:14">
      <c r="B884" s="162"/>
      <c r="C884" s="162"/>
      <c r="E884" s="163"/>
      <c r="F884" s="193" t="str">
        <f>IF(OR(D884="",E884=""),"",ROUND(D884/LOOKUP(E884,SMMLV!$A$2:$A$36,SMMLV!$D$2:$D$106),3))</f>
        <v/>
      </c>
      <c r="K884" s="822"/>
      <c r="L884" s="168">
        <v>9</v>
      </c>
      <c r="M884" s="823" t="str">
        <f t="shared" si="85"/>
        <v>NO APLICA</v>
      </c>
      <c r="N884" s="823"/>
    </row>
    <row r="885" spans="2:14">
      <c r="B885" s="162"/>
      <c r="C885" s="162"/>
      <c r="E885" s="163"/>
      <c r="F885" s="193" t="str">
        <f>IF(OR(D885="",E885=""),"",ROUND(D885/LOOKUP(E885,SMMLV!$A$2:$A$36,SMMLV!$D$2:$D$106),3))</f>
        <v/>
      </c>
      <c r="K885" s="822"/>
      <c r="L885" s="168">
        <v>10</v>
      </c>
      <c r="M885" s="823" t="str">
        <f t="shared" si="85"/>
        <v>NO APLICA</v>
      </c>
      <c r="N885" s="823"/>
    </row>
    <row r="886" spans="2:14">
      <c r="B886" s="162"/>
      <c r="C886" s="162"/>
      <c r="E886" s="163"/>
      <c r="F886" s="193" t="str">
        <f>IF(OR(D886="",E886=""),"",ROUND(D886/LOOKUP(E886,SMMLV!$A$2:$A$36,SMMLV!$D$2:$D$106),3))</f>
        <v/>
      </c>
      <c r="K886" s="822">
        <v>89</v>
      </c>
      <c r="L886" s="168">
        <v>1</v>
      </c>
      <c r="M886" s="823" t="str">
        <f t="shared" ref="M886:M895" si="86">IF(SUMIFS($F$5:$F$1200,$B$5:$B$1200,$K$886,$C$5:$C$1200,$L886)=0,"NO APLICA",ROUND(SUMIFS($F$5:$F$1200,$B$5:$B$1200,$K$886,$C$5:$C$1200,$L886),3))</f>
        <v>NO APLICA</v>
      </c>
      <c r="N886" s="823"/>
    </row>
    <row r="887" spans="2:14">
      <c r="B887" s="162"/>
      <c r="C887" s="162"/>
      <c r="E887" s="163"/>
      <c r="F887" s="193" t="str">
        <f>IF(OR(D887="",E887=""),"",ROUND(D887/LOOKUP(E887,SMMLV!$A$2:$A$36,SMMLV!$D$2:$D$106),3))</f>
        <v/>
      </c>
      <c r="K887" s="822"/>
      <c r="L887" s="168">
        <v>2</v>
      </c>
      <c r="M887" s="823" t="str">
        <f t="shared" si="86"/>
        <v>NO APLICA</v>
      </c>
      <c r="N887" s="823"/>
    </row>
    <row r="888" spans="2:14">
      <c r="B888" s="162"/>
      <c r="C888" s="162"/>
      <c r="E888" s="163"/>
      <c r="F888" s="193" t="str">
        <f>IF(OR(D888="",E888=""),"",ROUND(D888/LOOKUP(E888,SMMLV!$A$2:$A$36,SMMLV!$D$2:$D$106),3))</f>
        <v/>
      </c>
      <c r="K888" s="822"/>
      <c r="L888" s="168">
        <v>3</v>
      </c>
      <c r="M888" s="823" t="str">
        <f t="shared" si="86"/>
        <v>NO APLICA</v>
      </c>
      <c r="N888" s="823"/>
    </row>
    <row r="889" spans="2:14">
      <c r="B889" s="162"/>
      <c r="C889" s="162"/>
      <c r="E889" s="163"/>
      <c r="F889" s="193" t="str">
        <f>IF(OR(D889="",E889=""),"",ROUND(D889/LOOKUP(E889,SMMLV!$A$2:$A$36,SMMLV!$D$2:$D$106),3))</f>
        <v/>
      </c>
      <c r="K889" s="822"/>
      <c r="L889" s="168">
        <v>4</v>
      </c>
      <c r="M889" s="823" t="str">
        <f t="shared" si="86"/>
        <v>NO APLICA</v>
      </c>
      <c r="N889" s="823"/>
    </row>
    <row r="890" spans="2:14">
      <c r="B890" s="162"/>
      <c r="C890" s="162"/>
      <c r="E890" s="163"/>
      <c r="F890" s="193" t="str">
        <f>IF(OR(D890="",E890=""),"",ROUND(D890/LOOKUP(E890,SMMLV!$A$2:$A$36,SMMLV!$D$2:$D$106),3))</f>
        <v/>
      </c>
      <c r="K890" s="822"/>
      <c r="L890" s="168">
        <v>5</v>
      </c>
      <c r="M890" s="823" t="str">
        <f t="shared" si="86"/>
        <v>NO APLICA</v>
      </c>
      <c r="N890" s="823"/>
    </row>
    <row r="891" spans="2:14">
      <c r="B891" s="162"/>
      <c r="C891" s="162"/>
      <c r="E891" s="163"/>
      <c r="F891" s="193" t="str">
        <f>IF(OR(D891="",E891=""),"",ROUND(D891/LOOKUP(E891,SMMLV!$A$2:$A$36,SMMLV!$D$2:$D$106),3))</f>
        <v/>
      </c>
      <c r="K891" s="822"/>
      <c r="L891" s="168">
        <v>6</v>
      </c>
      <c r="M891" s="823" t="str">
        <f t="shared" si="86"/>
        <v>NO APLICA</v>
      </c>
      <c r="N891" s="823"/>
    </row>
    <row r="892" spans="2:14">
      <c r="B892" s="162"/>
      <c r="C892" s="162"/>
      <c r="E892" s="163"/>
      <c r="F892" s="193" t="str">
        <f>IF(OR(D892="",E892=""),"",ROUND(D892/LOOKUP(E892,SMMLV!$A$2:$A$36,SMMLV!$D$2:$D$106),3))</f>
        <v/>
      </c>
      <c r="K892" s="822"/>
      <c r="L892" s="168">
        <v>7</v>
      </c>
      <c r="M892" s="823" t="str">
        <f t="shared" si="86"/>
        <v>NO APLICA</v>
      </c>
      <c r="N892" s="823"/>
    </row>
    <row r="893" spans="2:14">
      <c r="B893" s="162"/>
      <c r="C893" s="162"/>
      <c r="E893" s="163"/>
      <c r="F893" s="193" t="str">
        <f>IF(OR(D893="",E893=""),"",ROUND(D893/LOOKUP(E893,SMMLV!$A$2:$A$36,SMMLV!$D$2:$D$106),3))</f>
        <v/>
      </c>
      <c r="K893" s="822"/>
      <c r="L893" s="168">
        <v>8</v>
      </c>
      <c r="M893" s="823" t="str">
        <f t="shared" si="86"/>
        <v>NO APLICA</v>
      </c>
      <c r="N893" s="823"/>
    </row>
    <row r="894" spans="2:14">
      <c r="B894" s="162"/>
      <c r="C894" s="162"/>
      <c r="E894" s="163"/>
      <c r="F894" s="193" t="str">
        <f>IF(OR(D894="",E894=""),"",ROUND(D894/LOOKUP(E894,SMMLV!$A$2:$A$36,SMMLV!$D$2:$D$106),3))</f>
        <v/>
      </c>
      <c r="K894" s="822"/>
      <c r="L894" s="168">
        <v>9</v>
      </c>
      <c r="M894" s="823" t="str">
        <f t="shared" si="86"/>
        <v>NO APLICA</v>
      </c>
      <c r="N894" s="823"/>
    </row>
    <row r="895" spans="2:14">
      <c r="B895" s="162"/>
      <c r="C895" s="162"/>
      <c r="E895" s="163"/>
      <c r="F895" s="193" t="str">
        <f>IF(OR(D895="",E895=""),"",ROUND(D895/LOOKUP(E895,SMMLV!$A$2:$A$36,SMMLV!$D$2:$D$106),3))</f>
        <v/>
      </c>
      <c r="K895" s="822"/>
      <c r="L895" s="168">
        <v>10</v>
      </c>
      <c r="M895" s="823" t="str">
        <f t="shared" si="86"/>
        <v>NO APLICA</v>
      </c>
      <c r="N895" s="823"/>
    </row>
    <row r="896" spans="2:14">
      <c r="B896" s="162"/>
      <c r="C896" s="162"/>
      <c r="E896" s="163"/>
      <c r="F896" s="193" t="str">
        <f>IF(OR(D896="",E896=""),"",ROUND(D896/LOOKUP(E896,SMMLV!$A$2:$A$36,SMMLV!$D$2:$D$106),3))</f>
        <v/>
      </c>
      <c r="K896" s="822">
        <v>90</v>
      </c>
      <c r="L896" s="168">
        <v>1</v>
      </c>
      <c r="M896" s="823" t="str">
        <f t="shared" ref="M896:M905" si="87">IF(SUMIFS($F$5:$F$1200,$B$5:$B$1200,$K$896,$C$5:$C$1200,$L896)=0,"NO APLICA",ROUND(SUMIFS($F$5:$F$1200,$B$5:$B$1200,$K$896,$C$5:$C$1200,$L896),3))</f>
        <v>NO APLICA</v>
      </c>
      <c r="N896" s="823"/>
    </row>
    <row r="897" spans="2:14">
      <c r="B897" s="162"/>
      <c r="C897" s="162"/>
      <c r="E897" s="163"/>
      <c r="F897" s="193" t="str">
        <f>IF(OR(D897="",E897=""),"",ROUND(D897/LOOKUP(E897,SMMLV!$A$2:$A$36,SMMLV!$D$2:$D$106),3))</f>
        <v/>
      </c>
      <c r="K897" s="822"/>
      <c r="L897" s="168">
        <v>2</v>
      </c>
      <c r="M897" s="823" t="str">
        <f t="shared" si="87"/>
        <v>NO APLICA</v>
      </c>
      <c r="N897" s="823"/>
    </row>
    <row r="898" spans="2:14">
      <c r="B898" s="162"/>
      <c r="C898" s="162"/>
      <c r="E898" s="163"/>
      <c r="F898" s="193" t="str">
        <f>IF(OR(D898="",E898=""),"",ROUND(D898/LOOKUP(E898,SMMLV!$A$2:$A$36,SMMLV!$D$2:$D$106),3))</f>
        <v/>
      </c>
      <c r="K898" s="822"/>
      <c r="L898" s="168">
        <v>3</v>
      </c>
      <c r="M898" s="823" t="str">
        <f t="shared" si="87"/>
        <v>NO APLICA</v>
      </c>
      <c r="N898" s="823"/>
    </row>
    <row r="899" spans="2:14">
      <c r="B899" s="162"/>
      <c r="C899" s="162"/>
      <c r="E899" s="163"/>
      <c r="F899" s="193" t="str">
        <f>IF(OR(D899="",E899=""),"",ROUND(D899/LOOKUP(E899,SMMLV!$A$2:$A$36,SMMLV!$D$2:$D$106),3))</f>
        <v/>
      </c>
      <c r="K899" s="822"/>
      <c r="L899" s="168">
        <v>4</v>
      </c>
      <c r="M899" s="823" t="str">
        <f t="shared" si="87"/>
        <v>NO APLICA</v>
      </c>
      <c r="N899" s="823"/>
    </row>
    <row r="900" spans="2:14">
      <c r="B900" s="162"/>
      <c r="C900" s="162"/>
      <c r="E900" s="163"/>
      <c r="F900" s="193" t="str">
        <f>IF(OR(D900="",E900=""),"",ROUND(D900/LOOKUP(E900,SMMLV!$A$2:$A$36,SMMLV!$D$2:$D$106),3))</f>
        <v/>
      </c>
      <c r="K900" s="822"/>
      <c r="L900" s="168">
        <v>5</v>
      </c>
      <c r="M900" s="823" t="str">
        <f t="shared" si="87"/>
        <v>NO APLICA</v>
      </c>
      <c r="N900" s="823"/>
    </row>
    <row r="901" spans="2:14">
      <c r="B901" s="162"/>
      <c r="C901" s="162"/>
      <c r="E901" s="163"/>
      <c r="F901" s="193" t="str">
        <f>IF(OR(D901="",E901=""),"",ROUND(D901/LOOKUP(E901,SMMLV!$A$2:$A$36,SMMLV!$D$2:$D$106),3))</f>
        <v/>
      </c>
      <c r="K901" s="822"/>
      <c r="L901" s="168">
        <v>6</v>
      </c>
      <c r="M901" s="823" t="str">
        <f t="shared" si="87"/>
        <v>NO APLICA</v>
      </c>
      <c r="N901" s="823"/>
    </row>
    <row r="902" spans="2:14">
      <c r="B902" s="162"/>
      <c r="C902" s="162"/>
      <c r="E902" s="163"/>
      <c r="F902" s="193" t="str">
        <f>IF(OR(D902="",E902=""),"",ROUND(D902/LOOKUP(E902,SMMLV!$A$2:$A$36,SMMLV!$D$2:$D$106),3))</f>
        <v/>
      </c>
      <c r="K902" s="822"/>
      <c r="L902" s="168">
        <v>7</v>
      </c>
      <c r="M902" s="823" t="str">
        <f t="shared" si="87"/>
        <v>NO APLICA</v>
      </c>
      <c r="N902" s="823"/>
    </row>
    <row r="903" spans="2:14">
      <c r="B903" s="162"/>
      <c r="C903" s="162"/>
      <c r="E903" s="163"/>
      <c r="F903" s="193" t="str">
        <f>IF(OR(D903="",E903=""),"",ROUND(D903/LOOKUP(E903,SMMLV!$A$2:$A$36,SMMLV!$D$2:$D$106),3))</f>
        <v/>
      </c>
      <c r="K903" s="822"/>
      <c r="L903" s="168">
        <v>8</v>
      </c>
      <c r="M903" s="823" t="str">
        <f t="shared" si="87"/>
        <v>NO APLICA</v>
      </c>
      <c r="N903" s="823"/>
    </row>
    <row r="904" spans="2:14">
      <c r="B904" s="162"/>
      <c r="C904" s="162"/>
      <c r="E904" s="163"/>
      <c r="F904" s="193" t="str">
        <f>IF(OR(D904="",E904=""),"",ROUND(D904/LOOKUP(E904,SMMLV!$A$2:$A$36,SMMLV!$D$2:$D$106),3))</f>
        <v/>
      </c>
      <c r="K904" s="822"/>
      <c r="L904" s="168">
        <v>9</v>
      </c>
      <c r="M904" s="823" t="str">
        <f t="shared" si="87"/>
        <v>NO APLICA</v>
      </c>
      <c r="N904" s="823"/>
    </row>
    <row r="905" spans="2:14">
      <c r="B905" s="162"/>
      <c r="C905" s="162"/>
      <c r="E905" s="163"/>
      <c r="F905" s="193" t="str">
        <f>IF(OR(D905="",E905=""),"",ROUND(D905/LOOKUP(E905,SMMLV!$A$2:$A$36,SMMLV!$D$2:$D$106),3))</f>
        <v/>
      </c>
      <c r="K905" s="822"/>
      <c r="L905" s="168">
        <v>10</v>
      </c>
      <c r="M905" s="823" t="str">
        <f t="shared" si="87"/>
        <v>NO APLICA</v>
      </c>
      <c r="N905" s="823"/>
    </row>
    <row r="906" spans="2:14">
      <c r="B906" s="162"/>
      <c r="C906" s="162"/>
      <c r="E906" s="163"/>
      <c r="F906" s="193" t="str">
        <f>IF(OR(D906="",E906=""),"",ROUND(D906/LOOKUP(E906,SMMLV!$A$2:$A$36,SMMLV!$D$2:$D$106),3))</f>
        <v/>
      </c>
      <c r="K906" s="822">
        <v>91</v>
      </c>
      <c r="L906" s="168">
        <v>1</v>
      </c>
      <c r="M906" s="823" t="str">
        <f t="shared" ref="M906:M915" si="88">IF(SUMIFS($F$5:$F$1200,$B$5:$B$1200,$K$906,$C$5:$C$1200,$L906)=0,"NO APLICA",ROUND(SUMIFS($F$5:$F$1200,$B$5:$B$1200,$K$906,$C$5:$C$1200,$L906),3))</f>
        <v>NO APLICA</v>
      </c>
      <c r="N906" s="823"/>
    </row>
    <row r="907" spans="2:14">
      <c r="B907" s="162"/>
      <c r="C907" s="162"/>
      <c r="E907" s="163"/>
      <c r="F907" s="193" t="str">
        <f>IF(OR(D907="",E907=""),"",ROUND(D907/LOOKUP(E907,SMMLV!$A$2:$A$36,SMMLV!$D$2:$D$106),3))</f>
        <v/>
      </c>
      <c r="K907" s="822"/>
      <c r="L907" s="168">
        <v>2</v>
      </c>
      <c r="M907" s="823" t="str">
        <f t="shared" si="88"/>
        <v>NO APLICA</v>
      </c>
      <c r="N907" s="823"/>
    </row>
    <row r="908" spans="2:14">
      <c r="B908" s="162"/>
      <c r="C908" s="162"/>
      <c r="E908" s="163"/>
      <c r="F908" s="193" t="str">
        <f>IF(OR(D908="",E908=""),"",ROUND(D908/LOOKUP(E908,SMMLV!$A$2:$A$36,SMMLV!$D$2:$D$106),3))</f>
        <v/>
      </c>
      <c r="K908" s="822"/>
      <c r="L908" s="168">
        <v>3</v>
      </c>
      <c r="M908" s="823" t="str">
        <f t="shared" si="88"/>
        <v>NO APLICA</v>
      </c>
      <c r="N908" s="823"/>
    </row>
    <row r="909" spans="2:14">
      <c r="B909" s="162"/>
      <c r="C909" s="162"/>
      <c r="E909" s="163"/>
      <c r="F909" s="193" t="str">
        <f>IF(OR(D909="",E909=""),"",ROUND(D909/LOOKUP(E909,SMMLV!$A$2:$A$36,SMMLV!$D$2:$D$106),3))</f>
        <v/>
      </c>
      <c r="K909" s="822"/>
      <c r="L909" s="168">
        <v>4</v>
      </c>
      <c r="M909" s="823" t="str">
        <f t="shared" si="88"/>
        <v>NO APLICA</v>
      </c>
      <c r="N909" s="823"/>
    </row>
    <row r="910" spans="2:14">
      <c r="B910" s="162"/>
      <c r="C910" s="162"/>
      <c r="E910" s="163"/>
      <c r="F910" s="193" t="str">
        <f>IF(OR(D910="",E910=""),"",ROUND(D910/LOOKUP(E910,SMMLV!$A$2:$A$36,SMMLV!$D$2:$D$106),3))</f>
        <v/>
      </c>
      <c r="K910" s="822"/>
      <c r="L910" s="168">
        <v>5</v>
      </c>
      <c r="M910" s="823" t="str">
        <f t="shared" si="88"/>
        <v>NO APLICA</v>
      </c>
      <c r="N910" s="823"/>
    </row>
    <row r="911" spans="2:14">
      <c r="B911" s="162"/>
      <c r="C911" s="162"/>
      <c r="E911" s="163"/>
      <c r="F911" s="193" t="str">
        <f>IF(OR(D911="",E911=""),"",ROUND(D911/LOOKUP(E911,SMMLV!$A$2:$A$36,SMMLV!$D$2:$D$106),3))</f>
        <v/>
      </c>
      <c r="K911" s="822"/>
      <c r="L911" s="168">
        <v>6</v>
      </c>
      <c r="M911" s="823" t="str">
        <f t="shared" si="88"/>
        <v>NO APLICA</v>
      </c>
      <c r="N911" s="823"/>
    </row>
    <row r="912" spans="2:14">
      <c r="B912" s="162"/>
      <c r="C912" s="162"/>
      <c r="E912" s="163"/>
      <c r="F912" s="193" t="str">
        <f>IF(OR(D912="",E912=""),"",ROUND(D912/LOOKUP(E912,SMMLV!$A$2:$A$36,SMMLV!$D$2:$D$106),3))</f>
        <v/>
      </c>
      <c r="K912" s="822"/>
      <c r="L912" s="168">
        <v>7</v>
      </c>
      <c r="M912" s="823" t="str">
        <f t="shared" si="88"/>
        <v>NO APLICA</v>
      </c>
      <c r="N912" s="823"/>
    </row>
    <row r="913" spans="2:14">
      <c r="B913" s="162"/>
      <c r="C913" s="162"/>
      <c r="E913" s="163"/>
      <c r="F913" s="193" t="str">
        <f>IF(OR(D913="",E913=""),"",ROUND(D913/LOOKUP(E913,SMMLV!$A$2:$A$36,SMMLV!$D$2:$D$106),3))</f>
        <v/>
      </c>
      <c r="K913" s="822"/>
      <c r="L913" s="168">
        <v>8</v>
      </c>
      <c r="M913" s="823" t="str">
        <f t="shared" si="88"/>
        <v>NO APLICA</v>
      </c>
      <c r="N913" s="823"/>
    </row>
    <row r="914" spans="2:14">
      <c r="B914" s="162"/>
      <c r="C914" s="162"/>
      <c r="E914" s="163"/>
      <c r="F914" s="193" t="str">
        <f>IF(OR(D914="",E914=""),"",ROUND(D914/LOOKUP(E914,SMMLV!$A$2:$A$36,SMMLV!$D$2:$D$106),3))</f>
        <v/>
      </c>
      <c r="K914" s="822"/>
      <c r="L914" s="168">
        <v>9</v>
      </c>
      <c r="M914" s="823" t="str">
        <f t="shared" si="88"/>
        <v>NO APLICA</v>
      </c>
      <c r="N914" s="823"/>
    </row>
    <row r="915" spans="2:14">
      <c r="B915" s="162"/>
      <c r="C915" s="162"/>
      <c r="E915" s="163"/>
      <c r="F915" s="193" t="str">
        <f>IF(OR(D915="",E915=""),"",ROUND(D915/LOOKUP(E915,SMMLV!$A$2:$A$36,SMMLV!$D$2:$D$106),3))</f>
        <v/>
      </c>
      <c r="K915" s="822"/>
      <c r="L915" s="168">
        <v>10</v>
      </c>
      <c r="M915" s="823" t="str">
        <f t="shared" si="88"/>
        <v>NO APLICA</v>
      </c>
      <c r="N915" s="823"/>
    </row>
    <row r="916" spans="2:14">
      <c r="B916" s="162"/>
      <c r="C916" s="162"/>
      <c r="E916" s="163"/>
      <c r="F916" s="193" t="str">
        <f>IF(OR(D916="",E916=""),"",ROUND(D916/LOOKUP(E916,SMMLV!$A$2:$A$36,SMMLV!$D$2:$D$106),3))</f>
        <v/>
      </c>
      <c r="K916" s="822">
        <v>92</v>
      </c>
      <c r="L916" s="168">
        <v>1</v>
      </c>
      <c r="M916" s="823" t="str">
        <f t="shared" ref="M916:M925" si="89">IF(SUMIFS($F$5:$F$1200,$B$5:$B$1200,$K$916,$C$5:$C$1200,$L916)=0,"NO APLICA",ROUND(SUMIFS($F$5:$F$1200,$B$5:$B$1200,$K$916,$C$5:$C$1200,$L916),3))</f>
        <v>NO APLICA</v>
      </c>
      <c r="N916" s="823"/>
    </row>
    <row r="917" spans="2:14">
      <c r="B917" s="162"/>
      <c r="C917" s="162"/>
      <c r="E917" s="163"/>
      <c r="F917" s="193" t="str">
        <f>IF(OR(D917="",E917=""),"",ROUND(D917/LOOKUP(E917,SMMLV!$A$2:$A$36,SMMLV!$D$2:$D$106),3))</f>
        <v/>
      </c>
      <c r="K917" s="822"/>
      <c r="L917" s="168">
        <v>2</v>
      </c>
      <c r="M917" s="823" t="str">
        <f t="shared" si="89"/>
        <v>NO APLICA</v>
      </c>
      <c r="N917" s="823"/>
    </row>
    <row r="918" spans="2:14">
      <c r="B918" s="162"/>
      <c r="C918" s="162"/>
      <c r="E918" s="163"/>
      <c r="F918" s="193" t="str">
        <f>IF(OR(D918="",E918=""),"",ROUND(D918/LOOKUP(E918,SMMLV!$A$2:$A$36,SMMLV!$D$2:$D$106),3))</f>
        <v/>
      </c>
      <c r="K918" s="822"/>
      <c r="L918" s="168">
        <v>3</v>
      </c>
      <c r="M918" s="823" t="str">
        <f t="shared" si="89"/>
        <v>NO APLICA</v>
      </c>
      <c r="N918" s="823"/>
    </row>
    <row r="919" spans="2:14">
      <c r="B919" s="162"/>
      <c r="C919" s="162"/>
      <c r="E919" s="163"/>
      <c r="F919" s="193" t="str">
        <f>IF(OR(D919="",E919=""),"",ROUND(D919/LOOKUP(E919,SMMLV!$A$2:$A$36,SMMLV!$D$2:$D$106),3))</f>
        <v/>
      </c>
      <c r="K919" s="822"/>
      <c r="L919" s="168">
        <v>4</v>
      </c>
      <c r="M919" s="823" t="str">
        <f t="shared" si="89"/>
        <v>NO APLICA</v>
      </c>
      <c r="N919" s="823"/>
    </row>
    <row r="920" spans="2:14">
      <c r="B920" s="162"/>
      <c r="C920" s="162"/>
      <c r="E920" s="163"/>
      <c r="F920" s="193" t="str">
        <f>IF(OR(D920="",E920=""),"",ROUND(D920/LOOKUP(E920,SMMLV!$A$2:$A$36,SMMLV!$D$2:$D$106),3))</f>
        <v/>
      </c>
      <c r="K920" s="822"/>
      <c r="L920" s="168">
        <v>5</v>
      </c>
      <c r="M920" s="823" t="str">
        <f t="shared" si="89"/>
        <v>NO APLICA</v>
      </c>
      <c r="N920" s="823"/>
    </row>
    <row r="921" spans="2:14">
      <c r="B921" s="162"/>
      <c r="C921" s="162"/>
      <c r="E921" s="163"/>
      <c r="F921" s="193" t="str">
        <f>IF(OR(D921="",E921=""),"",ROUND(D921/LOOKUP(E921,SMMLV!$A$2:$A$36,SMMLV!$D$2:$D$106),3))</f>
        <v/>
      </c>
      <c r="K921" s="822"/>
      <c r="L921" s="168">
        <v>6</v>
      </c>
      <c r="M921" s="823" t="str">
        <f t="shared" si="89"/>
        <v>NO APLICA</v>
      </c>
      <c r="N921" s="823"/>
    </row>
    <row r="922" spans="2:14">
      <c r="B922" s="162"/>
      <c r="C922" s="162"/>
      <c r="E922" s="163"/>
      <c r="F922" s="193" t="str">
        <f>IF(OR(D922="",E922=""),"",ROUND(D922/LOOKUP(E922,SMMLV!$A$2:$A$36,SMMLV!$D$2:$D$106),3))</f>
        <v/>
      </c>
      <c r="K922" s="822"/>
      <c r="L922" s="168">
        <v>7</v>
      </c>
      <c r="M922" s="823" t="str">
        <f t="shared" si="89"/>
        <v>NO APLICA</v>
      </c>
      <c r="N922" s="823"/>
    </row>
    <row r="923" spans="2:14">
      <c r="B923" s="162"/>
      <c r="C923" s="162"/>
      <c r="E923" s="163"/>
      <c r="F923" s="193" t="str">
        <f>IF(OR(D923="",E923=""),"",ROUND(D923/LOOKUP(E923,SMMLV!$A$2:$A$36,SMMLV!$D$2:$D$106),3))</f>
        <v/>
      </c>
      <c r="K923" s="822"/>
      <c r="L923" s="168">
        <v>8</v>
      </c>
      <c r="M923" s="823" t="str">
        <f t="shared" si="89"/>
        <v>NO APLICA</v>
      </c>
      <c r="N923" s="823"/>
    </row>
    <row r="924" spans="2:14">
      <c r="B924" s="162"/>
      <c r="C924" s="162"/>
      <c r="E924" s="163"/>
      <c r="F924" s="193" t="str">
        <f>IF(OR(D924="",E924=""),"",ROUND(D924/LOOKUP(E924,SMMLV!$A$2:$A$36,SMMLV!$D$2:$D$106),3))</f>
        <v/>
      </c>
      <c r="K924" s="822"/>
      <c r="L924" s="168">
        <v>9</v>
      </c>
      <c r="M924" s="823" t="str">
        <f t="shared" si="89"/>
        <v>NO APLICA</v>
      </c>
      <c r="N924" s="823"/>
    </row>
    <row r="925" spans="2:14">
      <c r="B925" s="162"/>
      <c r="C925" s="162"/>
      <c r="E925" s="163"/>
      <c r="F925" s="193" t="str">
        <f>IF(OR(D925="",E925=""),"",ROUND(D925/LOOKUP(E925,SMMLV!$A$2:$A$36,SMMLV!$D$2:$D$106),3))</f>
        <v/>
      </c>
      <c r="K925" s="822"/>
      <c r="L925" s="168">
        <v>10</v>
      </c>
      <c r="M925" s="823" t="str">
        <f t="shared" si="89"/>
        <v>NO APLICA</v>
      </c>
      <c r="N925" s="823"/>
    </row>
    <row r="926" spans="2:14">
      <c r="B926" s="162"/>
      <c r="C926" s="162"/>
      <c r="E926" s="163"/>
      <c r="F926" s="193" t="str">
        <f>IF(OR(D926="",E926=""),"",ROUND(D926/LOOKUP(E926,SMMLV!$A$2:$A$36,SMMLV!$D$2:$D$106),3))</f>
        <v/>
      </c>
      <c r="K926" s="822">
        <v>93</v>
      </c>
      <c r="L926" s="168">
        <v>1</v>
      </c>
      <c r="M926" s="823" t="str">
        <f t="shared" ref="M926:M935" si="90">IF(SUMIFS($F$5:$F$1200,$B$5:$B$1200,$K$926,$C$5:$C$1200,$L926)=0,"NO APLICA",ROUND(SUMIFS($F$5:$F$1200,$B$5:$B$1200,$K$926,$C$5:$C$1200,$L926),3))</f>
        <v>NO APLICA</v>
      </c>
      <c r="N926" s="823"/>
    </row>
    <row r="927" spans="2:14">
      <c r="B927" s="162"/>
      <c r="C927" s="162"/>
      <c r="E927" s="163"/>
      <c r="F927" s="193" t="str">
        <f>IF(OR(D927="",E927=""),"",ROUND(D927/LOOKUP(E927,SMMLV!$A$2:$A$36,SMMLV!$D$2:$D$106),3))</f>
        <v/>
      </c>
      <c r="K927" s="822"/>
      <c r="L927" s="168">
        <v>2</v>
      </c>
      <c r="M927" s="823" t="str">
        <f t="shared" si="90"/>
        <v>NO APLICA</v>
      </c>
      <c r="N927" s="823"/>
    </row>
    <row r="928" spans="2:14">
      <c r="B928" s="162"/>
      <c r="C928" s="162"/>
      <c r="E928" s="163"/>
      <c r="F928" s="193" t="str">
        <f>IF(OR(D928="",E928=""),"",ROUND(D928/LOOKUP(E928,SMMLV!$A$2:$A$36,SMMLV!$D$2:$D$106),3))</f>
        <v/>
      </c>
      <c r="K928" s="822"/>
      <c r="L928" s="168">
        <v>3</v>
      </c>
      <c r="M928" s="823" t="str">
        <f t="shared" si="90"/>
        <v>NO APLICA</v>
      </c>
      <c r="N928" s="823"/>
    </row>
    <row r="929" spans="2:14">
      <c r="B929" s="162"/>
      <c r="C929" s="162"/>
      <c r="E929" s="163"/>
      <c r="F929" s="193" t="str">
        <f>IF(OR(D929="",E929=""),"",ROUND(D929/LOOKUP(E929,SMMLV!$A$2:$A$36,SMMLV!$D$2:$D$106),3))</f>
        <v/>
      </c>
      <c r="K929" s="822"/>
      <c r="L929" s="168">
        <v>4</v>
      </c>
      <c r="M929" s="823" t="str">
        <f t="shared" si="90"/>
        <v>NO APLICA</v>
      </c>
      <c r="N929" s="823"/>
    </row>
    <row r="930" spans="2:14">
      <c r="B930" s="162"/>
      <c r="C930" s="162"/>
      <c r="E930" s="163"/>
      <c r="F930" s="193" t="str">
        <f>IF(OR(D930="",E930=""),"",ROUND(D930/LOOKUP(E930,SMMLV!$A$2:$A$36,SMMLV!$D$2:$D$106),3))</f>
        <v/>
      </c>
      <c r="K930" s="822"/>
      <c r="L930" s="168">
        <v>5</v>
      </c>
      <c r="M930" s="823" t="str">
        <f t="shared" si="90"/>
        <v>NO APLICA</v>
      </c>
      <c r="N930" s="823"/>
    </row>
    <row r="931" spans="2:14">
      <c r="B931" s="162"/>
      <c r="C931" s="162"/>
      <c r="E931" s="163"/>
      <c r="F931" s="193" t="str">
        <f>IF(OR(D931="",E931=""),"",ROUND(D931/LOOKUP(E931,SMMLV!$A$2:$A$36,SMMLV!$D$2:$D$106),3))</f>
        <v/>
      </c>
      <c r="K931" s="822"/>
      <c r="L931" s="168">
        <v>6</v>
      </c>
      <c r="M931" s="823" t="str">
        <f t="shared" si="90"/>
        <v>NO APLICA</v>
      </c>
      <c r="N931" s="823"/>
    </row>
    <row r="932" spans="2:14">
      <c r="B932" s="162"/>
      <c r="C932" s="162"/>
      <c r="E932" s="163"/>
      <c r="F932" s="193" t="str">
        <f>IF(OR(D932="",E932=""),"",ROUND(D932/LOOKUP(E932,SMMLV!$A$2:$A$36,SMMLV!$D$2:$D$106),3))</f>
        <v/>
      </c>
      <c r="K932" s="822"/>
      <c r="L932" s="168">
        <v>7</v>
      </c>
      <c r="M932" s="823" t="str">
        <f t="shared" si="90"/>
        <v>NO APLICA</v>
      </c>
      <c r="N932" s="823"/>
    </row>
    <row r="933" spans="2:14">
      <c r="B933" s="162"/>
      <c r="C933" s="162"/>
      <c r="E933" s="163"/>
      <c r="F933" s="193" t="str">
        <f>IF(OR(D933="",E933=""),"",ROUND(D933/LOOKUP(E933,SMMLV!$A$2:$A$36,SMMLV!$D$2:$D$106),3))</f>
        <v/>
      </c>
      <c r="K933" s="822"/>
      <c r="L933" s="168">
        <v>8</v>
      </c>
      <c r="M933" s="823" t="str">
        <f t="shared" si="90"/>
        <v>NO APLICA</v>
      </c>
      <c r="N933" s="823"/>
    </row>
    <row r="934" spans="2:14">
      <c r="B934" s="162"/>
      <c r="C934" s="162"/>
      <c r="E934" s="163"/>
      <c r="F934" s="193" t="str">
        <f>IF(OR(D934="",E934=""),"",ROUND(D934/LOOKUP(E934,SMMLV!$A$2:$A$36,SMMLV!$D$2:$D$106),3))</f>
        <v/>
      </c>
      <c r="K934" s="822"/>
      <c r="L934" s="168">
        <v>9</v>
      </c>
      <c r="M934" s="823" t="str">
        <f t="shared" si="90"/>
        <v>NO APLICA</v>
      </c>
      <c r="N934" s="823"/>
    </row>
    <row r="935" spans="2:14">
      <c r="B935" s="162"/>
      <c r="C935" s="162"/>
      <c r="E935" s="163"/>
      <c r="F935" s="193" t="str">
        <f>IF(OR(D935="",E935=""),"",ROUND(D935/LOOKUP(E935,SMMLV!$A$2:$A$36,SMMLV!$D$2:$D$106),3))</f>
        <v/>
      </c>
      <c r="K935" s="822"/>
      <c r="L935" s="168">
        <v>10</v>
      </c>
      <c r="M935" s="823" t="str">
        <f t="shared" si="90"/>
        <v>NO APLICA</v>
      </c>
      <c r="N935" s="823"/>
    </row>
    <row r="936" spans="2:14">
      <c r="B936" s="162"/>
      <c r="C936" s="162"/>
      <c r="E936" s="163"/>
      <c r="F936" s="193" t="str">
        <f>IF(OR(D936="",E936=""),"",ROUND(D936/LOOKUP(E936,SMMLV!$A$2:$A$36,SMMLV!$D$2:$D$106),3))</f>
        <v/>
      </c>
      <c r="K936" s="822">
        <v>94</v>
      </c>
      <c r="L936" s="168">
        <v>1</v>
      </c>
      <c r="M936" s="823" t="str">
        <f t="shared" ref="M936:M945" si="91">IF(SUMIFS($F$5:$F$1200,$B$5:$B$1200,$K$936,$C$5:$C$1200,$L936)=0,"NO APLICA",ROUND(SUMIFS($F$5:$F$1200,$B$5:$B$1200,$K$936,$C$5:$C$1200,$L936),3))</f>
        <v>NO APLICA</v>
      </c>
      <c r="N936" s="823"/>
    </row>
    <row r="937" spans="2:14">
      <c r="B937" s="162"/>
      <c r="C937" s="162"/>
      <c r="E937" s="163"/>
      <c r="F937" s="193" t="str">
        <f>IF(OR(D937="",E937=""),"",ROUND(D937/LOOKUP(E937,SMMLV!$A$2:$A$36,SMMLV!$D$2:$D$106),3))</f>
        <v/>
      </c>
      <c r="K937" s="822"/>
      <c r="L937" s="168">
        <v>2</v>
      </c>
      <c r="M937" s="823" t="str">
        <f t="shared" si="91"/>
        <v>NO APLICA</v>
      </c>
      <c r="N937" s="823"/>
    </row>
    <row r="938" spans="2:14">
      <c r="B938" s="162"/>
      <c r="C938" s="162"/>
      <c r="E938" s="163"/>
      <c r="F938" s="193" t="str">
        <f>IF(OR(D938="",E938=""),"",ROUND(D938/LOOKUP(E938,SMMLV!$A$2:$A$36,SMMLV!$D$2:$D$106),3))</f>
        <v/>
      </c>
      <c r="K938" s="822"/>
      <c r="L938" s="168">
        <v>3</v>
      </c>
      <c r="M938" s="823" t="str">
        <f t="shared" si="91"/>
        <v>NO APLICA</v>
      </c>
      <c r="N938" s="823"/>
    </row>
    <row r="939" spans="2:14">
      <c r="B939" s="162"/>
      <c r="C939" s="162"/>
      <c r="E939" s="163"/>
      <c r="F939" s="193" t="str">
        <f>IF(OR(D939="",E939=""),"",ROUND(D939/LOOKUP(E939,SMMLV!$A$2:$A$36,SMMLV!$D$2:$D$106),3))</f>
        <v/>
      </c>
      <c r="K939" s="822"/>
      <c r="L939" s="168">
        <v>4</v>
      </c>
      <c r="M939" s="823" t="str">
        <f t="shared" si="91"/>
        <v>NO APLICA</v>
      </c>
      <c r="N939" s="823"/>
    </row>
    <row r="940" spans="2:14">
      <c r="B940" s="162"/>
      <c r="C940" s="162"/>
      <c r="E940" s="163"/>
      <c r="F940" s="193" t="str">
        <f>IF(OR(D940="",E940=""),"",ROUND(D940/LOOKUP(E940,SMMLV!$A$2:$A$36,SMMLV!$D$2:$D$106),3))</f>
        <v/>
      </c>
      <c r="K940" s="822"/>
      <c r="L940" s="168">
        <v>5</v>
      </c>
      <c r="M940" s="823" t="str">
        <f t="shared" si="91"/>
        <v>NO APLICA</v>
      </c>
      <c r="N940" s="823"/>
    </row>
    <row r="941" spans="2:14">
      <c r="B941" s="162"/>
      <c r="C941" s="162"/>
      <c r="E941" s="163"/>
      <c r="F941" s="193" t="str">
        <f>IF(OR(D941="",E941=""),"",ROUND(D941/LOOKUP(E941,SMMLV!$A$2:$A$36,SMMLV!$D$2:$D$106),3))</f>
        <v/>
      </c>
      <c r="K941" s="822"/>
      <c r="L941" s="168">
        <v>6</v>
      </c>
      <c r="M941" s="823" t="str">
        <f t="shared" si="91"/>
        <v>NO APLICA</v>
      </c>
      <c r="N941" s="823"/>
    </row>
    <row r="942" spans="2:14">
      <c r="B942" s="162"/>
      <c r="C942" s="162"/>
      <c r="E942" s="163"/>
      <c r="F942" s="193" t="str">
        <f>IF(OR(D942="",E942=""),"",ROUND(D942/LOOKUP(E942,SMMLV!$A$2:$A$36,SMMLV!$D$2:$D$106),3))</f>
        <v/>
      </c>
      <c r="K942" s="822"/>
      <c r="L942" s="168">
        <v>7</v>
      </c>
      <c r="M942" s="823" t="str">
        <f t="shared" si="91"/>
        <v>NO APLICA</v>
      </c>
      <c r="N942" s="823"/>
    </row>
    <row r="943" spans="2:14">
      <c r="B943" s="162"/>
      <c r="C943" s="162"/>
      <c r="E943" s="163"/>
      <c r="F943" s="193" t="str">
        <f>IF(OR(D943="",E943=""),"",ROUND(D943/LOOKUP(E943,SMMLV!$A$2:$A$36,SMMLV!$D$2:$D$106),3))</f>
        <v/>
      </c>
      <c r="K943" s="822"/>
      <c r="L943" s="168">
        <v>8</v>
      </c>
      <c r="M943" s="823" t="str">
        <f t="shared" si="91"/>
        <v>NO APLICA</v>
      </c>
      <c r="N943" s="823"/>
    </row>
    <row r="944" spans="2:14">
      <c r="B944" s="162"/>
      <c r="C944" s="162"/>
      <c r="E944" s="163"/>
      <c r="F944" s="193" t="str">
        <f>IF(OR(D944="",E944=""),"",ROUND(D944/LOOKUP(E944,SMMLV!$A$2:$A$36,SMMLV!$D$2:$D$106),3))</f>
        <v/>
      </c>
      <c r="K944" s="822"/>
      <c r="L944" s="168">
        <v>9</v>
      </c>
      <c r="M944" s="823" t="str">
        <f t="shared" si="91"/>
        <v>NO APLICA</v>
      </c>
      <c r="N944" s="823"/>
    </row>
    <row r="945" spans="2:14">
      <c r="B945" s="162"/>
      <c r="C945" s="162"/>
      <c r="E945" s="163"/>
      <c r="F945" s="193" t="str">
        <f>IF(OR(D945="",E945=""),"",ROUND(D945/LOOKUP(E945,SMMLV!$A$2:$A$36,SMMLV!$D$2:$D$106),3))</f>
        <v/>
      </c>
      <c r="K945" s="822"/>
      <c r="L945" s="168">
        <v>10</v>
      </c>
      <c r="M945" s="823" t="str">
        <f t="shared" si="91"/>
        <v>NO APLICA</v>
      </c>
      <c r="N945" s="823"/>
    </row>
    <row r="946" spans="2:14">
      <c r="B946" s="162"/>
      <c r="C946" s="162"/>
      <c r="E946" s="163"/>
      <c r="F946" s="193" t="str">
        <f>IF(OR(D946="",E946=""),"",ROUND(D946/LOOKUP(E946,SMMLV!$A$2:$A$36,SMMLV!$D$2:$D$106),3))</f>
        <v/>
      </c>
      <c r="K946" s="822">
        <v>95</v>
      </c>
      <c r="L946" s="168">
        <v>1</v>
      </c>
      <c r="M946" s="823" t="str">
        <f t="shared" ref="M946:M955" si="92">IF(SUMIFS($F$5:$F$1200,$B$5:$B$1200,$K$946,$C$5:$C$1200,$L946)=0,"NO APLICA",ROUND(SUMIFS($F$5:$F$1200,$B$5:$B$1200,$K$946,$C$5:$C$1200,$L946),3))</f>
        <v>NO APLICA</v>
      </c>
      <c r="N946" s="823"/>
    </row>
    <row r="947" spans="2:14">
      <c r="B947" s="162"/>
      <c r="C947" s="162"/>
      <c r="E947" s="163"/>
      <c r="F947" s="193" t="str">
        <f>IF(OR(D947="",E947=""),"",ROUND(D947/LOOKUP(E947,SMMLV!$A$2:$A$36,SMMLV!$D$2:$D$106),3))</f>
        <v/>
      </c>
      <c r="K947" s="822"/>
      <c r="L947" s="168">
        <v>2</v>
      </c>
      <c r="M947" s="823" t="str">
        <f t="shared" si="92"/>
        <v>NO APLICA</v>
      </c>
      <c r="N947" s="823"/>
    </row>
    <row r="948" spans="2:14">
      <c r="B948" s="162"/>
      <c r="C948" s="162"/>
      <c r="E948" s="163"/>
      <c r="F948" s="193" t="str">
        <f>IF(OR(D948="",E948=""),"",ROUND(D948/LOOKUP(E948,SMMLV!$A$2:$A$36,SMMLV!$D$2:$D$106),3))</f>
        <v/>
      </c>
      <c r="K948" s="822"/>
      <c r="L948" s="168">
        <v>3</v>
      </c>
      <c r="M948" s="823" t="str">
        <f t="shared" si="92"/>
        <v>NO APLICA</v>
      </c>
      <c r="N948" s="823"/>
    </row>
    <row r="949" spans="2:14">
      <c r="B949" s="162"/>
      <c r="C949" s="162"/>
      <c r="E949" s="163"/>
      <c r="F949" s="193" t="str">
        <f>IF(OR(D949="",E949=""),"",ROUND(D949/LOOKUP(E949,SMMLV!$A$2:$A$36,SMMLV!$D$2:$D$106),3))</f>
        <v/>
      </c>
      <c r="K949" s="822"/>
      <c r="L949" s="168">
        <v>4</v>
      </c>
      <c r="M949" s="823" t="str">
        <f t="shared" si="92"/>
        <v>NO APLICA</v>
      </c>
      <c r="N949" s="823"/>
    </row>
    <row r="950" spans="2:14">
      <c r="B950" s="162"/>
      <c r="C950" s="162"/>
      <c r="E950" s="163"/>
      <c r="F950" s="193" t="str">
        <f>IF(OR(D950="",E950=""),"",ROUND(D950/LOOKUP(E950,SMMLV!$A$2:$A$36,SMMLV!$D$2:$D$106),3))</f>
        <v/>
      </c>
      <c r="K950" s="822"/>
      <c r="L950" s="168">
        <v>5</v>
      </c>
      <c r="M950" s="823" t="str">
        <f t="shared" si="92"/>
        <v>NO APLICA</v>
      </c>
      <c r="N950" s="823"/>
    </row>
    <row r="951" spans="2:14">
      <c r="B951" s="162"/>
      <c r="C951" s="162"/>
      <c r="E951" s="163"/>
      <c r="F951" s="193" t="str">
        <f>IF(OR(D951="",E951=""),"",ROUND(D951/LOOKUP(E951,SMMLV!$A$2:$A$36,SMMLV!$D$2:$D$106),3))</f>
        <v/>
      </c>
      <c r="K951" s="822"/>
      <c r="L951" s="168">
        <v>6</v>
      </c>
      <c r="M951" s="823" t="str">
        <f t="shared" si="92"/>
        <v>NO APLICA</v>
      </c>
      <c r="N951" s="823"/>
    </row>
    <row r="952" spans="2:14">
      <c r="B952" s="162"/>
      <c r="C952" s="162"/>
      <c r="E952" s="163"/>
      <c r="F952" s="193" t="str">
        <f>IF(OR(D952="",E952=""),"",ROUND(D952/LOOKUP(E952,SMMLV!$A$2:$A$36,SMMLV!$D$2:$D$106),3))</f>
        <v/>
      </c>
      <c r="K952" s="822"/>
      <c r="L952" s="168">
        <v>7</v>
      </c>
      <c r="M952" s="823" t="str">
        <f t="shared" si="92"/>
        <v>NO APLICA</v>
      </c>
      <c r="N952" s="823"/>
    </row>
    <row r="953" spans="2:14">
      <c r="B953" s="162"/>
      <c r="C953" s="162"/>
      <c r="E953" s="163"/>
      <c r="F953" s="193" t="str">
        <f>IF(OR(D953="",E953=""),"",ROUND(D953/LOOKUP(E953,SMMLV!$A$2:$A$36,SMMLV!$D$2:$D$106),3))</f>
        <v/>
      </c>
      <c r="K953" s="822"/>
      <c r="L953" s="168">
        <v>8</v>
      </c>
      <c r="M953" s="823" t="str">
        <f t="shared" si="92"/>
        <v>NO APLICA</v>
      </c>
      <c r="N953" s="823"/>
    </row>
    <row r="954" spans="2:14">
      <c r="B954" s="162"/>
      <c r="C954" s="162"/>
      <c r="E954" s="163"/>
      <c r="F954" s="193" t="str">
        <f>IF(OR(D954="",E954=""),"",ROUND(D954/LOOKUP(E954,SMMLV!$A$2:$A$36,SMMLV!$D$2:$D$106),3))</f>
        <v/>
      </c>
      <c r="K954" s="822"/>
      <c r="L954" s="168">
        <v>9</v>
      </c>
      <c r="M954" s="823" t="str">
        <f t="shared" si="92"/>
        <v>NO APLICA</v>
      </c>
      <c r="N954" s="823"/>
    </row>
    <row r="955" spans="2:14">
      <c r="B955" s="162"/>
      <c r="C955" s="162"/>
      <c r="E955" s="163"/>
      <c r="F955" s="193" t="str">
        <f>IF(OR(D955="",E955=""),"",ROUND(D955/LOOKUP(E955,SMMLV!$A$2:$A$36,SMMLV!$D$2:$D$106),3))</f>
        <v/>
      </c>
      <c r="K955" s="822"/>
      <c r="L955" s="168">
        <v>10</v>
      </c>
      <c r="M955" s="823" t="str">
        <f t="shared" si="92"/>
        <v>NO APLICA</v>
      </c>
      <c r="N955" s="823"/>
    </row>
    <row r="956" spans="2:14">
      <c r="B956" s="162"/>
      <c r="C956" s="162"/>
      <c r="E956" s="163"/>
      <c r="F956" s="193" t="str">
        <f>IF(OR(D956="",E956=""),"",ROUND(D956/LOOKUP(E956,SMMLV!$A$2:$A$36,SMMLV!$D$2:$D$106),3))</f>
        <v/>
      </c>
      <c r="K956" s="822">
        <v>96</v>
      </c>
      <c r="L956" s="168">
        <v>1</v>
      </c>
      <c r="M956" s="823" t="str">
        <f t="shared" ref="M956:M965" si="93">IF(SUMIFS($F$5:$F$1200,$B$5:$B$1200,$K$956,$C$5:$C$1200,$L956)=0,"NO APLICA",ROUND(SUMIFS($F$5:$F$1200,$B$5:$B$1200,$K$956,$C$5:$C$1200,$L956),3))</f>
        <v>NO APLICA</v>
      </c>
      <c r="N956" s="823"/>
    </row>
    <row r="957" spans="2:14">
      <c r="B957" s="162"/>
      <c r="C957" s="162"/>
      <c r="E957" s="163"/>
      <c r="F957" s="193" t="str">
        <f>IF(OR(D957="",E957=""),"",ROUND(D957/LOOKUP(E957,SMMLV!$A$2:$A$36,SMMLV!$D$2:$D$106),3))</f>
        <v/>
      </c>
      <c r="K957" s="822"/>
      <c r="L957" s="168">
        <v>2</v>
      </c>
      <c r="M957" s="823" t="str">
        <f t="shared" si="93"/>
        <v>NO APLICA</v>
      </c>
      <c r="N957" s="823"/>
    </row>
    <row r="958" spans="2:14">
      <c r="B958" s="162"/>
      <c r="C958" s="162"/>
      <c r="E958" s="163"/>
      <c r="F958" s="193" t="str">
        <f>IF(OR(D958="",E958=""),"",ROUND(D958/LOOKUP(E958,SMMLV!$A$2:$A$36,SMMLV!$D$2:$D$106),3))</f>
        <v/>
      </c>
      <c r="K958" s="822"/>
      <c r="L958" s="168">
        <v>3</v>
      </c>
      <c r="M958" s="823" t="str">
        <f t="shared" si="93"/>
        <v>NO APLICA</v>
      </c>
      <c r="N958" s="823"/>
    </row>
    <row r="959" spans="2:14">
      <c r="B959" s="162"/>
      <c r="C959" s="162"/>
      <c r="E959" s="163"/>
      <c r="F959" s="193" t="str">
        <f>IF(OR(D959="",E959=""),"",ROUND(D959/LOOKUP(E959,SMMLV!$A$2:$A$36,SMMLV!$D$2:$D$106),3))</f>
        <v/>
      </c>
      <c r="K959" s="822"/>
      <c r="L959" s="168">
        <v>4</v>
      </c>
      <c r="M959" s="823" t="str">
        <f t="shared" si="93"/>
        <v>NO APLICA</v>
      </c>
      <c r="N959" s="823"/>
    </row>
    <row r="960" spans="2:14">
      <c r="B960" s="162"/>
      <c r="C960" s="162"/>
      <c r="E960" s="163"/>
      <c r="F960" s="193" t="str">
        <f>IF(OR(D960="",E960=""),"",ROUND(D960/LOOKUP(E960,SMMLV!$A$2:$A$36,SMMLV!$D$2:$D$106),3))</f>
        <v/>
      </c>
      <c r="K960" s="822"/>
      <c r="L960" s="168">
        <v>5</v>
      </c>
      <c r="M960" s="823" t="str">
        <f t="shared" si="93"/>
        <v>NO APLICA</v>
      </c>
      <c r="N960" s="823"/>
    </row>
    <row r="961" spans="2:14">
      <c r="B961" s="162"/>
      <c r="C961" s="162"/>
      <c r="E961" s="163"/>
      <c r="F961" s="193" t="str">
        <f>IF(OR(D961="",E961=""),"",ROUND(D961/LOOKUP(E961,SMMLV!$A$2:$A$36,SMMLV!$D$2:$D$106),3))</f>
        <v/>
      </c>
      <c r="K961" s="822"/>
      <c r="L961" s="168">
        <v>6</v>
      </c>
      <c r="M961" s="823" t="str">
        <f t="shared" si="93"/>
        <v>NO APLICA</v>
      </c>
      <c r="N961" s="823"/>
    </row>
    <row r="962" spans="2:14">
      <c r="B962" s="162"/>
      <c r="C962" s="162"/>
      <c r="E962" s="163"/>
      <c r="F962" s="193" t="str">
        <f>IF(OR(D962="",E962=""),"",ROUND(D962/LOOKUP(E962,SMMLV!$A$2:$A$36,SMMLV!$D$2:$D$106),3))</f>
        <v/>
      </c>
      <c r="K962" s="822"/>
      <c r="L962" s="168">
        <v>7</v>
      </c>
      <c r="M962" s="823" t="str">
        <f t="shared" si="93"/>
        <v>NO APLICA</v>
      </c>
      <c r="N962" s="823"/>
    </row>
    <row r="963" spans="2:14">
      <c r="B963" s="162"/>
      <c r="C963" s="162"/>
      <c r="E963" s="163"/>
      <c r="F963" s="193" t="str">
        <f>IF(OR(D963="",E963=""),"",ROUND(D963/LOOKUP(E963,SMMLV!$A$2:$A$36,SMMLV!$D$2:$D$106),3))</f>
        <v/>
      </c>
      <c r="K963" s="822"/>
      <c r="L963" s="168">
        <v>8</v>
      </c>
      <c r="M963" s="823" t="str">
        <f t="shared" si="93"/>
        <v>NO APLICA</v>
      </c>
      <c r="N963" s="823"/>
    </row>
    <row r="964" spans="2:14">
      <c r="B964" s="162"/>
      <c r="C964" s="162"/>
      <c r="E964" s="163"/>
      <c r="F964" s="193" t="str">
        <f>IF(OR(D964="",E964=""),"",ROUND(D964/LOOKUP(E964,SMMLV!$A$2:$A$36,SMMLV!$D$2:$D$106),3))</f>
        <v/>
      </c>
      <c r="K964" s="822"/>
      <c r="L964" s="168">
        <v>9</v>
      </c>
      <c r="M964" s="823" t="str">
        <f t="shared" si="93"/>
        <v>NO APLICA</v>
      </c>
      <c r="N964" s="823"/>
    </row>
    <row r="965" spans="2:14">
      <c r="B965" s="162"/>
      <c r="C965" s="162"/>
      <c r="E965" s="163"/>
      <c r="F965" s="193" t="str">
        <f>IF(OR(D965="",E965=""),"",ROUND(D965/LOOKUP(E965,SMMLV!$A$2:$A$36,SMMLV!$D$2:$D$106),3))</f>
        <v/>
      </c>
      <c r="K965" s="822"/>
      <c r="L965" s="168">
        <v>10</v>
      </c>
      <c r="M965" s="823" t="str">
        <f t="shared" si="93"/>
        <v>NO APLICA</v>
      </c>
      <c r="N965" s="823"/>
    </row>
    <row r="966" spans="2:14">
      <c r="B966" s="162"/>
      <c r="C966" s="162"/>
      <c r="E966" s="163"/>
      <c r="F966" s="193" t="str">
        <f>IF(OR(D966="",E966=""),"",ROUND(D966/LOOKUP(E966,SMMLV!$A$2:$A$36,SMMLV!$D$2:$D$106),3))</f>
        <v/>
      </c>
      <c r="K966" s="822">
        <v>97</v>
      </c>
      <c r="L966" s="168">
        <v>1</v>
      </c>
      <c r="M966" s="823" t="str">
        <f t="shared" ref="M966:M975" si="94">IF(SUMIFS($F$5:$F$1200,$B$5:$B$1200,$K$966,$C$5:$C$1200,$L966)=0,"NO APLICA",ROUND(SUMIFS($F$5:$F$1200,$B$5:$B$1200,$K$966,$C$5:$C$1200,$L966),3))</f>
        <v>NO APLICA</v>
      </c>
      <c r="N966" s="823"/>
    </row>
    <row r="967" spans="2:14">
      <c r="B967" s="162"/>
      <c r="C967" s="162"/>
      <c r="E967" s="163"/>
      <c r="F967" s="193" t="str">
        <f>IF(OR(D967="",E967=""),"",ROUND(D967/LOOKUP(E967,SMMLV!$A$2:$A$36,SMMLV!$D$2:$D$106),3))</f>
        <v/>
      </c>
      <c r="K967" s="822"/>
      <c r="L967" s="168">
        <v>2</v>
      </c>
      <c r="M967" s="823" t="str">
        <f t="shared" si="94"/>
        <v>NO APLICA</v>
      </c>
      <c r="N967" s="823"/>
    </row>
    <row r="968" spans="2:14">
      <c r="B968" s="162"/>
      <c r="C968" s="162"/>
      <c r="E968" s="163"/>
      <c r="F968" s="193" t="str">
        <f>IF(OR(D968="",E968=""),"",ROUND(D968/LOOKUP(E968,SMMLV!$A$2:$A$36,SMMLV!$D$2:$D$106),3))</f>
        <v/>
      </c>
      <c r="K968" s="822"/>
      <c r="L968" s="168">
        <v>3</v>
      </c>
      <c r="M968" s="823" t="str">
        <f t="shared" si="94"/>
        <v>NO APLICA</v>
      </c>
      <c r="N968" s="823"/>
    </row>
    <row r="969" spans="2:14">
      <c r="B969" s="162"/>
      <c r="C969" s="162"/>
      <c r="E969" s="163"/>
      <c r="F969" s="193" t="str">
        <f>IF(OR(D969="",E969=""),"",ROUND(D969/LOOKUP(E969,SMMLV!$A$2:$A$36,SMMLV!$D$2:$D$106),3))</f>
        <v/>
      </c>
      <c r="K969" s="822"/>
      <c r="L969" s="168">
        <v>4</v>
      </c>
      <c r="M969" s="823" t="str">
        <f t="shared" si="94"/>
        <v>NO APLICA</v>
      </c>
      <c r="N969" s="823"/>
    </row>
    <row r="970" spans="2:14">
      <c r="B970" s="162"/>
      <c r="C970" s="162"/>
      <c r="E970" s="163"/>
      <c r="F970" s="193" t="str">
        <f>IF(OR(D970="",E970=""),"",ROUND(D970/LOOKUP(E970,SMMLV!$A$2:$A$36,SMMLV!$D$2:$D$106),3))</f>
        <v/>
      </c>
      <c r="K970" s="822"/>
      <c r="L970" s="168">
        <v>5</v>
      </c>
      <c r="M970" s="823" t="str">
        <f t="shared" si="94"/>
        <v>NO APLICA</v>
      </c>
      <c r="N970" s="823"/>
    </row>
    <row r="971" spans="2:14">
      <c r="B971" s="162"/>
      <c r="C971" s="162"/>
      <c r="E971" s="163"/>
      <c r="F971" s="193" t="str">
        <f>IF(OR(D971="",E971=""),"",ROUND(D971/LOOKUP(E971,SMMLV!$A$2:$A$36,SMMLV!$D$2:$D$106),3))</f>
        <v/>
      </c>
      <c r="K971" s="822"/>
      <c r="L971" s="168">
        <v>6</v>
      </c>
      <c r="M971" s="823" t="str">
        <f t="shared" si="94"/>
        <v>NO APLICA</v>
      </c>
      <c r="N971" s="823"/>
    </row>
    <row r="972" spans="2:14">
      <c r="B972" s="162"/>
      <c r="C972" s="162"/>
      <c r="E972" s="163"/>
      <c r="F972" s="193" t="str">
        <f>IF(OR(D972="",E972=""),"",ROUND(D972/LOOKUP(E972,SMMLV!$A$2:$A$36,SMMLV!$D$2:$D$106),3))</f>
        <v/>
      </c>
      <c r="K972" s="822"/>
      <c r="L972" s="168">
        <v>7</v>
      </c>
      <c r="M972" s="823" t="str">
        <f t="shared" si="94"/>
        <v>NO APLICA</v>
      </c>
      <c r="N972" s="823"/>
    </row>
    <row r="973" spans="2:14">
      <c r="B973" s="162"/>
      <c r="C973" s="162"/>
      <c r="E973" s="163"/>
      <c r="F973" s="193" t="str">
        <f>IF(OR(D973="",E973=""),"",ROUND(D973/LOOKUP(E973,SMMLV!$A$2:$A$36,SMMLV!$D$2:$D$106),3))</f>
        <v/>
      </c>
      <c r="K973" s="822"/>
      <c r="L973" s="168">
        <v>8</v>
      </c>
      <c r="M973" s="823" t="str">
        <f t="shared" si="94"/>
        <v>NO APLICA</v>
      </c>
      <c r="N973" s="823"/>
    </row>
    <row r="974" spans="2:14">
      <c r="B974" s="162"/>
      <c r="C974" s="162"/>
      <c r="E974" s="163"/>
      <c r="F974" s="193" t="str">
        <f>IF(OR(D974="",E974=""),"",ROUND(D974/LOOKUP(E974,SMMLV!$A$2:$A$36,SMMLV!$D$2:$D$106),3))</f>
        <v/>
      </c>
      <c r="K974" s="822"/>
      <c r="L974" s="168">
        <v>9</v>
      </c>
      <c r="M974" s="823" t="str">
        <f t="shared" si="94"/>
        <v>NO APLICA</v>
      </c>
      <c r="N974" s="823"/>
    </row>
    <row r="975" spans="2:14">
      <c r="B975" s="162"/>
      <c r="C975" s="162"/>
      <c r="E975" s="163"/>
      <c r="F975" s="193" t="str">
        <f>IF(OR(D975="",E975=""),"",ROUND(D975/LOOKUP(E975,SMMLV!$A$2:$A$36,SMMLV!$D$2:$D$106),3))</f>
        <v/>
      </c>
      <c r="K975" s="822"/>
      <c r="L975" s="168">
        <v>10</v>
      </c>
      <c r="M975" s="823" t="str">
        <f t="shared" si="94"/>
        <v>NO APLICA</v>
      </c>
      <c r="N975" s="823"/>
    </row>
    <row r="976" spans="2:14">
      <c r="B976" s="162"/>
      <c r="C976" s="162"/>
      <c r="E976" s="163"/>
      <c r="F976" s="193" t="str">
        <f>IF(OR(D976="",E976=""),"",ROUND(D976/LOOKUP(E976,SMMLV!$A$2:$A$36,SMMLV!$D$2:$D$106),3))</f>
        <v/>
      </c>
      <c r="K976" s="822">
        <v>98</v>
      </c>
      <c r="L976" s="168">
        <v>1</v>
      </c>
      <c r="M976" s="823" t="str">
        <f t="shared" ref="M976:M985" si="95">IF(SUMIFS($F$5:$F$1200,$B$5:$B$1200,$K$976,$C$5:$C$1200,$L976)=0,"NO APLICA",ROUND(SUMIFS($F$5:$F$1200,$B$5:$B$1200,$K$976,$C$5:$C$1200,$L976),3))</f>
        <v>NO APLICA</v>
      </c>
      <c r="N976" s="823"/>
    </row>
    <row r="977" spans="2:14">
      <c r="B977" s="162"/>
      <c r="C977" s="162"/>
      <c r="E977" s="163"/>
      <c r="F977" s="193" t="str">
        <f>IF(OR(D977="",E977=""),"",ROUND(D977/LOOKUP(E977,SMMLV!$A$2:$A$36,SMMLV!$D$2:$D$106),3))</f>
        <v/>
      </c>
      <c r="K977" s="822"/>
      <c r="L977" s="168">
        <v>2</v>
      </c>
      <c r="M977" s="823" t="str">
        <f t="shared" si="95"/>
        <v>NO APLICA</v>
      </c>
      <c r="N977" s="823"/>
    </row>
    <row r="978" spans="2:14">
      <c r="B978" s="162"/>
      <c r="C978" s="162"/>
      <c r="E978" s="163"/>
      <c r="F978" s="193" t="str">
        <f>IF(OR(D978="",E978=""),"",ROUND(D978/LOOKUP(E978,SMMLV!$A$2:$A$36,SMMLV!$D$2:$D$106),3))</f>
        <v/>
      </c>
      <c r="K978" s="822"/>
      <c r="L978" s="168">
        <v>3</v>
      </c>
      <c r="M978" s="823" t="str">
        <f t="shared" si="95"/>
        <v>NO APLICA</v>
      </c>
      <c r="N978" s="823"/>
    </row>
    <row r="979" spans="2:14">
      <c r="B979" s="162"/>
      <c r="C979" s="162"/>
      <c r="E979" s="163"/>
      <c r="F979" s="193" t="str">
        <f>IF(OR(D979="",E979=""),"",ROUND(D979/LOOKUP(E979,SMMLV!$A$2:$A$36,SMMLV!$D$2:$D$106),3))</f>
        <v/>
      </c>
      <c r="K979" s="822"/>
      <c r="L979" s="168">
        <v>4</v>
      </c>
      <c r="M979" s="823" t="str">
        <f t="shared" si="95"/>
        <v>NO APLICA</v>
      </c>
      <c r="N979" s="823"/>
    </row>
    <row r="980" spans="2:14">
      <c r="B980" s="162"/>
      <c r="C980" s="162"/>
      <c r="E980" s="163"/>
      <c r="F980" s="193" t="str">
        <f>IF(OR(D980="",E980=""),"",ROUND(D980/LOOKUP(E980,SMMLV!$A$2:$A$36,SMMLV!$D$2:$D$106),3))</f>
        <v/>
      </c>
      <c r="K980" s="822"/>
      <c r="L980" s="168">
        <v>5</v>
      </c>
      <c r="M980" s="823" t="str">
        <f t="shared" si="95"/>
        <v>NO APLICA</v>
      </c>
      <c r="N980" s="823"/>
    </row>
    <row r="981" spans="2:14">
      <c r="B981" s="162"/>
      <c r="C981" s="162"/>
      <c r="E981" s="163"/>
      <c r="F981" s="193" t="str">
        <f>IF(OR(D981="",E981=""),"",ROUND(D981/LOOKUP(E981,SMMLV!$A$2:$A$36,SMMLV!$D$2:$D$106),3))</f>
        <v/>
      </c>
      <c r="K981" s="822"/>
      <c r="L981" s="168">
        <v>6</v>
      </c>
      <c r="M981" s="823" t="str">
        <f t="shared" si="95"/>
        <v>NO APLICA</v>
      </c>
      <c r="N981" s="823"/>
    </row>
    <row r="982" spans="2:14">
      <c r="B982" s="162"/>
      <c r="C982" s="162"/>
      <c r="E982" s="163"/>
      <c r="F982" s="193" t="str">
        <f>IF(OR(D982="",E982=""),"",ROUND(D982/LOOKUP(E982,SMMLV!$A$2:$A$36,SMMLV!$D$2:$D$106),3))</f>
        <v/>
      </c>
      <c r="K982" s="822"/>
      <c r="L982" s="168">
        <v>7</v>
      </c>
      <c r="M982" s="823" t="str">
        <f t="shared" si="95"/>
        <v>NO APLICA</v>
      </c>
      <c r="N982" s="823"/>
    </row>
    <row r="983" spans="2:14">
      <c r="B983" s="162"/>
      <c r="C983" s="162"/>
      <c r="E983" s="163"/>
      <c r="F983" s="193" t="str">
        <f>IF(OR(D983="",E983=""),"",ROUND(D983/LOOKUP(E983,SMMLV!$A$2:$A$36,SMMLV!$D$2:$D$106),3))</f>
        <v/>
      </c>
      <c r="K983" s="822"/>
      <c r="L983" s="168">
        <v>8</v>
      </c>
      <c r="M983" s="823" t="str">
        <f t="shared" si="95"/>
        <v>NO APLICA</v>
      </c>
      <c r="N983" s="823"/>
    </row>
    <row r="984" spans="2:14">
      <c r="B984" s="162"/>
      <c r="C984" s="162"/>
      <c r="E984" s="163"/>
      <c r="F984" s="193" t="str">
        <f>IF(OR(D984="",E984=""),"",ROUND(D984/LOOKUP(E984,SMMLV!$A$2:$A$36,SMMLV!$D$2:$D$106),3))</f>
        <v/>
      </c>
      <c r="K984" s="822"/>
      <c r="L984" s="168">
        <v>9</v>
      </c>
      <c r="M984" s="823" t="str">
        <f t="shared" si="95"/>
        <v>NO APLICA</v>
      </c>
      <c r="N984" s="823"/>
    </row>
    <row r="985" spans="2:14">
      <c r="B985" s="162"/>
      <c r="C985" s="162"/>
      <c r="E985" s="163"/>
      <c r="F985" s="193" t="str">
        <f>IF(OR(D985="",E985=""),"",ROUND(D985/LOOKUP(E985,SMMLV!$A$2:$A$36,SMMLV!$D$2:$D$106),3))</f>
        <v/>
      </c>
      <c r="K985" s="822"/>
      <c r="L985" s="168">
        <v>10</v>
      </c>
      <c r="M985" s="823" t="str">
        <f t="shared" si="95"/>
        <v>NO APLICA</v>
      </c>
      <c r="N985" s="823"/>
    </row>
    <row r="986" spans="2:14">
      <c r="B986" s="162"/>
      <c r="C986" s="162"/>
      <c r="E986" s="163"/>
      <c r="F986" s="193" t="str">
        <f>IF(OR(D986="",E986=""),"",ROUND(D986/LOOKUP(E986,SMMLV!$A$2:$A$36,SMMLV!$D$2:$D$106),3))</f>
        <v/>
      </c>
      <c r="K986" s="822">
        <v>99</v>
      </c>
      <c r="L986" s="168">
        <v>1</v>
      </c>
      <c r="M986" s="823" t="str">
        <f t="shared" ref="M986:M995" si="96">IF(SUMIFS($F$5:$F$1200,$B$5:$B$1200,$K$986,$C$5:$C$1200,$L986)=0,"NO APLICA",ROUND(SUMIFS($F$5:$F$1200,$B$5:$B$1200,$K$986,$C$5:$C$1200,$L986),3))</f>
        <v>NO APLICA</v>
      </c>
      <c r="N986" s="823"/>
    </row>
    <row r="987" spans="2:14">
      <c r="B987" s="162"/>
      <c r="C987" s="162"/>
      <c r="E987" s="163"/>
      <c r="F987" s="193" t="str">
        <f>IF(OR(D987="",E987=""),"",ROUND(D987/LOOKUP(E987,SMMLV!$A$2:$A$36,SMMLV!$D$2:$D$106),3))</f>
        <v/>
      </c>
      <c r="K987" s="822"/>
      <c r="L987" s="168">
        <v>2</v>
      </c>
      <c r="M987" s="823" t="str">
        <f t="shared" si="96"/>
        <v>NO APLICA</v>
      </c>
      <c r="N987" s="823"/>
    </row>
    <row r="988" spans="2:14">
      <c r="B988" s="162"/>
      <c r="C988" s="162"/>
      <c r="E988" s="163"/>
      <c r="F988" s="193" t="str">
        <f>IF(OR(D988="",E988=""),"",ROUND(D988/LOOKUP(E988,SMMLV!$A$2:$A$36,SMMLV!$D$2:$D$106),3))</f>
        <v/>
      </c>
      <c r="K988" s="822"/>
      <c r="L988" s="168">
        <v>3</v>
      </c>
      <c r="M988" s="823" t="str">
        <f t="shared" si="96"/>
        <v>NO APLICA</v>
      </c>
      <c r="N988" s="823"/>
    </row>
    <row r="989" spans="2:14">
      <c r="B989" s="162"/>
      <c r="C989" s="162"/>
      <c r="E989" s="163"/>
      <c r="F989" s="193" t="str">
        <f>IF(OR(D989="",E989=""),"",ROUND(D989/LOOKUP(E989,SMMLV!$A$2:$A$36,SMMLV!$D$2:$D$106),3))</f>
        <v/>
      </c>
      <c r="K989" s="822"/>
      <c r="L989" s="168">
        <v>4</v>
      </c>
      <c r="M989" s="823" t="str">
        <f t="shared" si="96"/>
        <v>NO APLICA</v>
      </c>
      <c r="N989" s="823"/>
    </row>
    <row r="990" spans="2:14">
      <c r="B990" s="162"/>
      <c r="C990" s="162"/>
      <c r="E990" s="163"/>
      <c r="F990" s="193" t="str">
        <f>IF(OR(D990="",E990=""),"",ROUND(D990/LOOKUP(E990,SMMLV!$A$2:$A$36,SMMLV!$D$2:$D$106),3))</f>
        <v/>
      </c>
      <c r="K990" s="822"/>
      <c r="L990" s="168">
        <v>5</v>
      </c>
      <c r="M990" s="823" t="str">
        <f t="shared" si="96"/>
        <v>NO APLICA</v>
      </c>
      <c r="N990" s="823"/>
    </row>
    <row r="991" spans="2:14">
      <c r="B991" s="162"/>
      <c r="C991" s="162"/>
      <c r="E991" s="163"/>
      <c r="F991" s="193" t="str">
        <f>IF(OR(D991="",E991=""),"",ROUND(D991/LOOKUP(E991,SMMLV!$A$2:$A$36,SMMLV!$D$2:$D$106),3))</f>
        <v/>
      </c>
      <c r="K991" s="822"/>
      <c r="L991" s="168">
        <v>6</v>
      </c>
      <c r="M991" s="823" t="str">
        <f t="shared" si="96"/>
        <v>NO APLICA</v>
      </c>
      <c r="N991" s="823"/>
    </row>
    <row r="992" spans="2:14">
      <c r="B992" s="162"/>
      <c r="C992" s="162"/>
      <c r="E992" s="163"/>
      <c r="F992" s="193" t="str">
        <f>IF(OR(D992="",E992=""),"",ROUND(D992/LOOKUP(E992,SMMLV!$A$2:$A$36,SMMLV!$D$2:$D$106),3))</f>
        <v/>
      </c>
      <c r="K992" s="822"/>
      <c r="L992" s="168">
        <v>7</v>
      </c>
      <c r="M992" s="823" t="str">
        <f t="shared" si="96"/>
        <v>NO APLICA</v>
      </c>
      <c r="N992" s="823"/>
    </row>
    <row r="993" spans="2:14">
      <c r="B993" s="162"/>
      <c r="C993" s="162"/>
      <c r="E993" s="163"/>
      <c r="F993" s="193" t="str">
        <f>IF(OR(D993="",E993=""),"",ROUND(D993/LOOKUP(E993,SMMLV!$A$2:$A$36,SMMLV!$D$2:$D$106),3))</f>
        <v/>
      </c>
      <c r="K993" s="822"/>
      <c r="L993" s="168">
        <v>8</v>
      </c>
      <c r="M993" s="823" t="str">
        <f t="shared" si="96"/>
        <v>NO APLICA</v>
      </c>
      <c r="N993" s="823"/>
    </row>
    <row r="994" spans="2:14">
      <c r="B994" s="162"/>
      <c r="C994" s="162"/>
      <c r="E994" s="163"/>
      <c r="F994" s="193" t="str">
        <f>IF(OR(D994="",E994=""),"",ROUND(D994/LOOKUP(E994,SMMLV!$A$2:$A$36,SMMLV!$D$2:$D$106),3))</f>
        <v/>
      </c>
      <c r="K994" s="822"/>
      <c r="L994" s="168">
        <v>9</v>
      </c>
      <c r="M994" s="823" t="str">
        <f t="shared" si="96"/>
        <v>NO APLICA</v>
      </c>
      <c r="N994" s="823"/>
    </row>
    <row r="995" spans="2:14">
      <c r="B995" s="162"/>
      <c r="C995" s="162"/>
      <c r="E995" s="163"/>
      <c r="F995" s="193" t="str">
        <f>IF(OR(D995="",E995=""),"",ROUND(D995/LOOKUP(E995,SMMLV!$A$2:$A$36,SMMLV!$D$2:$D$106),3))</f>
        <v/>
      </c>
      <c r="K995" s="822"/>
      <c r="L995" s="168">
        <v>10</v>
      </c>
      <c r="M995" s="823" t="str">
        <f t="shared" si="96"/>
        <v>NO APLICA</v>
      </c>
      <c r="N995" s="823"/>
    </row>
    <row r="996" spans="2:14">
      <c r="B996" s="162"/>
      <c r="C996" s="162"/>
      <c r="E996" s="163"/>
      <c r="F996" s="193" t="str">
        <f>IF(OR(D996="",E996=""),"",ROUND(D996/LOOKUP(E996,SMMLV!$A$2:$A$36,SMMLV!$D$2:$D$106),3))</f>
        <v/>
      </c>
      <c r="K996" s="822">
        <v>100</v>
      </c>
      <c r="L996" s="168">
        <v>1</v>
      </c>
      <c r="M996" s="823" t="str">
        <f t="shared" ref="M996:M1005" si="97">IF(SUMIFS($F$5:$F$1200,$B$5:$B$1200,$K$996,$C$5:$C$1200,$L996)=0,"NO APLICA",ROUND(SUMIFS($F$5:$F$1200,$B$5:$B$1200,$K$996,$C$5:$C$1200,$L996),3))</f>
        <v>NO APLICA</v>
      </c>
      <c r="N996" s="823"/>
    </row>
    <row r="997" spans="2:14">
      <c r="B997" s="162"/>
      <c r="C997" s="162"/>
      <c r="E997" s="163"/>
      <c r="F997" s="193" t="str">
        <f>IF(OR(D997="",E997=""),"",ROUND(D997/LOOKUP(E997,SMMLV!$A$2:$A$36,SMMLV!$D$2:$D$106),3))</f>
        <v/>
      </c>
      <c r="K997" s="822"/>
      <c r="L997" s="168">
        <v>2</v>
      </c>
      <c r="M997" s="823" t="str">
        <f t="shared" si="97"/>
        <v>NO APLICA</v>
      </c>
      <c r="N997" s="823"/>
    </row>
    <row r="998" spans="2:14">
      <c r="B998" s="162"/>
      <c r="C998" s="162"/>
      <c r="E998" s="163"/>
      <c r="F998" s="193" t="str">
        <f>IF(OR(D998="",E998=""),"",ROUND(D998/LOOKUP(E998,SMMLV!$A$2:$A$36,SMMLV!$D$2:$D$106),3))</f>
        <v/>
      </c>
      <c r="K998" s="822"/>
      <c r="L998" s="168">
        <v>3</v>
      </c>
      <c r="M998" s="823" t="str">
        <f t="shared" si="97"/>
        <v>NO APLICA</v>
      </c>
      <c r="N998" s="823"/>
    </row>
    <row r="999" spans="2:14">
      <c r="B999" s="162"/>
      <c r="C999" s="162"/>
      <c r="E999" s="163"/>
      <c r="F999" s="193" t="str">
        <f>IF(OR(D999="",E999=""),"",ROUND(D999/LOOKUP(E999,SMMLV!$A$2:$A$36,SMMLV!$D$2:$D$106),3))</f>
        <v/>
      </c>
      <c r="K999" s="822"/>
      <c r="L999" s="168">
        <v>4</v>
      </c>
      <c r="M999" s="823" t="str">
        <f t="shared" si="97"/>
        <v>NO APLICA</v>
      </c>
      <c r="N999" s="823"/>
    </row>
    <row r="1000" spans="2:14">
      <c r="B1000" s="162"/>
      <c r="C1000" s="162"/>
      <c r="E1000" s="163"/>
      <c r="F1000" s="193" t="str">
        <f>IF(OR(D1000="",E1000=""),"",ROUND(D1000/LOOKUP(E1000,SMMLV!$A$2:$A$36,SMMLV!$D$2:$D$106),3))</f>
        <v/>
      </c>
      <c r="K1000" s="822"/>
      <c r="L1000" s="168">
        <v>5</v>
      </c>
      <c r="M1000" s="823" t="str">
        <f t="shared" si="97"/>
        <v>NO APLICA</v>
      </c>
      <c r="N1000" s="823"/>
    </row>
    <row r="1001" spans="2:14">
      <c r="B1001" s="162"/>
      <c r="C1001" s="162"/>
      <c r="E1001" s="163"/>
      <c r="F1001" s="193" t="str">
        <f>IF(OR(D1001="",E1001=""),"",ROUND(D1001/LOOKUP(E1001,SMMLV!$A$2:$A$36,SMMLV!$D$2:$D$106),3))</f>
        <v/>
      </c>
      <c r="K1001" s="822"/>
      <c r="L1001" s="168">
        <v>6</v>
      </c>
      <c r="M1001" s="823" t="str">
        <f t="shared" si="97"/>
        <v>NO APLICA</v>
      </c>
      <c r="N1001" s="823"/>
    </row>
    <row r="1002" spans="2:14">
      <c r="B1002" s="162"/>
      <c r="C1002" s="162"/>
      <c r="E1002" s="163"/>
      <c r="F1002" s="193" t="str">
        <f>IF(OR(D1002="",E1002=""),"",ROUND(D1002/LOOKUP(E1002,SMMLV!$A$2:$A$36,SMMLV!$D$2:$D$106),3))</f>
        <v/>
      </c>
      <c r="K1002" s="822"/>
      <c r="L1002" s="168">
        <v>7</v>
      </c>
      <c r="M1002" s="823" t="str">
        <f t="shared" si="97"/>
        <v>NO APLICA</v>
      </c>
      <c r="N1002" s="823"/>
    </row>
    <row r="1003" spans="2:14">
      <c r="B1003" s="162"/>
      <c r="C1003" s="162"/>
      <c r="E1003" s="163"/>
      <c r="F1003" s="193" t="str">
        <f>IF(OR(D1003="",E1003=""),"",ROUND(D1003/LOOKUP(E1003,SMMLV!$A$2:$A$36,SMMLV!$D$2:$D$106),3))</f>
        <v/>
      </c>
      <c r="K1003" s="822"/>
      <c r="L1003" s="168">
        <v>8</v>
      </c>
      <c r="M1003" s="823" t="str">
        <f t="shared" si="97"/>
        <v>NO APLICA</v>
      </c>
      <c r="N1003" s="823"/>
    </row>
    <row r="1004" spans="2:14">
      <c r="B1004" s="162"/>
      <c r="C1004" s="162"/>
      <c r="E1004" s="163"/>
      <c r="F1004" s="193" t="str">
        <f>IF(OR(D1004="",E1004=""),"",ROUND(D1004/LOOKUP(E1004,SMMLV!$A$2:$A$36,SMMLV!$D$2:$D$106),3))</f>
        <v/>
      </c>
      <c r="K1004" s="822"/>
      <c r="L1004" s="168">
        <v>9</v>
      </c>
      <c r="M1004" s="823" t="str">
        <f t="shared" si="97"/>
        <v>NO APLICA</v>
      </c>
      <c r="N1004" s="823"/>
    </row>
    <row r="1005" spans="2:14">
      <c r="B1005" s="162"/>
      <c r="C1005" s="162"/>
      <c r="E1005" s="163"/>
      <c r="F1005" s="193" t="str">
        <f>IF(OR(D1005="",E1005=""),"",ROUND(D1005/LOOKUP(E1005,SMMLV!$A$2:$A$36,SMMLV!$D$2:$D$106),3))</f>
        <v/>
      </c>
      <c r="K1005" s="822"/>
      <c r="L1005" s="168">
        <v>10</v>
      </c>
      <c r="M1005" s="823" t="str">
        <f t="shared" si="97"/>
        <v>NO APLICA</v>
      </c>
      <c r="N1005" s="823"/>
    </row>
    <row r="1006" spans="2:14">
      <c r="B1006" s="162"/>
      <c r="C1006" s="162"/>
      <c r="E1006" s="163"/>
      <c r="F1006" s="193" t="str">
        <f>IF(OR(D1006="",E1006=""),"",ROUND(D1006/LOOKUP(E1006,SMMLV!$A$2:$A$36,SMMLV!$D$2:$D$106),3))</f>
        <v/>
      </c>
    </row>
    <row r="1007" spans="2:14">
      <c r="B1007" s="162"/>
      <c r="C1007" s="162"/>
      <c r="E1007" s="163"/>
      <c r="F1007" s="193" t="str">
        <f>IF(OR(D1007="",E1007=""),"",ROUND(D1007/LOOKUP(E1007,SMMLV!$A$2:$A$36,SMMLV!$D$2:$D$106),3))</f>
        <v/>
      </c>
    </row>
    <row r="1008" spans="2:14">
      <c r="B1008" s="162"/>
      <c r="C1008" s="162"/>
      <c r="E1008" s="163"/>
      <c r="F1008" s="193" t="str">
        <f>IF(OR(D1008="",E1008=""),"",ROUND(D1008/LOOKUP(E1008,SMMLV!$A$2:$A$36,SMMLV!$D$2:$D$106),3))</f>
        <v/>
      </c>
    </row>
    <row r="1009" spans="2:6">
      <c r="B1009" s="162"/>
      <c r="C1009" s="162"/>
      <c r="E1009" s="163"/>
      <c r="F1009" s="193" t="str">
        <f>IF(OR(D1009="",E1009=""),"",ROUND(D1009/LOOKUP(E1009,SMMLV!$A$2:$A$36,SMMLV!$D$2:$D$106),3))</f>
        <v/>
      </c>
    </row>
    <row r="1010" spans="2:6">
      <c r="B1010" s="162"/>
      <c r="C1010" s="162"/>
      <c r="E1010" s="163"/>
      <c r="F1010" s="193" t="str">
        <f>IF(OR(D1010="",E1010=""),"",ROUND(D1010/LOOKUP(E1010,SMMLV!$A$2:$A$36,SMMLV!$D$2:$D$106),3))</f>
        <v/>
      </c>
    </row>
    <row r="1011" spans="2:6">
      <c r="B1011" s="162"/>
      <c r="C1011" s="162"/>
      <c r="E1011" s="163"/>
      <c r="F1011" s="193" t="str">
        <f>IF(OR(D1011="",E1011=""),"",ROUND(D1011/LOOKUP(E1011,SMMLV!$A$2:$A$36,SMMLV!$D$2:$D$106),3))</f>
        <v/>
      </c>
    </row>
    <row r="1012" spans="2:6">
      <c r="B1012" s="162"/>
      <c r="C1012" s="162"/>
      <c r="E1012" s="163"/>
      <c r="F1012" s="193" t="str">
        <f>IF(OR(D1012="",E1012=""),"",ROUND(D1012/LOOKUP(E1012,SMMLV!$A$2:$A$36,SMMLV!$D$2:$D$106),3))</f>
        <v/>
      </c>
    </row>
    <row r="1013" spans="2:6">
      <c r="B1013" s="162"/>
      <c r="C1013" s="162"/>
      <c r="E1013" s="163"/>
      <c r="F1013" s="193" t="str">
        <f>IF(OR(D1013="",E1013=""),"",ROUND(D1013/LOOKUP(E1013,SMMLV!$A$2:$A$36,SMMLV!$D$2:$D$106),3))</f>
        <v/>
      </c>
    </row>
    <row r="1014" spans="2:6">
      <c r="B1014" s="162"/>
      <c r="C1014" s="162"/>
      <c r="E1014" s="163"/>
      <c r="F1014" s="193" t="str">
        <f>IF(OR(D1014="",E1014=""),"",ROUND(D1014/LOOKUP(E1014,SMMLV!$A$2:$A$36,SMMLV!$D$2:$D$106),3))</f>
        <v/>
      </c>
    </row>
    <row r="1015" spans="2:6">
      <c r="B1015" s="162"/>
      <c r="C1015" s="162"/>
      <c r="E1015" s="163"/>
      <c r="F1015" s="193" t="str">
        <f>IF(OR(D1015="",E1015=""),"",ROUND(D1015/LOOKUP(E1015,SMMLV!$A$2:$A$36,SMMLV!$D$2:$D$106),3))</f>
        <v/>
      </c>
    </row>
    <row r="1016" spans="2:6">
      <c r="B1016" s="162"/>
      <c r="C1016" s="162"/>
      <c r="E1016" s="163"/>
      <c r="F1016" s="193" t="str">
        <f>IF(OR(D1016="",E1016=""),"",ROUND(D1016/LOOKUP(E1016,SMMLV!$A$2:$A$36,SMMLV!$D$2:$D$106),3))</f>
        <v/>
      </c>
    </row>
    <row r="1017" spans="2:6">
      <c r="B1017" s="162"/>
      <c r="C1017" s="162"/>
      <c r="E1017" s="163"/>
      <c r="F1017" s="193" t="str">
        <f>IF(OR(D1017="",E1017=""),"",ROUND(D1017/LOOKUP(E1017,SMMLV!$A$2:$A$36,SMMLV!$D$2:$D$106),3))</f>
        <v/>
      </c>
    </row>
    <row r="1018" spans="2:6">
      <c r="B1018" s="162"/>
      <c r="C1018" s="162"/>
      <c r="E1018" s="163"/>
      <c r="F1018" s="193" t="str">
        <f>IF(OR(D1018="",E1018=""),"",ROUND(D1018/LOOKUP(E1018,SMMLV!$A$2:$A$36,SMMLV!$D$2:$D$106),3))</f>
        <v/>
      </c>
    </row>
    <row r="1019" spans="2:6">
      <c r="B1019" s="162"/>
      <c r="C1019" s="162"/>
      <c r="E1019" s="163"/>
      <c r="F1019" s="193" t="str">
        <f>IF(OR(D1019="",E1019=""),"",ROUND(D1019/LOOKUP(E1019,SMMLV!$A$2:$A$36,SMMLV!$D$2:$D$106),3))</f>
        <v/>
      </c>
    </row>
    <row r="1020" spans="2:6">
      <c r="B1020" s="162"/>
      <c r="C1020" s="162"/>
      <c r="E1020" s="163"/>
      <c r="F1020" s="193" t="str">
        <f>IF(OR(D1020="",E1020=""),"",ROUND(D1020/LOOKUP(E1020,SMMLV!$A$2:$A$36,SMMLV!$D$2:$D$106),3))</f>
        <v/>
      </c>
    </row>
    <row r="1021" spans="2:6">
      <c r="B1021" s="162"/>
      <c r="C1021" s="162"/>
      <c r="E1021" s="163"/>
      <c r="F1021" s="193" t="str">
        <f>IF(OR(D1021="",E1021=""),"",ROUND(D1021/LOOKUP(E1021,SMMLV!$A$2:$A$36,SMMLV!$D$2:$D$106),3))</f>
        <v/>
      </c>
    </row>
    <row r="1022" spans="2:6">
      <c r="B1022" s="162"/>
      <c r="C1022" s="162"/>
      <c r="E1022" s="163"/>
      <c r="F1022" s="193" t="str">
        <f>IF(OR(D1022="",E1022=""),"",ROUND(D1022/LOOKUP(E1022,SMMLV!$A$2:$A$36,SMMLV!$D$2:$D$106),3))</f>
        <v/>
      </c>
    </row>
    <row r="1023" spans="2:6">
      <c r="B1023" s="162"/>
      <c r="C1023" s="162"/>
      <c r="E1023" s="163"/>
      <c r="F1023" s="193" t="str">
        <f>IF(OR(D1023="",E1023=""),"",ROUND(D1023/LOOKUP(E1023,SMMLV!$A$2:$A$36,SMMLV!$D$2:$D$106),3))</f>
        <v/>
      </c>
    </row>
    <row r="1024" spans="2:6">
      <c r="B1024" s="162"/>
      <c r="C1024" s="162"/>
      <c r="E1024" s="163"/>
      <c r="F1024" s="193" t="str">
        <f>IF(OR(D1024="",E1024=""),"",ROUND(D1024/LOOKUP(E1024,SMMLV!$A$2:$A$36,SMMLV!$D$2:$D$106),3))</f>
        <v/>
      </c>
    </row>
    <row r="1025" spans="2:6">
      <c r="B1025" s="162"/>
      <c r="C1025" s="162"/>
      <c r="E1025" s="163"/>
      <c r="F1025" s="193" t="str">
        <f>IF(OR(D1025="",E1025=""),"",ROUND(D1025/LOOKUP(E1025,SMMLV!$A$2:$A$36,SMMLV!$D$2:$D$106),3))</f>
        <v/>
      </c>
    </row>
    <row r="1026" spans="2:6">
      <c r="B1026" s="162"/>
      <c r="C1026" s="162"/>
      <c r="E1026" s="163"/>
      <c r="F1026" s="193" t="str">
        <f>IF(OR(D1026="",E1026=""),"",ROUND(D1026/LOOKUP(E1026,SMMLV!$A$2:$A$36,SMMLV!$D$2:$D$106),3))</f>
        <v/>
      </c>
    </row>
    <row r="1027" spans="2:6">
      <c r="B1027" s="162"/>
      <c r="C1027" s="162"/>
      <c r="E1027" s="163"/>
      <c r="F1027" s="193" t="str">
        <f>IF(OR(D1027="",E1027=""),"",ROUND(D1027/LOOKUP(E1027,SMMLV!$A$2:$A$36,SMMLV!$D$2:$D$106),3))</f>
        <v/>
      </c>
    </row>
    <row r="1028" spans="2:6">
      <c r="B1028" s="162"/>
      <c r="C1028" s="162"/>
      <c r="E1028" s="163"/>
      <c r="F1028" s="193" t="str">
        <f>IF(OR(D1028="",E1028=""),"",ROUND(D1028/LOOKUP(E1028,SMMLV!$A$2:$A$36,SMMLV!$D$2:$D$106),3))</f>
        <v/>
      </c>
    </row>
    <row r="1029" spans="2:6">
      <c r="B1029" s="162"/>
      <c r="C1029" s="162"/>
      <c r="E1029" s="163"/>
      <c r="F1029" s="193" t="str">
        <f>IF(OR(D1029="",E1029=""),"",ROUND(D1029/LOOKUP(E1029,SMMLV!$A$2:$A$36,SMMLV!$D$2:$D$106),3))</f>
        <v/>
      </c>
    </row>
    <row r="1030" spans="2:6">
      <c r="B1030" s="162"/>
      <c r="C1030" s="162"/>
      <c r="E1030" s="163"/>
      <c r="F1030" s="193" t="str">
        <f>IF(OR(D1030="",E1030=""),"",ROUND(D1030/LOOKUP(E1030,SMMLV!$A$2:$A$36,SMMLV!$D$2:$D$106),3))</f>
        <v/>
      </c>
    </row>
    <row r="1031" spans="2:6">
      <c r="B1031" s="162"/>
      <c r="C1031" s="162"/>
      <c r="E1031" s="163"/>
      <c r="F1031" s="193" t="str">
        <f>IF(OR(D1031="",E1031=""),"",ROUND(D1031/LOOKUP(E1031,SMMLV!$A$2:$A$36,SMMLV!$D$2:$D$106),3))</f>
        <v/>
      </c>
    </row>
    <row r="1032" spans="2:6">
      <c r="B1032" s="162"/>
      <c r="C1032" s="162"/>
      <c r="E1032" s="163"/>
      <c r="F1032" s="193" t="str">
        <f>IF(OR(D1032="",E1032=""),"",ROUND(D1032/LOOKUP(E1032,SMMLV!$A$2:$A$36,SMMLV!$D$2:$D$106),3))</f>
        <v/>
      </c>
    </row>
    <row r="1033" spans="2:6">
      <c r="B1033" s="162"/>
      <c r="C1033" s="162"/>
      <c r="E1033" s="163"/>
      <c r="F1033" s="193" t="str">
        <f>IF(OR(D1033="",E1033=""),"",ROUND(D1033/LOOKUP(E1033,SMMLV!$A$2:$A$36,SMMLV!$D$2:$D$106),3))</f>
        <v/>
      </c>
    </row>
    <row r="1034" spans="2:6">
      <c r="B1034" s="162"/>
      <c r="C1034" s="162"/>
      <c r="E1034" s="163"/>
      <c r="F1034" s="193" t="str">
        <f>IF(OR(D1034="",E1034=""),"",ROUND(D1034/LOOKUP(E1034,SMMLV!$A$2:$A$36,SMMLV!$D$2:$D$106),3))</f>
        <v/>
      </c>
    </row>
    <row r="1035" spans="2:6">
      <c r="B1035" s="162"/>
      <c r="C1035" s="162"/>
      <c r="E1035" s="163"/>
      <c r="F1035" s="193" t="str">
        <f>IF(OR(D1035="",E1035=""),"",ROUND(D1035/LOOKUP(E1035,SMMLV!$A$2:$A$36,SMMLV!$D$2:$D$106),3))</f>
        <v/>
      </c>
    </row>
    <row r="1036" spans="2:6">
      <c r="B1036" s="162"/>
      <c r="C1036" s="162"/>
      <c r="E1036" s="163"/>
      <c r="F1036" s="193" t="str">
        <f>IF(OR(D1036="",E1036=""),"",ROUND(D1036/LOOKUP(E1036,SMMLV!$A$2:$A$36,SMMLV!$D$2:$D$106),3))</f>
        <v/>
      </c>
    </row>
    <row r="1037" spans="2:6">
      <c r="B1037" s="162"/>
      <c r="C1037" s="162"/>
      <c r="E1037" s="163"/>
      <c r="F1037" s="193" t="str">
        <f>IF(OR(D1037="",E1037=""),"",ROUND(D1037/LOOKUP(E1037,SMMLV!$A$2:$A$36,SMMLV!$D$2:$D$106),3))</f>
        <v/>
      </c>
    </row>
    <row r="1038" spans="2:6">
      <c r="B1038" s="162"/>
      <c r="C1038" s="162"/>
      <c r="E1038" s="163"/>
      <c r="F1038" s="193" t="str">
        <f>IF(OR(D1038="",E1038=""),"",ROUND(D1038/LOOKUP(E1038,SMMLV!$A$2:$A$36,SMMLV!$D$2:$D$106),3))</f>
        <v/>
      </c>
    </row>
    <row r="1039" spans="2:6">
      <c r="B1039" s="162"/>
      <c r="C1039" s="162"/>
      <c r="E1039" s="163"/>
      <c r="F1039" s="193" t="str">
        <f>IF(OR(D1039="",E1039=""),"",ROUND(D1039/LOOKUP(E1039,SMMLV!$A$2:$A$36,SMMLV!$D$2:$D$106),3))</f>
        <v/>
      </c>
    </row>
    <row r="1040" spans="2:6">
      <c r="B1040" s="162"/>
      <c r="C1040" s="162"/>
      <c r="E1040" s="163"/>
      <c r="F1040" s="193" t="str">
        <f>IF(OR(D1040="",E1040=""),"",ROUND(D1040/LOOKUP(E1040,SMMLV!$A$2:$A$36,SMMLV!$D$2:$D$106),3))</f>
        <v/>
      </c>
    </row>
    <row r="1041" spans="2:6">
      <c r="B1041" s="162"/>
      <c r="C1041" s="162"/>
      <c r="E1041" s="163"/>
      <c r="F1041" s="193" t="str">
        <f>IF(OR(D1041="",E1041=""),"",ROUND(D1041/LOOKUP(E1041,SMMLV!$A$2:$A$36,SMMLV!$D$2:$D$106),3))</f>
        <v/>
      </c>
    </row>
    <row r="1042" spans="2:6">
      <c r="B1042" s="162"/>
      <c r="C1042" s="162"/>
      <c r="E1042" s="163"/>
      <c r="F1042" s="193" t="str">
        <f>IF(OR(D1042="",E1042=""),"",ROUND(D1042/LOOKUP(E1042,SMMLV!$A$2:$A$36,SMMLV!$D$2:$D$106),3))</f>
        <v/>
      </c>
    </row>
    <row r="1043" spans="2:6">
      <c r="B1043" s="162"/>
      <c r="C1043" s="162"/>
      <c r="E1043" s="163"/>
      <c r="F1043" s="193" t="str">
        <f>IF(OR(D1043="",E1043=""),"",ROUND(D1043/LOOKUP(E1043,SMMLV!$A$2:$A$36,SMMLV!$D$2:$D$106),3))</f>
        <v/>
      </c>
    </row>
    <row r="1044" spans="2:6">
      <c r="B1044" s="162"/>
      <c r="C1044" s="162"/>
      <c r="E1044" s="163"/>
      <c r="F1044" s="193" t="str">
        <f>IF(OR(D1044="",E1044=""),"",ROUND(D1044/LOOKUP(E1044,SMMLV!$A$2:$A$36,SMMLV!$D$2:$D$106),3))</f>
        <v/>
      </c>
    </row>
    <row r="1045" spans="2:6">
      <c r="B1045" s="162"/>
      <c r="C1045" s="162"/>
      <c r="E1045" s="163"/>
      <c r="F1045" s="193" t="str">
        <f>IF(OR(D1045="",E1045=""),"",ROUND(D1045/LOOKUP(E1045,SMMLV!$A$2:$A$36,SMMLV!$D$2:$D$106),3))</f>
        <v/>
      </c>
    </row>
    <row r="1046" spans="2:6">
      <c r="B1046" s="162"/>
      <c r="C1046" s="162"/>
      <c r="E1046" s="163"/>
      <c r="F1046" s="193" t="str">
        <f>IF(OR(D1046="",E1046=""),"",ROUND(D1046/LOOKUP(E1046,SMMLV!$A$2:$A$36,SMMLV!$D$2:$D$106),3))</f>
        <v/>
      </c>
    </row>
    <row r="1047" spans="2:6">
      <c r="B1047" s="162"/>
      <c r="C1047" s="162"/>
      <c r="E1047" s="163"/>
      <c r="F1047" s="193" t="str">
        <f>IF(OR(D1047="",E1047=""),"",ROUND(D1047/LOOKUP(E1047,SMMLV!$A$2:$A$36,SMMLV!$D$2:$D$106),3))</f>
        <v/>
      </c>
    </row>
    <row r="1048" spans="2:6">
      <c r="B1048" s="162"/>
      <c r="C1048" s="162"/>
      <c r="E1048" s="163"/>
      <c r="F1048" s="193" t="str">
        <f>IF(OR(D1048="",E1048=""),"",ROUND(D1048/LOOKUP(E1048,SMMLV!$A$2:$A$36,SMMLV!$D$2:$D$106),3))</f>
        <v/>
      </c>
    </row>
    <row r="1049" spans="2:6">
      <c r="B1049" s="162"/>
      <c r="C1049" s="162"/>
      <c r="E1049" s="163"/>
      <c r="F1049" s="193" t="str">
        <f>IF(OR(D1049="",E1049=""),"",ROUND(D1049/LOOKUP(E1049,SMMLV!$A$2:$A$36,SMMLV!$D$2:$D$106),3))</f>
        <v/>
      </c>
    </row>
    <row r="1050" spans="2:6">
      <c r="B1050" s="162"/>
      <c r="C1050" s="162"/>
      <c r="E1050" s="163"/>
      <c r="F1050" s="193" t="str">
        <f>IF(OR(D1050="",E1050=""),"",ROUND(D1050/LOOKUP(E1050,SMMLV!$A$2:$A$36,SMMLV!$D$2:$D$106),3))</f>
        <v/>
      </c>
    </row>
    <row r="1051" spans="2:6">
      <c r="B1051" s="162"/>
      <c r="C1051" s="162"/>
      <c r="E1051" s="163"/>
      <c r="F1051" s="193" t="str">
        <f>IF(OR(D1051="",E1051=""),"",ROUND(D1051/LOOKUP(E1051,SMMLV!$A$2:$A$36,SMMLV!$D$2:$D$106),3))</f>
        <v/>
      </c>
    </row>
    <row r="1052" spans="2:6">
      <c r="B1052" s="162"/>
      <c r="C1052" s="162"/>
      <c r="E1052" s="163"/>
      <c r="F1052" s="193" t="str">
        <f>IF(OR(D1052="",E1052=""),"",ROUND(D1052/LOOKUP(E1052,SMMLV!$A$2:$A$36,SMMLV!$D$2:$D$106),3))</f>
        <v/>
      </c>
    </row>
    <row r="1053" spans="2:6">
      <c r="B1053" s="162"/>
      <c r="C1053" s="162"/>
      <c r="E1053" s="163"/>
      <c r="F1053" s="193" t="str">
        <f>IF(OR(D1053="",E1053=""),"",ROUND(D1053/LOOKUP(E1053,SMMLV!$A$2:$A$36,SMMLV!$D$2:$D$106),3))</f>
        <v/>
      </c>
    </row>
    <row r="1054" spans="2:6">
      <c r="B1054" s="162"/>
      <c r="C1054" s="162"/>
      <c r="E1054" s="163"/>
      <c r="F1054" s="193" t="str">
        <f>IF(OR(D1054="",E1054=""),"",ROUND(D1054/LOOKUP(E1054,SMMLV!$A$2:$A$36,SMMLV!$D$2:$D$106),3))</f>
        <v/>
      </c>
    </row>
    <row r="1055" spans="2:6">
      <c r="B1055" s="162"/>
      <c r="C1055" s="162"/>
      <c r="E1055" s="163"/>
      <c r="F1055" s="193" t="str">
        <f>IF(OR(D1055="",E1055=""),"",ROUND(D1055/LOOKUP(E1055,SMMLV!$A$2:$A$36,SMMLV!$D$2:$D$106),3))</f>
        <v/>
      </c>
    </row>
    <row r="1056" spans="2:6">
      <c r="B1056" s="162"/>
      <c r="C1056" s="162"/>
      <c r="E1056" s="163"/>
      <c r="F1056" s="193" t="str">
        <f>IF(OR(D1056="",E1056=""),"",ROUND(D1056/LOOKUP(E1056,SMMLV!$A$2:$A$36,SMMLV!$D$2:$D$106),3))</f>
        <v/>
      </c>
    </row>
    <row r="1057" spans="2:6">
      <c r="B1057" s="162"/>
      <c r="C1057" s="162"/>
      <c r="E1057" s="163"/>
      <c r="F1057" s="193" t="str">
        <f>IF(OR(D1057="",E1057=""),"",ROUND(D1057/LOOKUP(E1057,SMMLV!$A$2:$A$36,SMMLV!$D$2:$D$106),3))</f>
        <v/>
      </c>
    </row>
    <row r="1058" spans="2:6">
      <c r="B1058" s="162"/>
      <c r="C1058" s="162"/>
      <c r="E1058" s="163"/>
      <c r="F1058" s="193" t="str">
        <f>IF(OR(D1058="",E1058=""),"",ROUND(D1058/LOOKUP(E1058,SMMLV!$A$2:$A$36,SMMLV!$D$2:$D$106),3))</f>
        <v/>
      </c>
    </row>
    <row r="1059" spans="2:6">
      <c r="B1059" s="162"/>
      <c r="C1059" s="162"/>
      <c r="E1059" s="163"/>
      <c r="F1059" s="193" t="str">
        <f>IF(OR(D1059="",E1059=""),"",ROUND(D1059/LOOKUP(E1059,SMMLV!$A$2:$A$36,SMMLV!$D$2:$D$106),3))</f>
        <v/>
      </c>
    </row>
    <row r="1060" spans="2:6">
      <c r="B1060" s="162"/>
      <c r="C1060" s="162"/>
      <c r="E1060" s="163"/>
      <c r="F1060" s="193" t="str">
        <f>IF(OR(D1060="",E1060=""),"",ROUND(D1060/LOOKUP(E1060,SMMLV!$A$2:$A$36,SMMLV!$D$2:$D$106),3))</f>
        <v/>
      </c>
    </row>
    <row r="1061" spans="2:6">
      <c r="B1061" s="162"/>
      <c r="C1061" s="162"/>
      <c r="E1061" s="163"/>
      <c r="F1061" s="193" t="str">
        <f>IF(OR(D1061="",E1061=""),"",ROUND(D1061/LOOKUP(E1061,SMMLV!$A$2:$A$36,SMMLV!$D$2:$D$106),3))</f>
        <v/>
      </c>
    </row>
    <row r="1062" spans="2:6">
      <c r="B1062" s="162"/>
      <c r="C1062" s="162"/>
      <c r="E1062" s="163"/>
      <c r="F1062" s="193" t="str">
        <f>IF(OR(D1062="",E1062=""),"",ROUND(D1062/LOOKUP(E1062,SMMLV!$A$2:$A$36,SMMLV!$D$2:$D$106),3))</f>
        <v/>
      </c>
    </row>
    <row r="1063" spans="2:6">
      <c r="B1063" s="162"/>
      <c r="C1063" s="162"/>
      <c r="E1063" s="163"/>
      <c r="F1063" s="193" t="str">
        <f>IF(OR(D1063="",E1063=""),"",ROUND(D1063/LOOKUP(E1063,SMMLV!$A$2:$A$36,SMMLV!$D$2:$D$106),3))</f>
        <v/>
      </c>
    </row>
    <row r="1064" spans="2:6">
      <c r="B1064" s="162"/>
      <c r="C1064" s="162"/>
      <c r="E1064" s="163"/>
      <c r="F1064" s="193" t="str">
        <f>IF(OR(D1064="",E1064=""),"",ROUND(D1064/LOOKUP(E1064,SMMLV!$A$2:$A$36,SMMLV!$D$2:$D$106),3))</f>
        <v/>
      </c>
    </row>
    <row r="1065" spans="2:6">
      <c r="B1065" s="162"/>
      <c r="C1065" s="162"/>
      <c r="E1065" s="163"/>
      <c r="F1065" s="193" t="str">
        <f>IF(OR(D1065="",E1065=""),"",ROUND(D1065/LOOKUP(E1065,SMMLV!$A$2:$A$36,SMMLV!$D$2:$D$106),3))</f>
        <v/>
      </c>
    </row>
    <row r="1066" spans="2:6">
      <c r="B1066" s="162"/>
      <c r="C1066" s="162"/>
      <c r="E1066" s="163"/>
      <c r="F1066" s="193" t="str">
        <f>IF(OR(D1066="",E1066=""),"",ROUND(D1066/LOOKUP(E1066,SMMLV!$A$2:$A$36,SMMLV!$D$2:$D$106),3))</f>
        <v/>
      </c>
    </row>
    <row r="1067" spans="2:6">
      <c r="B1067" s="162"/>
      <c r="C1067" s="162"/>
      <c r="E1067" s="163"/>
      <c r="F1067" s="193" t="str">
        <f>IF(OR(D1067="",E1067=""),"",ROUND(D1067/LOOKUP(E1067,SMMLV!$A$2:$A$36,SMMLV!$D$2:$D$106),3))</f>
        <v/>
      </c>
    </row>
    <row r="1068" spans="2:6">
      <c r="B1068" s="162"/>
      <c r="C1068" s="162"/>
      <c r="E1068" s="163"/>
      <c r="F1068" s="193" t="str">
        <f>IF(OR(D1068="",E1068=""),"",ROUND(D1068/LOOKUP(E1068,SMMLV!$A$2:$A$36,SMMLV!$D$2:$D$106),3))</f>
        <v/>
      </c>
    </row>
    <row r="1069" spans="2:6">
      <c r="B1069" s="162"/>
      <c r="C1069" s="162"/>
      <c r="E1069" s="163"/>
      <c r="F1069" s="193" t="str">
        <f>IF(OR(D1069="",E1069=""),"",ROUND(D1069/LOOKUP(E1069,SMMLV!$A$2:$A$36,SMMLV!$D$2:$D$106),3))</f>
        <v/>
      </c>
    </row>
    <row r="1070" spans="2:6">
      <c r="B1070" s="162"/>
      <c r="C1070" s="162"/>
      <c r="E1070" s="163"/>
      <c r="F1070" s="193" t="str">
        <f>IF(OR(D1070="",E1070=""),"",ROUND(D1070/LOOKUP(E1070,SMMLV!$A$2:$A$36,SMMLV!$D$2:$D$106),3))</f>
        <v/>
      </c>
    </row>
    <row r="1071" spans="2:6">
      <c r="B1071" s="162"/>
      <c r="C1071" s="162"/>
      <c r="E1071" s="163"/>
      <c r="F1071" s="193" t="str">
        <f>IF(OR(D1071="",E1071=""),"",ROUND(D1071/LOOKUP(E1071,SMMLV!$A$2:$A$36,SMMLV!$D$2:$D$106),3))</f>
        <v/>
      </c>
    </row>
    <row r="1072" spans="2:6">
      <c r="B1072" s="162"/>
      <c r="C1072" s="162"/>
      <c r="E1072" s="163"/>
      <c r="F1072" s="193" t="str">
        <f>IF(OR(D1072="",E1072=""),"",ROUND(D1072/LOOKUP(E1072,SMMLV!$A$2:$A$36,SMMLV!$D$2:$D$106),3))</f>
        <v/>
      </c>
    </row>
    <row r="1073" spans="2:6">
      <c r="B1073" s="162"/>
      <c r="C1073" s="162"/>
      <c r="E1073" s="163"/>
      <c r="F1073" s="193" t="str">
        <f>IF(OR(D1073="",E1073=""),"",ROUND(D1073/LOOKUP(E1073,SMMLV!$A$2:$A$36,SMMLV!$D$2:$D$106),3))</f>
        <v/>
      </c>
    </row>
    <row r="1074" spans="2:6">
      <c r="B1074" s="162"/>
      <c r="C1074" s="162"/>
      <c r="E1074" s="163"/>
      <c r="F1074" s="193" t="str">
        <f>IF(OR(D1074="",E1074=""),"",ROUND(D1074/LOOKUP(E1074,SMMLV!$A$2:$A$36,SMMLV!$D$2:$D$106),3))</f>
        <v/>
      </c>
    </row>
    <row r="1075" spans="2:6">
      <c r="B1075" s="162"/>
      <c r="C1075" s="162"/>
      <c r="E1075" s="163"/>
      <c r="F1075" s="193" t="str">
        <f>IF(OR(D1075="",E1075=""),"",ROUND(D1075/LOOKUP(E1075,SMMLV!$A$2:$A$36,SMMLV!$D$2:$D$106),3))</f>
        <v/>
      </c>
    </row>
    <row r="1076" spans="2:6">
      <c r="B1076" s="162"/>
      <c r="C1076" s="162"/>
      <c r="E1076" s="163"/>
      <c r="F1076" s="193" t="str">
        <f>IF(OR(D1076="",E1076=""),"",ROUND(D1076/LOOKUP(E1076,SMMLV!$A$2:$A$36,SMMLV!$D$2:$D$106),3))</f>
        <v/>
      </c>
    </row>
    <row r="1077" spans="2:6">
      <c r="B1077" s="162"/>
      <c r="C1077" s="162"/>
      <c r="E1077" s="163"/>
      <c r="F1077" s="193" t="str">
        <f>IF(OR(D1077="",E1077=""),"",ROUND(D1077/LOOKUP(E1077,SMMLV!$A$2:$A$36,SMMLV!$D$2:$D$106),3))</f>
        <v/>
      </c>
    </row>
    <row r="1078" spans="2:6">
      <c r="B1078" s="162"/>
      <c r="C1078" s="162"/>
      <c r="E1078" s="163"/>
      <c r="F1078" s="193" t="str">
        <f>IF(OR(D1078="",E1078=""),"",ROUND(D1078/LOOKUP(E1078,SMMLV!$A$2:$A$36,SMMLV!$D$2:$D$106),3))</f>
        <v/>
      </c>
    </row>
    <row r="1079" spans="2:6">
      <c r="B1079" s="162"/>
      <c r="C1079" s="162"/>
      <c r="E1079" s="163"/>
      <c r="F1079" s="193" t="str">
        <f>IF(OR(D1079="",E1079=""),"",ROUND(D1079/LOOKUP(E1079,SMMLV!$A$2:$A$36,SMMLV!$D$2:$D$106),3))</f>
        <v/>
      </c>
    </row>
    <row r="1080" spans="2:6">
      <c r="B1080" s="162"/>
      <c r="C1080" s="162"/>
      <c r="E1080" s="163"/>
      <c r="F1080" s="193" t="str">
        <f>IF(OR(D1080="",E1080=""),"",ROUND(D1080/LOOKUP(E1080,SMMLV!$A$2:$A$36,SMMLV!$D$2:$D$106),3))</f>
        <v/>
      </c>
    </row>
    <row r="1081" spans="2:6">
      <c r="B1081" s="162"/>
      <c r="C1081" s="162"/>
      <c r="E1081" s="163"/>
      <c r="F1081" s="193" t="str">
        <f>IF(OR(D1081="",E1081=""),"",ROUND(D1081/LOOKUP(E1081,SMMLV!$A$2:$A$36,SMMLV!$D$2:$D$106),3))</f>
        <v/>
      </c>
    </row>
    <row r="1082" spans="2:6">
      <c r="B1082" s="162"/>
      <c r="C1082" s="162"/>
      <c r="E1082" s="163"/>
      <c r="F1082" s="193" t="str">
        <f>IF(OR(D1082="",E1082=""),"",ROUND(D1082/LOOKUP(E1082,SMMLV!$A$2:$A$36,SMMLV!$D$2:$D$106),3))</f>
        <v/>
      </c>
    </row>
    <row r="1083" spans="2:6">
      <c r="B1083" s="162"/>
      <c r="C1083" s="162"/>
      <c r="E1083" s="163"/>
      <c r="F1083" s="193" t="str">
        <f>IF(OR(D1083="",E1083=""),"",ROUND(D1083/LOOKUP(E1083,SMMLV!$A$2:$A$36,SMMLV!$D$2:$D$106),3))</f>
        <v/>
      </c>
    </row>
    <row r="1084" spans="2:6">
      <c r="B1084" s="162"/>
      <c r="C1084" s="162"/>
      <c r="E1084" s="163"/>
      <c r="F1084" s="193" t="str">
        <f>IF(OR(D1084="",E1084=""),"",ROUND(D1084/LOOKUP(E1084,SMMLV!$A$2:$A$36,SMMLV!$D$2:$D$106),3))</f>
        <v/>
      </c>
    </row>
    <row r="1085" spans="2:6">
      <c r="B1085" s="162"/>
      <c r="C1085" s="162"/>
      <c r="E1085" s="163"/>
      <c r="F1085" s="193" t="str">
        <f>IF(OR(D1085="",E1085=""),"",ROUND(D1085/LOOKUP(E1085,SMMLV!$A$2:$A$36,SMMLV!$D$2:$D$106),3))</f>
        <v/>
      </c>
    </row>
    <row r="1086" spans="2:6">
      <c r="B1086" s="162"/>
      <c r="C1086" s="162"/>
      <c r="E1086" s="163"/>
      <c r="F1086" s="193" t="str">
        <f>IF(OR(D1086="",E1086=""),"",ROUND(D1086/LOOKUP(E1086,SMMLV!$A$2:$A$36,SMMLV!$D$2:$D$106),3))</f>
        <v/>
      </c>
    </row>
    <row r="1087" spans="2:6">
      <c r="B1087" s="162"/>
      <c r="C1087" s="162"/>
      <c r="E1087" s="163"/>
      <c r="F1087" s="193" t="str">
        <f>IF(OR(D1087="",E1087=""),"",ROUND(D1087/LOOKUP(E1087,SMMLV!$A$2:$A$36,SMMLV!$D$2:$D$106),3))</f>
        <v/>
      </c>
    </row>
    <row r="1088" spans="2:6">
      <c r="B1088" s="162"/>
      <c r="C1088" s="162"/>
      <c r="E1088" s="163"/>
      <c r="F1088" s="193" t="str">
        <f>IF(OR(D1088="",E1088=""),"",ROUND(D1088/LOOKUP(E1088,SMMLV!$A$2:$A$36,SMMLV!$D$2:$D$106),3))</f>
        <v/>
      </c>
    </row>
    <row r="1089" spans="2:6">
      <c r="B1089" s="162"/>
      <c r="C1089" s="162"/>
      <c r="E1089" s="163"/>
      <c r="F1089" s="193" t="str">
        <f>IF(OR(D1089="",E1089=""),"",ROUND(D1089/LOOKUP(E1089,SMMLV!$A$2:$A$36,SMMLV!$D$2:$D$106),3))</f>
        <v/>
      </c>
    </row>
    <row r="1090" spans="2:6">
      <c r="B1090" s="162"/>
      <c r="C1090" s="162"/>
      <c r="E1090" s="163"/>
      <c r="F1090" s="193" t="str">
        <f>IF(OR(D1090="",E1090=""),"",ROUND(D1090/LOOKUP(E1090,SMMLV!$A$2:$A$36,SMMLV!$D$2:$D$106),3))</f>
        <v/>
      </c>
    </row>
    <row r="1091" spans="2:6">
      <c r="B1091" s="162"/>
      <c r="C1091" s="162"/>
      <c r="E1091" s="163"/>
      <c r="F1091" s="193" t="str">
        <f>IF(OR(D1091="",E1091=""),"",ROUND(D1091/LOOKUP(E1091,SMMLV!$A$2:$A$36,SMMLV!$D$2:$D$106),3))</f>
        <v/>
      </c>
    </row>
    <row r="1092" spans="2:6">
      <c r="B1092" s="162"/>
      <c r="C1092" s="162"/>
      <c r="E1092" s="163"/>
      <c r="F1092" s="193" t="str">
        <f>IF(OR(D1092="",E1092=""),"",ROUND(D1092/LOOKUP(E1092,SMMLV!$A$2:$A$36,SMMLV!$D$2:$D$106),3))</f>
        <v/>
      </c>
    </row>
    <row r="1093" spans="2:6">
      <c r="B1093" s="162"/>
      <c r="C1093" s="162"/>
      <c r="E1093" s="163"/>
      <c r="F1093" s="193" t="str">
        <f>IF(OR(D1093="",E1093=""),"",ROUND(D1093/LOOKUP(E1093,SMMLV!$A$2:$A$36,SMMLV!$D$2:$D$106),3))</f>
        <v/>
      </c>
    </row>
    <row r="1094" spans="2:6">
      <c r="B1094" s="162"/>
      <c r="C1094" s="162"/>
      <c r="E1094" s="163"/>
      <c r="F1094" s="193" t="str">
        <f>IF(OR(D1094="",E1094=""),"",ROUND(D1094/LOOKUP(E1094,SMMLV!$A$2:$A$36,SMMLV!$D$2:$D$106),3))</f>
        <v/>
      </c>
    </row>
    <row r="1095" spans="2:6">
      <c r="B1095" s="162"/>
      <c r="C1095" s="162"/>
      <c r="E1095" s="163"/>
      <c r="F1095" s="193" t="str">
        <f>IF(OR(D1095="",E1095=""),"",ROUND(D1095/LOOKUP(E1095,SMMLV!$A$2:$A$36,SMMLV!$D$2:$D$106),3))</f>
        <v/>
      </c>
    </row>
    <row r="1096" spans="2:6">
      <c r="B1096" s="162"/>
      <c r="C1096" s="162"/>
      <c r="E1096" s="163"/>
      <c r="F1096" s="193" t="str">
        <f>IF(OR(D1096="",E1096=""),"",ROUND(D1096/LOOKUP(E1096,SMMLV!$A$2:$A$36,SMMLV!$D$2:$D$106),3))</f>
        <v/>
      </c>
    </row>
    <row r="1097" spans="2:6">
      <c r="B1097" s="162"/>
      <c r="C1097" s="162"/>
      <c r="E1097" s="163"/>
      <c r="F1097" s="193" t="str">
        <f>IF(OR(D1097="",E1097=""),"",ROUND(D1097/LOOKUP(E1097,SMMLV!$A$2:$A$36,SMMLV!$D$2:$D$106),3))</f>
        <v/>
      </c>
    </row>
    <row r="1098" spans="2:6">
      <c r="B1098" s="162"/>
      <c r="C1098" s="162"/>
      <c r="E1098" s="163"/>
      <c r="F1098" s="193" t="str">
        <f>IF(OR(D1098="",E1098=""),"",ROUND(D1098/LOOKUP(E1098,SMMLV!$A$2:$A$36,SMMLV!$D$2:$D$106),3))</f>
        <v/>
      </c>
    </row>
    <row r="1099" spans="2:6">
      <c r="B1099" s="162"/>
      <c r="C1099" s="162"/>
      <c r="E1099" s="163"/>
      <c r="F1099" s="193" t="str">
        <f>IF(OR(D1099="",E1099=""),"",ROUND(D1099/LOOKUP(E1099,SMMLV!$A$2:$A$36,SMMLV!$D$2:$D$106),3))</f>
        <v/>
      </c>
    </row>
    <row r="1100" spans="2:6">
      <c r="B1100" s="162"/>
      <c r="C1100" s="162"/>
      <c r="E1100" s="163"/>
      <c r="F1100" s="193" t="str">
        <f>IF(OR(D1100="",E1100=""),"",ROUND(D1100/LOOKUP(E1100,SMMLV!$A$2:$A$36,SMMLV!$D$2:$D$106),3))</f>
        <v/>
      </c>
    </row>
    <row r="1101" spans="2:6">
      <c r="B1101" s="162"/>
      <c r="C1101" s="162"/>
      <c r="E1101" s="163"/>
      <c r="F1101" s="193" t="str">
        <f>IF(OR(D1101="",E1101=""),"",ROUND(D1101/LOOKUP(E1101,SMMLV!$A$2:$A$36,SMMLV!$D$2:$D$106),3))</f>
        <v/>
      </c>
    </row>
    <row r="1102" spans="2:6">
      <c r="B1102" s="162"/>
      <c r="C1102" s="162"/>
      <c r="E1102" s="163"/>
      <c r="F1102" s="193" t="str">
        <f>IF(OR(D1102="",E1102=""),"",ROUND(D1102/LOOKUP(E1102,SMMLV!$A$2:$A$36,SMMLV!$D$2:$D$106),3))</f>
        <v/>
      </c>
    </row>
    <row r="1103" spans="2:6">
      <c r="B1103" s="162"/>
      <c r="C1103" s="162"/>
      <c r="E1103" s="163"/>
      <c r="F1103" s="193" t="str">
        <f>IF(OR(D1103="",E1103=""),"",ROUND(D1103/LOOKUP(E1103,SMMLV!$A$2:$A$36,SMMLV!$D$2:$D$106),3))</f>
        <v/>
      </c>
    </row>
    <row r="1104" spans="2:6">
      <c r="B1104" s="162"/>
      <c r="C1104" s="162"/>
      <c r="E1104" s="163"/>
      <c r="F1104" s="193" t="str">
        <f>IF(OR(D1104="",E1104=""),"",ROUND(D1104/LOOKUP(E1104,SMMLV!$A$2:$A$36,SMMLV!$D$2:$D$106),3))</f>
        <v/>
      </c>
    </row>
    <row r="1105" spans="2:6">
      <c r="B1105" s="162"/>
      <c r="C1105" s="162"/>
      <c r="E1105" s="163"/>
      <c r="F1105" s="193" t="str">
        <f>IF(OR(D1105="",E1105=""),"",ROUND(D1105/LOOKUP(E1105,SMMLV!$A$2:$A$36,SMMLV!$D$2:$D$106),3))</f>
        <v/>
      </c>
    </row>
    <row r="1106" spans="2:6">
      <c r="B1106" s="162"/>
      <c r="C1106" s="162"/>
      <c r="E1106" s="163"/>
      <c r="F1106" s="193" t="str">
        <f>IF(OR(D1106="",E1106=""),"",ROUND(D1106/LOOKUP(E1106,SMMLV!$A$2:$A$36,SMMLV!$D$2:$D$106),3))</f>
        <v/>
      </c>
    </row>
    <row r="1107" spans="2:6">
      <c r="B1107" s="162"/>
      <c r="C1107" s="162"/>
      <c r="E1107" s="163"/>
      <c r="F1107" s="193" t="str">
        <f>IF(OR(D1107="",E1107=""),"",ROUND(D1107/LOOKUP(E1107,SMMLV!$A$2:$A$36,SMMLV!$D$2:$D$106),3))</f>
        <v/>
      </c>
    </row>
    <row r="1108" spans="2:6">
      <c r="B1108" s="162"/>
      <c r="C1108" s="162"/>
      <c r="E1108" s="163"/>
      <c r="F1108" s="193" t="str">
        <f>IF(OR(D1108="",E1108=""),"",ROUND(D1108/LOOKUP(E1108,SMMLV!$A$2:$A$36,SMMLV!$D$2:$D$106),3))</f>
        <v/>
      </c>
    </row>
    <row r="1109" spans="2:6">
      <c r="B1109" s="162"/>
      <c r="C1109" s="162"/>
      <c r="E1109" s="163"/>
      <c r="F1109" s="193" t="str">
        <f>IF(OR(D1109="",E1109=""),"",ROUND(D1109/LOOKUP(E1109,SMMLV!$A$2:$A$36,SMMLV!$D$2:$D$106),3))</f>
        <v/>
      </c>
    </row>
    <row r="1110" spans="2:6">
      <c r="B1110" s="162"/>
      <c r="C1110" s="162"/>
      <c r="E1110" s="163"/>
      <c r="F1110" s="193" t="str">
        <f>IF(OR(D1110="",E1110=""),"",ROUND(D1110/LOOKUP(E1110,SMMLV!$A$2:$A$36,SMMLV!$D$2:$D$106),3))</f>
        <v/>
      </c>
    </row>
    <row r="1111" spans="2:6">
      <c r="B1111" s="162"/>
      <c r="C1111" s="162"/>
      <c r="E1111" s="163"/>
      <c r="F1111" s="193" t="str">
        <f>IF(OR(D1111="",E1111=""),"",ROUND(D1111/LOOKUP(E1111,SMMLV!$A$2:$A$36,SMMLV!$D$2:$D$106),3))</f>
        <v/>
      </c>
    </row>
    <row r="1112" spans="2:6">
      <c r="B1112" s="162"/>
      <c r="C1112" s="162"/>
      <c r="E1112" s="163"/>
      <c r="F1112" s="193" t="str">
        <f>IF(OR(D1112="",E1112=""),"",ROUND(D1112/LOOKUP(E1112,SMMLV!$A$2:$A$36,SMMLV!$D$2:$D$106),3))</f>
        <v/>
      </c>
    </row>
    <row r="1113" spans="2:6">
      <c r="B1113" s="162"/>
      <c r="C1113" s="162"/>
      <c r="E1113" s="163"/>
      <c r="F1113" s="193" t="str">
        <f>IF(OR(D1113="",E1113=""),"",ROUND(D1113/LOOKUP(E1113,SMMLV!$A$2:$A$36,SMMLV!$D$2:$D$106),3))</f>
        <v/>
      </c>
    </row>
    <row r="1114" spans="2:6">
      <c r="B1114" s="162"/>
      <c r="C1114" s="162"/>
      <c r="E1114" s="163"/>
      <c r="F1114" s="193" t="str">
        <f>IF(OR(D1114="",E1114=""),"",ROUND(D1114/LOOKUP(E1114,SMMLV!$A$2:$A$36,SMMLV!$D$2:$D$106),3))</f>
        <v/>
      </c>
    </row>
    <row r="1115" spans="2:6">
      <c r="B1115" s="162"/>
      <c r="C1115" s="162"/>
      <c r="E1115" s="163"/>
      <c r="F1115" s="193" t="str">
        <f>IF(OR(D1115="",E1115=""),"",ROUND(D1115/LOOKUP(E1115,SMMLV!$A$2:$A$36,SMMLV!$D$2:$D$106),3))</f>
        <v/>
      </c>
    </row>
    <row r="1116" spans="2:6">
      <c r="B1116" s="162"/>
      <c r="C1116" s="162"/>
      <c r="E1116" s="163"/>
      <c r="F1116" s="193" t="str">
        <f>IF(OR(D1116="",E1116=""),"",ROUND(D1116/LOOKUP(E1116,SMMLV!$A$2:$A$36,SMMLV!$D$2:$D$106),3))</f>
        <v/>
      </c>
    </row>
    <row r="1117" spans="2:6">
      <c r="B1117" s="162"/>
      <c r="C1117" s="162"/>
      <c r="E1117" s="163"/>
      <c r="F1117" s="193" t="str">
        <f>IF(OR(D1117="",E1117=""),"",ROUND(D1117/LOOKUP(E1117,SMMLV!$A$2:$A$36,SMMLV!$D$2:$D$106),3))</f>
        <v/>
      </c>
    </row>
    <row r="1118" spans="2:6">
      <c r="B1118" s="162"/>
      <c r="C1118" s="162"/>
      <c r="E1118" s="163"/>
      <c r="F1118" s="193" t="str">
        <f>IF(OR(D1118="",E1118=""),"",ROUND(D1118/LOOKUP(E1118,SMMLV!$A$2:$A$36,SMMLV!$D$2:$D$106),3))</f>
        <v/>
      </c>
    </row>
    <row r="1119" spans="2:6">
      <c r="B1119" s="162"/>
      <c r="C1119" s="162"/>
      <c r="E1119" s="163"/>
      <c r="F1119" s="193" t="str">
        <f>IF(OR(D1119="",E1119=""),"",ROUND(D1119/LOOKUP(E1119,SMMLV!$A$2:$A$36,SMMLV!$D$2:$D$106),3))</f>
        <v/>
      </c>
    </row>
    <row r="1120" spans="2:6">
      <c r="B1120" s="162"/>
      <c r="C1120" s="162"/>
      <c r="E1120" s="163"/>
      <c r="F1120" s="193" t="str">
        <f>IF(OR(D1120="",E1120=""),"",ROUND(D1120/LOOKUP(E1120,SMMLV!$A$2:$A$36,SMMLV!$D$2:$D$106),3))</f>
        <v/>
      </c>
    </row>
    <row r="1121" spans="2:6">
      <c r="B1121" s="162"/>
      <c r="C1121" s="162"/>
      <c r="E1121" s="163"/>
      <c r="F1121" s="193" t="str">
        <f>IF(OR(D1121="",E1121=""),"",ROUND(D1121/LOOKUP(E1121,SMMLV!$A$2:$A$36,SMMLV!$D$2:$D$106),3))</f>
        <v/>
      </c>
    </row>
    <row r="1122" spans="2:6">
      <c r="B1122" s="162"/>
      <c r="C1122" s="162"/>
      <c r="E1122" s="163"/>
      <c r="F1122" s="193" t="str">
        <f>IF(OR(D1122="",E1122=""),"",ROUND(D1122/LOOKUP(E1122,SMMLV!$A$2:$A$36,SMMLV!$D$2:$D$106),3))</f>
        <v/>
      </c>
    </row>
    <row r="1123" spans="2:6">
      <c r="B1123" s="162"/>
      <c r="C1123" s="162"/>
      <c r="E1123" s="163"/>
      <c r="F1123" s="193" t="str">
        <f>IF(OR(D1123="",E1123=""),"",ROUND(D1123/LOOKUP(E1123,SMMLV!$A$2:$A$36,SMMLV!$D$2:$D$106),3))</f>
        <v/>
      </c>
    </row>
    <row r="1124" spans="2:6">
      <c r="B1124" s="162"/>
      <c r="C1124" s="162"/>
      <c r="E1124" s="163"/>
      <c r="F1124" s="193" t="str">
        <f>IF(OR(D1124="",E1124=""),"",ROUND(D1124/LOOKUP(E1124,SMMLV!$A$2:$A$36,SMMLV!$D$2:$D$106),3))</f>
        <v/>
      </c>
    </row>
    <row r="1125" spans="2:6">
      <c r="B1125" s="162"/>
      <c r="C1125" s="162"/>
      <c r="E1125" s="163"/>
      <c r="F1125" s="193" t="str">
        <f>IF(OR(D1125="",E1125=""),"",ROUND(D1125/LOOKUP(E1125,SMMLV!$A$2:$A$36,SMMLV!$D$2:$D$106),3))</f>
        <v/>
      </c>
    </row>
    <row r="1126" spans="2:6">
      <c r="B1126" s="162"/>
      <c r="C1126" s="162"/>
      <c r="E1126" s="163"/>
      <c r="F1126" s="193" t="str">
        <f>IF(OR(D1126="",E1126=""),"",ROUND(D1126/LOOKUP(E1126,SMMLV!$A$2:$A$36,SMMLV!$D$2:$D$106),3))</f>
        <v/>
      </c>
    </row>
    <row r="1127" spans="2:6">
      <c r="B1127" s="162"/>
      <c r="C1127" s="162"/>
      <c r="E1127" s="163"/>
      <c r="F1127" s="193" t="str">
        <f>IF(OR(D1127="",E1127=""),"",ROUND(D1127/LOOKUP(E1127,SMMLV!$A$2:$A$36,SMMLV!$D$2:$D$106),3))</f>
        <v/>
      </c>
    </row>
    <row r="1128" spans="2:6">
      <c r="B1128" s="162"/>
      <c r="C1128" s="162"/>
      <c r="E1128" s="163"/>
      <c r="F1128" s="193" t="str">
        <f>IF(OR(D1128="",E1128=""),"",ROUND(D1128/LOOKUP(E1128,SMMLV!$A$2:$A$36,SMMLV!$D$2:$D$106),3))</f>
        <v/>
      </c>
    </row>
    <row r="1129" spans="2:6">
      <c r="B1129" s="162"/>
      <c r="C1129" s="162"/>
      <c r="E1129" s="163"/>
      <c r="F1129" s="193" t="str">
        <f>IF(OR(D1129="",E1129=""),"",ROUND(D1129/LOOKUP(E1129,SMMLV!$A$2:$A$36,SMMLV!$D$2:$D$106),3))</f>
        <v/>
      </c>
    </row>
    <row r="1130" spans="2:6">
      <c r="B1130" s="162"/>
      <c r="C1130" s="162"/>
      <c r="E1130" s="163"/>
      <c r="F1130" s="193" t="str">
        <f>IF(OR(D1130="",E1130=""),"",ROUND(D1130/LOOKUP(E1130,SMMLV!$A$2:$A$36,SMMLV!$D$2:$D$106),3))</f>
        <v/>
      </c>
    </row>
    <row r="1131" spans="2:6">
      <c r="B1131" s="162"/>
      <c r="C1131" s="162"/>
      <c r="E1131" s="163"/>
      <c r="F1131" s="193" t="str">
        <f>IF(OR(D1131="",E1131=""),"",ROUND(D1131/LOOKUP(E1131,SMMLV!$A$2:$A$36,SMMLV!$D$2:$D$106),3))</f>
        <v/>
      </c>
    </row>
    <row r="1132" spans="2:6">
      <c r="B1132" s="162"/>
      <c r="C1132" s="162"/>
      <c r="E1132" s="163"/>
      <c r="F1132" s="193" t="str">
        <f>IF(OR(D1132="",E1132=""),"",ROUND(D1132/LOOKUP(E1132,SMMLV!$A$2:$A$36,SMMLV!$D$2:$D$106),3))</f>
        <v/>
      </c>
    </row>
    <row r="1133" spans="2:6">
      <c r="B1133" s="162"/>
      <c r="C1133" s="162"/>
      <c r="E1133" s="163"/>
      <c r="F1133" s="193" t="str">
        <f>IF(OR(D1133="",E1133=""),"",ROUND(D1133/LOOKUP(E1133,SMMLV!$A$2:$A$36,SMMLV!$D$2:$D$106),3))</f>
        <v/>
      </c>
    </row>
    <row r="1134" spans="2:6">
      <c r="B1134" s="162"/>
      <c r="C1134" s="162"/>
      <c r="E1134" s="163"/>
      <c r="F1134" s="193" t="str">
        <f>IF(OR(D1134="",E1134=""),"",ROUND(D1134/LOOKUP(E1134,SMMLV!$A$2:$A$36,SMMLV!$D$2:$D$106),3))</f>
        <v/>
      </c>
    </row>
    <row r="1135" spans="2:6">
      <c r="B1135" s="162"/>
      <c r="C1135" s="162"/>
      <c r="E1135" s="163"/>
      <c r="F1135" s="193" t="str">
        <f>IF(OR(D1135="",E1135=""),"",ROUND(D1135/LOOKUP(E1135,SMMLV!$A$2:$A$36,SMMLV!$D$2:$D$106),3))</f>
        <v/>
      </c>
    </row>
    <row r="1136" spans="2:6">
      <c r="B1136" s="162"/>
      <c r="C1136" s="162"/>
      <c r="E1136" s="163"/>
      <c r="F1136" s="193" t="str">
        <f>IF(OR(D1136="",E1136=""),"",ROUND(D1136/LOOKUP(E1136,SMMLV!$A$2:$A$36,SMMLV!$D$2:$D$106),3))</f>
        <v/>
      </c>
    </row>
    <row r="1137" spans="2:6">
      <c r="B1137" s="162"/>
      <c r="C1137" s="162"/>
      <c r="E1137" s="163"/>
      <c r="F1137" s="193" t="str">
        <f>IF(OR(D1137="",E1137=""),"",ROUND(D1137/LOOKUP(E1137,SMMLV!$A$2:$A$36,SMMLV!$D$2:$D$106),3))</f>
        <v/>
      </c>
    </row>
    <row r="1138" spans="2:6">
      <c r="B1138" s="162"/>
      <c r="C1138" s="162"/>
      <c r="E1138" s="163"/>
      <c r="F1138" s="193" t="str">
        <f>IF(OR(D1138="",E1138=""),"",ROUND(D1138/LOOKUP(E1138,SMMLV!$A$2:$A$36,SMMLV!$D$2:$D$106),3))</f>
        <v/>
      </c>
    </row>
    <row r="1139" spans="2:6">
      <c r="B1139" s="162"/>
      <c r="C1139" s="162"/>
      <c r="E1139" s="163"/>
      <c r="F1139" s="193" t="str">
        <f>IF(OR(D1139="",E1139=""),"",ROUND(D1139/LOOKUP(E1139,SMMLV!$A$2:$A$36,SMMLV!$D$2:$D$106),3))</f>
        <v/>
      </c>
    </row>
    <row r="1140" spans="2:6">
      <c r="B1140" s="162"/>
      <c r="C1140" s="162"/>
      <c r="E1140" s="163"/>
      <c r="F1140" s="193" t="str">
        <f>IF(OR(D1140="",E1140=""),"",ROUND(D1140/LOOKUP(E1140,SMMLV!$A$2:$A$36,SMMLV!$D$2:$D$106),3))</f>
        <v/>
      </c>
    </row>
    <row r="1141" spans="2:6">
      <c r="B1141" s="162"/>
      <c r="C1141" s="162"/>
      <c r="E1141" s="163"/>
      <c r="F1141" s="193" t="str">
        <f>IF(OR(D1141="",E1141=""),"",ROUND(D1141/LOOKUP(E1141,SMMLV!$A$2:$A$36,SMMLV!$D$2:$D$106),3))</f>
        <v/>
      </c>
    </row>
    <row r="1142" spans="2:6">
      <c r="B1142" s="162"/>
      <c r="C1142" s="162"/>
      <c r="E1142" s="163"/>
      <c r="F1142" s="193" t="str">
        <f>IF(OR(D1142="",E1142=""),"",ROUND(D1142/LOOKUP(E1142,SMMLV!$A$2:$A$36,SMMLV!$D$2:$D$106),3))</f>
        <v/>
      </c>
    </row>
    <row r="1143" spans="2:6">
      <c r="B1143" s="162"/>
      <c r="C1143" s="162"/>
      <c r="E1143" s="163"/>
      <c r="F1143" s="193" t="str">
        <f>IF(OR(D1143="",E1143=""),"",ROUND(D1143/LOOKUP(E1143,SMMLV!$A$2:$A$36,SMMLV!$D$2:$D$106),3))</f>
        <v/>
      </c>
    </row>
    <row r="1144" spans="2:6">
      <c r="B1144" s="162"/>
      <c r="C1144" s="162"/>
      <c r="E1144" s="163"/>
      <c r="F1144" s="193" t="str">
        <f>IF(OR(D1144="",E1144=""),"",ROUND(D1144/LOOKUP(E1144,SMMLV!$A$2:$A$36,SMMLV!$D$2:$D$106),3))</f>
        <v/>
      </c>
    </row>
    <row r="1145" spans="2:6">
      <c r="B1145" s="162"/>
      <c r="C1145" s="162"/>
      <c r="E1145" s="163"/>
      <c r="F1145" s="193" t="str">
        <f>IF(OR(D1145="",E1145=""),"",ROUND(D1145/LOOKUP(E1145,SMMLV!$A$2:$A$36,SMMLV!$D$2:$D$106),3))</f>
        <v/>
      </c>
    </row>
    <row r="1146" spans="2:6">
      <c r="B1146" s="162"/>
      <c r="C1146" s="162"/>
      <c r="E1146" s="163"/>
      <c r="F1146" s="193" t="str">
        <f>IF(OR(D1146="",E1146=""),"",ROUND(D1146/LOOKUP(E1146,SMMLV!$A$2:$A$36,SMMLV!$D$2:$D$106),3))</f>
        <v/>
      </c>
    </row>
    <row r="1147" spans="2:6">
      <c r="B1147" s="162"/>
      <c r="C1147" s="162"/>
      <c r="E1147" s="163"/>
      <c r="F1147" s="193" t="str">
        <f>IF(OR(D1147="",E1147=""),"",ROUND(D1147/LOOKUP(E1147,SMMLV!$A$2:$A$36,SMMLV!$D$2:$D$106),3))</f>
        <v/>
      </c>
    </row>
    <row r="1148" spans="2:6">
      <c r="B1148" s="162"/>
      <c r="C1148" s="162"/>
      <c r="E1148" s="163"/>
      <c r="F1148" s="193" t="str">
        <f>IF(OR(D1148="",E1148=""),"",ROUND(D1148/LOOKUP(E1148,SMMLV!$A$2:$A$36,SMMLV!$D$2:$D$106),3))</f>
        <v/>
      </c>
    </row>
    <row r="1149" spans="2:6">
      <c r="B1149" s="162"/>
      <c r="C1149" s="162"/>
      <c r="E1149" s="163"/>
      <c r="F1149" s="193" t="str">
        <f>IF(OR(D1149="",E1149=""),"",ROUND(D1149/LOOKUP(E1149,SMMLV!$A$2:$A$36,SMMLV!$D$2:$D$106),3))</f>
        <v/>
      </c>
    </row>
    <row r="1150" spans="2:6">
      <c r="B1150" s="162"/>
      <c r="C1150" s="162"/>
      <c r="E1150" s="163"/>
      <c r="F1150" s="193" t="str">
        <f>IF(OR(D1150="",E1150=""),"",ROUND(D1150/LOOKUP(E1150,SMMLV!$A$2:$A$36,SMMLV!$D$2:$D$106),3))</f>
        <v/>
      </c>
    </row>
    <row r="1151" spans="2:6">
      <c r="B1151" s="162"/>
      <c r="C1151" s="162"/>
      <c r="E1151" s="163"/>
      <c r="F1151" s="193" t="str">
        <f>IF(OR(D1151="",E1151=""),"",ROUND(D1151/LOOKUP(E1151,SMMLV!$A$2:$A$36,SMMLV!$D$2:$D$106),3))</f>
        <v/>
      </c>
    </row>
    <row r="1152" spans="2:6">
      <c r="B1152" s="162"/>
      <c r="C1152" s="162"/>
      <c r="E1152" s="163"/>
      <c r="F1152" s="193" t="str">
        <f>IF(OR(D1152="",E1152=""),"",ROUND(D1152/LOOKUP(E1152,SMMLV!$A$2:$A$36,SMMLV!$D$2:$D$106),3))</f>
        <v/>
      </c>
    </row>
    <row r="1153" spans="2:6">
      <c r="B1153" s="162"/>
      <c r="C1153" s="162"/>
      <c r="E1153" s="163"/>
      <c r="F1153" s="193" t="str">
        <f>IF(OR(D1153="",E1153=""),"",ROUND(D1153/LOOKUP(E1153,SMMLV!$A$2:$A$36,SMMLV!$D$2:$D$106),3))</f>
        <v/>
      </c>
    </row>
    <row r="1154" spans="2:6">
      <c r="B1154" s="162"/>
      <c r="C1154" s="162"/>
      <c r="E1154" s="163"/>
      <c r="F1154" s="193" t="str">
        <f>IF(OR(D1154="",E1154=""),"",ROUND(D1154/LOOKUP(E1154,SMMLV!$A$2:$A$36,SMMLV!$D$2:$D$106),3))</f>
        <v/>
      </c>
    </row>
    <row r="1155" spans="2:6">
      <c r="B1155" s="162"/>
      <c r="C1155" s="162"/>
      <c r="E1155" s="163"/>
      <c r="F1155" s="193" t="str">
        <f>IF(OR(D1155="",E1155=""),"",ROUND(D1155/LOOKUP(E1155,SMMLV!$A$2:$A$36,SMMLV!$D$2:$D$106),3))</f>
        <v/>
      </c>
    </row>
    <row r="1156" spans="2:6">
      <c r="B1156" s="162"/>
      <c r="C1156" s="162"/>
      <c r="E1156" s="163"/>
      <c r="F1156" s="193" t="str">
        <f>IF(OR(D1156="",E1156=""),"",ROUND(D1156/LOOKUP(E1156,SMMLV!$A$2:$A$36,SMMLV!$D$2:$D$106),3))</f>
        <v/>
      </c>
    </row>
    <row r="1157" spans="2:6">
      <c r="B1157" s="162"/>
      <c r="C1157" s="162"/>
      <c r="E1157" s="163"/>
      <c r="F1157" s="193" t="str">
        <f>IF(OR(D1157="",E1157=""),"",ROUND(D1157/LOOKUP(E1157,SMMLV!$A$2:$A$36,SMMLV!$D$2:$D$106),3))</f>
        <v/>
      </c>
    </row>
    <row r="1158" spans="2:6">
      <c r="B1158" s="162"/>
      <c r="C1158" s="162"/>
      <c r="E1158" s="163"/>
      <c r="F1158" s="193" t="str">
        <f>IF(OR(D1158="",E1158=""),"",ROUND(D1158/LOOKUP(E1158,SMMLV!$A$2:$A$36,SMMLV!$D$2:$D$106),3))</f>
        <v/>
      </c>
    </row>
    <row r="1159" spans="2:6">
      <c r="B1159" s="162"/>
      <c r="C1159" s="162"/>
      <c r="E1159" s="163"/>
      <c r="F1159" s="193" t="str">
        <f>IF(OR(D1159="",E1159=""),"",ROUND(D1159/LOOKUP(E1159,SMMLV!$A$2:$A$36,SMMLV!$D$2:$D$106),3))</f>
        <v/>
      </c>
    </row>
    <row r="1160" spans="2:6">
      <c r="B1160" s="162"/>
      <c r="C1160" s="162"/>
      <c r="E1160" s="163"/>
      <c r="F1160" s="193" t="str">
        <f>IF(OR(D1160="",E1160=""),"",ROUND(D1160/LOOKUP(E1160,SMMLV!$A$2:$A$36,SMMLV!$D$2:$D$106),3))</f>
        <v/>
      </c>
    </row>
    <row r="1161" spans="2:6">
      <c r="B1161" s="162"/>
      <c r="C1161" s="162"/>
      <c r="E1161" s="163"/>
      <c r="F1161" s="193" t="str">
        <f>IF(OR(D1161="",E1161=""),"",ROUND(D1161/LOOKUP(E1161,SMMLV!$A$2:$A$36,SMMLV!$D$2:$D$106),3))</f>
        <v/>
      </c>
    </row>
    <row r="1162" spans="2:6">
      <c r="B1162" s="162"/>
      <c r="C1162" s="162"/>
      <c r="E1162" s="163"/>
      <c r="F1162" s="193" t="str">
        <f>IF(OR(D1162="",E1162=""),"",ROUND(D1162/LOOKUP(E1162,SMMLV!$A$2:$A$36,SMMLV!$D$2:$D$106),3))</f>
        <v/>
      </c>
    </row>
    <row r="1163" spans="2:6">
      <c r="B1163" s="162"/>
      <c r="C1163" s="162"/>
      <c r="E1163" s="163"/>
      <c r="F1163" s="193" t="str">
        <f>IF(OR(D1163="",E1163=""),"",ROUND(D1163/LOOKUP(E1163,SMMLV!$A$2:$A$36,SMMLV!$D$2:$D$106),3))</f>
        <v/>
      </c>
    </row>
    <row r="1164" spans="2:6">
      <c r="B1164" s="162"/>
      <c r="C1164" s="162"/>
      <c r="E1164" s="163"/>
      <c r="F1164" s="193" t="str">
        <f>IF(OR(D1164="",E1164=""),"",ROUND(D1164/LOOKUP(E1164,SMMLV!$A$2:$A$36,SMMLV!$D$2:$D$106),3))</f>
        <v/>
      </c>
    </row>
    <row r="1165" spans="2:6">
      <c r="B1165" s="162"/>
      <c r="C1165" s="162"/>
      <c r="E1165" s="163"/>
      <c r="F1165" s="193" t="str">
        <f>IF(OR(D1165="",E1165=""),"",ROUND(D1165/LOOKUP(E1165,SMMLV!$A$2:$A$36,SMMLV!$D$2:$D$106),3))</f>
        <v/>
      </c>
    </row>
    <row r="1166" spans="2:6">
      <c r="B1166" s="162"/>
      <c r="C1166" s="162"/>
      <c r="E1166" s="163"/>
      <c r="F1166" s="193" t="str">
        <f>IF(OR(D1166="",E1166=""),"",ROUND(D1166/LOOKUP(E1166,SMMLV!$A$2:$A$36,SMMLV!$D$2:$D$106),3))</f>
        <v/>
      </c>
    </row>
    <row r="1167" spans="2:6">
      <c r="B1167" s="162"/>
      <c r="C1167" s="162"/>
      <c r="E1167" s="163"/>
      <c r="F1167" s="193" t="str">
        <f>IF(OR(D1167="",E1167=""),"",ROUND(D1167/LOOKUP(E1167,SMMLV!$A$2:$A$36,SMMLV!$D$2:$D$106),3))</f>
        <v/>
      </c>
    </row>
    <row r="1168" spans="2:6">
      <c r="B1168" s="162"/>
      <c r="C1168" s="162"/>
      <c r="E1168" s="163"/>
      <c r="F1168" s="193" t="str">
        <f>IF(OR(D1168="",E1168=""),"",ROUND(D1168/LOOKUP(E1168,SMMLV!$A$2:$A$36,SMMLV!$D$2:$D$106),3))</f>
        <v/>
      </c>
    </row>
    <row r="1169" spans="2:6">
      <c r="B1169" s="162"/>
      <c r="C1169" s="162"/>
      <c r="E1169" s="163"/>
      <c r="F1169" s="193" t="str">
        <f>IF(OR(D1169="",E1169=""),"",ROUND(D1169/LOOKUP(E1169,SMMLV!$A$2:$A$36,SMMLV!$D$2:$D$106),3))</f>
        <v/>
      </c>
    </row>
    <row r="1170" spans="2:6">
      <c r="B1170" s="162"/>
      <c r="C1170" s="162"/>
      <c r="E1170" s="163"/>
      <c r="F1170" s="193" t="str">
        <f>IF(OR(D1170="",E1170=""),"",ROUND(D1170/LOOKUP(E1170,SMMLV!$A$2:$A$36,SMMLV!$D$2:$D$106),3))</f>
        <v/>
      </c>
    </row>
    <row r="1171" spans="2:6">
      <c r="B1171" s="162"/>
      <c r="C1171" s="162"/>
      <c r="E1171" s="163"/>
      <c r="F1171" s="193" t="str">
        <f>IF(OR(D1171="",E1171=""),"",ROUND(D1171/LOOKUP(E1171,SMMLV!$A$2:$A$36,SMMLV!$D$2:$D$106),3))</f>
        <v/>
      </c>
    </row>
    <row r="1172" spans="2:6">
      <c r="B1172" s="162"/>
      <c r="C1172" s="162"/>
      <c r="E1172" s="163"/>
      <c r="F1172" s="193" t="str">
        <f>IF(OR(D1172="",E1172=""),"",ROUND(D1172/LOOKUP(E1172,SMMLV!$A$2:$A$36,SMMLV!$D$2:$D$106),3))</f>
        <v/>
      </c>
    </row>
    <row r="1173" spans="2:6">
      <c r="B1173" s="162"/>
      <c r="C1173" s="162"/>
      <c r="E1173" s="163"/>
      <c r="F1173" s="193" t="str">
        <f>IF(OR(D1173="",E1173=""),"",ROUND(D1173/LOOKUP(E1173,SMMLV!$A$2:$A$36,SMMLV!$D$2:$D$106),3))</f>
        <v/>
      </c>
    </row>
    <row r="1174" spans="2:6">
      <c r="B1174" s="162"/>
      <c r="C1174" s="162"/>
      <c r="E1174" s="163"/>
      <c r="F1174" s="193" t="str">
        <f>IF(OR(D1174="",E1174=""),"",ROUND(D1174/LOOKUP(E1174,SMMLV!$A$2:$A$36,SMMLV!$D$2:$D$106),3))</f>
        <v/>
      </c>
    </row>
    <row r="1175" spans="2:6">
      <c r="B1175" s="162"/>
      <c r="C1175" s="162"/>
      <c r="E1175" s="163"/>
      <c r="F1175" s="193" t="str">
        <f>IF(OR(D1175="",E1175=""),"",ROUND(D1175/LOOKUP(E1175,SMMLV!$A$2:$A$36,SMMLV!$D$2:$D$106),3))</f>
        <v/>
      </c>
    </row>
    <row r="1176" spans="2:6">
      <c r="B1176" s="162"/>
      <c r="C1176" s="162"/>
      <c r="E1176" s="163"/>
      <c r="F1176" s="193" t="str">
        <f>IF(OR(D1176="",E1176=""),"",ROUND(D1176/LOOKUP(E1176,SMMLV!$A$2:$A$36,SMMLV!$D$2:$D$106),3))</f>
        <v/>
      </c>
    </row>
    <row r="1177" spans="2:6">
      <c r="B1177" s="162"/>
      <c r="C1177" s="162"/>
      <c r="E1177" s="163"/>
      <c r="F1177" s="193" t="str">
        <f>IF(OR(D1177="",E1177=""),"",ROUND(D1177/LOOKUP(E1177,SMMLV!$A$2:$A$36,SMMLV!$D$2:$D$106),3))</f>
        <v/>
      </c>
    </row>
    <row r="1178" spans="2:6">
      <c r="B1178" s="162"/>
      <c r="C1178" s="162"/>
      <c r="E1178" s="163"/>
      <c r="F1178" s="193" t="str">
        <f>IF(OR(D1178="",E1178=""),"",ROUND(D1178/LOOKUP(E1178,SMMLV!$A$2:$A$36,SMMLV!$D$2:$D$106),3))</f>
        <v/>
      </c>
    </row>
    <row r="1179" spans="2:6">
      <c r="B1179" s="162"/>
      <c r="C1179" s="162"/>
      <c r="E1179" s="163"/>
      <c r="F1179" s="193" t="str">
        <f>IF(OR(D1179="",E1179=""),"",ROUND(D1179/LOOKUP(E1179,SMMLV!$A$2:$A$36,SMMLV!$D$2:$D$106),3))</f>
        <v/>
      </c>
    </row>
    <row r="1180" spans="2:6">
      <c r="B1180" s="162"/>
      <c r="C1180" s="162"/>
      <c r="E1180" s="163"/>
      <c r="F1180" s="193" t="str">
        <f>IF(OR(D1180="",E1180=""),"",ROUND(D1180/LOOKUP(E1180,SMMLV!$A$2:$A$36,SMMLV!$D$2:$D$106),3))</f>
        <v/>
      </c>
    </row>
    <row r="1181" spans="2:6">
      <c r="B1181" s="162"/>
      <c r="C1181" s="162"/>
      <c r="E1181" s="163"/>
      <c r="F1181" s="193" t="str">
        <f>IF(OR(D1181="",E1181=""),"",ROUND(D1181/LOOKUP(E1181,SMMLV!$A$2:$A$36,SMMLV!$D$2:$D$106),3))</f>
        <v/>
      </c>
    </row>
    <row r="1182" spans="2:6">
      <c r="B1182" s="162"/>
      <c r="C1182" s="162"/>
      <c r="E1182" s="163"/>
      <c r="F1182" s="193" t="str">
        <f>IF(OR(D1182="",E1182=""),"",ROUND(D1182/LOOKUP(E1182,SMMLV!$A$2:$A$36,SMMLV!$D$2:$D$106),3))</f>
        <v/>
      </c>
    </row>
    <row r="1183" spans="2:6">
      <c r="B1183" s="162"/>
      <c r="C1183" s="162"/>
      <c r="E1183" s="163"/>
      <c r="F1183" s="193" t="str">
        <f>IF(OR(D1183="",E1183=""),"",ROUND(D1183/LOOKUP(E1183,SMMLV!$A$2:$A$36,SMMLV!$D$2:$D$106),3))</f>
        <v/>
      </c>
    </row>
    <row r="1184" spans="2:6">
      <c r="B1184" s="162"/>
      <c r="C1184" s="162"/>
      <c r="E1184" s="163"/>
      <c r="F1184" s="193" t="str">
        <f>IF(OR(D1184="",E1184=""),"",ROUND(D1184/LOOKUP(E1184,SMMLV!$A$2:$A$36,SMMLV!$D$2:$D$106),3))</f>
        <v/>
      </c>
    </row>
    <row r="1185" spans="2:6">
      <c r="B1185" s="162"/>
      <c r="C1185" s="162"/>
      <c r="E1185" s="163"/>
      <c r="F1185" s="193" t="str">
        <f>IF(OR(D1185="",E1185=""),"",ROUND(D1185/LOOKUP(E1185,SMMLV!$A$2:$A$36,SMMLV!$D$2:$D$106),3))</f>
        <v/>
      </c>
    </row>
    <row r="1186" spans="2:6">
      <c r="B1186" s="162"/>
      <c r="C1186" s="162"/>
      <c r="E1186" s="163"/>
      <c r="F1186" s="193" t="str">
        <f>IF(OR(D1186="",E1186=""),"",ROUND(D1186/LOOKUP(E1186,SMMLV!$A$2:$A$36,SMMLV!$D$2:$D$106),3))</f>
        <v/>
      </c>
    </row>
    <row r="1187" spans="2:6">
      <c r="B1187" s="162"/>
      <c r="C1187" s="162"/>
      <c r="E1187" s="163"/>
      <c r="F1187" s="193" t="str">
        <f>IF(OR(D1187="",E1187=""),"",ROUND(D1187/LOOKUP(E1187,SMMLV!$A$2:$A$36,SMMLV!$D$2:$D$106),3))</f>
        <v/>
      </c>
    </row>
    <row r="1188" spans="2:6">
      <c r="B1188" s="162"/>
      <c r="C1188" s="162"/>
      <c r="E1188" s="163"/>
      <c r="F1188" s="193" t="str">
        <f>IF(OR(D1188="",E1188=""),"",ROUND(D1188/LOOKUP(E1188,SMMLV!$A$2:$A$36,SMMLV!$D$2:$D$106),3))</f>
        <v/>
      </c>
    </row>
    <row r="1189" spans="2:6">
      <c r="B1189" s="162"/>
      <c r="C1189" s="162"/>
      <c r="E1189" s="163"/>
      <c r="F1189" s="193" t="str">
        <f>IF(OR(D1189="",E1189=""),"",ROUND(D1189/LOOKUP(E1189,SMMLV!$A$2:$A$36,SMMLV!$D$2:$D$106),3))</f>
        <v/>
      </c>
    </row>
    <row r="1190" spans="2:6">
      <c r="B1190" s="162"/>
      <c r="C1190" s="162"/>
      <c r="E1190" s="163"/>
      <c r="F1190" s="193" t="str">
        <f>IF(OR(D1190="",E1190=""),"",ROUND(D1190/LOOKUP(E1190,SMMLV!$A$2:$A$36,SMMLV!$D$2:$D$106),3))</f>
        <v/>
      </c>
    </row>
    <row r="1191" spans="2:6">
      <c r="B1191" s="162"/>
      <c r="C1191" s="162"/>
      <c r="E1191" s="163"/>
      <c r="F1191" s="193" t="str">
        <f>IF(OR(D1191="",E1191=""),"",ROUND(D1191/LOOKUP(E1191,SMMLV!$A$2:$A$36,SMMLV!$D$2:$D$106),3))</f>
        <v/>
      </c>
    </row>
    <row r="1192" spans="2:6">
      <c r="B1192" s="162"/>
      <c r="C1192" s="162"/>
      <c r="E1192" s="163"/>
      <c r="F1192" s="193" t="str">
        <f>IF(OR(D1192="",E1192=""),"",ROUND(D1192/LOOKUP(E1192,SMMLV!$A$2:$A$36,SMMLV!$D$2:$D$106),3))</f>
        <v/>
      </c>
    </row>
    <row r="1193" spans="2:6">
      <c r="B1193" s="162"/>
      <c r="C1193" s="162"/>
      <c r="E1193" s="163"/>
      <c r="F1193" s="193" t="str">
        <f>IF(OR(D1193="",E1193=""),"",ROUND(D1193/LOOKUP(E1193,SMMLV!$A$2:$A$36,SMMLV!$D$2:$D$106),3))</f>
        <v/>
      </c>
    </row>
    <row r="1194" spans="2:6">
      <c r="B1194" s="162"/>
      <c r="C1194" s="162"/>
      <c r="E1194" s="163"/>
      <c r="F1194" s="193" t="str">
        <f>IF(OR(D1194="",E1194=""),"",ROUND(D1194/LOOKUP(E1194,SMMLV!$A$2:$A$36,SMMLV!$D$2:$D$106),3))</f>
        <v/>
      </c>
    </row>
    <row r="1195" spans="2:6">
      <c r="B1195" s="162"/>
      <c r="C1195" s="162"/>
      <c r="E1195" s="163"/>
      <c r="F1195" s="193" t="str">
        <f>IF(OR(D1195="",E1195=""),"",ROUND(D1195/LOOKUP(E1195,SMMLV!$A$2:$A$36,SMMLV!$D$2:$D$106),3))</f>
        <v/>
      </c>
    </row>
    <row r="1196" spans="2:6">
      <c r="B1196" s="162"/>
      <c r="C1196" s="162"/>
      <c r="E1196" s="163"/>
      <c r="F1196" s="193" t="str">
        <f>IF(OR(D1196="",E1196=""),"",ROUND(D1196/LOOKUP(E1196,SMMLV!$A$2:$A$36,SMMLV!$D$2:$D$106),3))</f>
        <v/>
      </c>
    </row>
    <row r="1197" spans="2:6">
      <c r="B1197" s="162"/>
      <c r="C1197" s="162"/>
      <c r="E1197" s="163"/>
      <c r="F1197" s="193" t="str">
        <f>IF(OR(D1197="",E1197=""),"",ROUND(D1197/LOOKUP(E1197,SMMLV!$A$2:$A$36,SMMLV!$D$2:$D$106),3))</f>
        <v/>
      </c>
    </row>
    <row r="1198" spans="2:6">
      <c r="B1198" s="162"/>
      <c r="C1198" s="162"/>
      <c r="E1198" s="163"/>
      <c r="F1198" s="193" t="str">
        <f>IF(OR(D1198="",E1198=""),"",ROUND(D1198/LOOKUP(E1198,SMMLV!$A$2:$A$36,SMMLV!$D$2:$D$106),3))</f>
        <v/>
      </c>
    </row>
    <row r="1199" spans="2:6">
      <c r="B1199" s="162"/>
      <c r="C1199" s="162"/>
      <c r="E1199" s="163"/>
      <c r="F1199" s="193" t="str">
        <f>IF(OR(D1199="",E1199=""),"",ROUND(D1199/LOOKUP(E1199,SMMLV!$A$2:$A$36,SMMLV!$D$2:$D$106),3))</f>
        <v/>
      </c>
    </row>
    <row r="1200" spans="2:6">
      <c r="B1200" s="162"/>
      <c r="C1200" s="162"/>
      <c r="E1200" s="163"/>
      <c r="F1200" s="193" t="str">
        <f>IF(OR(D1200="",E1200=""),"",ROUND(D1200/LOOKUP(E1200,SMMLV!$A$2:$A$36,SMMLV!$D$2:$D$106),3))</f>
        <v/>
      </c>
    </row>
    <row r="1201" spans="2:6">
      <c r="B1201" s="162"/>
      <c r="C1201" s="162"/>
      <c r="E1201" s="163"/>
      <c r="F1201" s="193" t="str">
        <f>IF(OR(D1201="",E1201=""),"",ROUND(D1201/LOOKUP(E1201,SMMLV!$A$2:$A$36,SMMLV!$D$2:$D$106),3))</f>
        <v/>
      </c>
    </row>
    <row r="1202" spans="2:6">
      <c r="B1202" s="162"/>
      <c r="C1202" s="162"/>
      <c r="E1202" s="163"/>
      <c r="F1202" s="193" t="str">
        <f>IF(OR(D1202="",E1202=""),"",ROUND(D1202/LOOKUP(E1202,SMMLV!$A$2:$A$36,SMMLV!$D$2:$D$106),3))</f>
        <v/>
      </c>
    </row>
    <row r="1203" spans="2:6">
      <c r="B1203" s="162"/>
      <c r="C1203" s="162"/>
      <c r="E1203" s="163"/>
      <c r="F1203" s="193" t="str">
        <f>IF(OR(D1203="",E1203=""),"",ROUND(D1203/LOOKUP(E1203,SMMLV!$A$2:$A$36,SMMLV!$D$2:$D$106),3))</f>
        <v/>
      </c>
    </row>
    <row r="1204" spans="2:6">
      <c r="B1204" s="162"/>
      <c r="C1204" s="162"/>
      <c r="E1204" s="163"/>
      <c r="F1204" s="193" t="str">
        <f>IF(OR(D1204="",E1204=""),"",ROUND(D1204/LOOKUP(E1204,SMMLV!$A$2:$A$36,SMMLV!$D$2:$D$106),3))</f>
        <v/>
      </c>
    </row>
    <row r="1205" spans="2:6">
      <c r="B1205" s="162"/>
      <c r="C1205" s="162"/>
      <c r="E1205" s="163"/>
      <c r="F1205" s="193" t="str">
        <f>IF(OR(D1205="",E1205=""),"",ROUND(D1205/LOOKUP(E1205,SMMLV!$A$2:$A$36,SMMLV!$D$2:$D$106),3))</f>
        <v/>
      </c>
    </row>
    <row r="1206" spans="2:6">
      <c r="B1206" s="162"/>
      <c r="C1206" s="162"/>
      <c r="E1206" s="163"/>
      <c r="F1206" s="193" t="str">
        <f>IF(OR(D1206="",E1206=""),"",ROUND(D1206/LOOKUP(E1206,SMMLV!$A$2:$A$36,SMMLV!$D$2:$D$106),3))</f>
        <v/>
      </c>
    </row>
    <row r="1207" spans="2:6">
      <c r="B1207" s="162"/>
      <c r="C1207" s="162"/>
      <c r="E1207" s="163"/>
      <c r="F1207" s="193" t="str">
        <f>IF(OR(D1207="",E1207=""),"",ROUND(D1207/LOOKUP(E1207,SMMLV!$A$2:$A$36,SMMLV!$D$2:$D$106),3))</f>
        <v/>
      </c>
    </row>
    <row r="1208" spans="2:6">
      <c r="B1208" s="162"/>
      <c r="C1208" s="162"/>
      <c r="E1208" s="163"/>
      <c r="F1208" s="193" t="str">
        <f>IF(OR(D1208="",E1208=""),"",ROUND(D1208/LOOKUP(E1208,SMMLV!$A$2:$A$36,SMMLV!$D$2:$D$106),3))</f>
        <v/>
      </c>
    </row>
    <row r="1209" spans="2:6">
      <c r="B1209" s="162"/>
      <c r="C1209" s="162"/>
      <c r="E1209" s="163"/>
      <c r="F1209" s="193" t="str">
        <f>IF(OR(D1209="",E1209=""),"",ROUND(D1209/LOOKUP(E1209,SMMLV!$A$2:$A$36,SMMLV!$D$2:$D$106),3))</f>
        <v/>
      </c>
    </row>
    <row r="1210" spans="2:6">
      <c r="B1210" s="162"/>
      <c r="C1210" s="162"/>
      <c r="E1210" s="163"/>
      <c r="F1210" s="193" t="str">
        <f>IF(OR(D1210="",E1210=""),"",ROUND(D1210/LOOKUP(E1210,SMMLV!$A$2:$A$36,SMMLV!$D$2:$D$106),3))</f>
        <v/>
      </c>
    </row>
    <row r="1211" spans="2:6">
      <c r="B1211" s="162"/>
      <c r="C1211" s="162"/>
      <c r="E1211" s="163"/>
      <c r="F1211" s="193" t="str">
        <f>IF(OR(D1211="",E1211=""),"",ROUND(D1211/LOOKUP(E1211,SMMLV!$A$2:$A$36,SMMLV!$D$2:$D$106),3))</f>
        <v/>
      </c>
    </row>
    <row r="1212" spans="2:6">
      <c r="B1212" s="162"/>
      <c r="C1212" s="162"/>
      <c r="E1212" s="163"/>
      <c r="F1212" s="193" t="str">
        <f>IF(OR(D1212="",E1212=""),"",ROUND(D1212/LOOKUP(E1212,SMMLV!$A$2:$A$36,SMMLV!$D$2:$D$106),3))</f>
        <v/>
      </c>
    </row>
    <row r="1213" spans="2:6">
      <c r="B1213" s="162"/>
      <c r="C1213" s="162"/>
      <c r="E1213" s="163"/>
      <c r="F1213" s="193" t="str">
        <f>IF(OR(D1213="",E1213=""),"",ROUND(D1213/LOOKUP(E1213,SMMLV!$A$2:$A$36,SMMLV!$D$2:$D$106),3))</f>
        <v/>
      </c>
    </row>
    <row r="1214" spans="2:6">
      <c r="B1214" s="162"/>
      <c r="C1214" s="162"/>
      <c r="E1214" s="163"/>
      <c r="F1214" s="193" t="str">
        <f>IF(OR(D1214="",E1214=""),"",ROUND(D1214/LOOKUP(E1214,SMMLV!$A$2:$A$36,SMMLV!$D$2:$D$106),3))</f>
        <v/>
      </c>
    </row>
    <row r="1215" spans="2:6">
      <c r="B1215" s="162"/>
      <c r="C1215" s="162"/>
      <c r="E1215" s="163"/>
      <c r="F1215" s="193" t="str">
        <f>IF(OR(D1215="",E1215=""),"",ROUND(D1215/LOOKUP(E1215,SMMLV!$A$2:$A$36,SMMLV!$D$2:$D$106),3))</f>
        <v/>
      </c>
    </row>
    <row r="1216" spans="2:6">
      <c r="B1216" s="162"/>
      <c r="C1216" s="162"/>
      <c r="E1216" s="163"/>
      <c r="F1216" s="193" t="str">
        <f>IF(OR(D1216="",E1216=""),"",ROUND(D1216/LOOKUP(E1216,SMMLV!$A$2:$A$36,SMMLV!$D$2:$D$106),3))</f>
        <v/>
      </c>
    </row>
    <row r="1217" spans="2:6">
      <c r="B1217" s="162"/>
      <c r="C1217" s="162"/>
      <c r="E1217" s="163"/>
      <c r="F1217" s="193" t="str">
        <f>IF(OR(D1217="",E1217=""),"",ROUND(D1217/LOOKUP(E1217,SMMLV!$A$2:$A$36,SMMLV!$D$2:$D$106),3))</f>
        <v/>
      </c>
    </row>
    <row r="1218" spans="2:6">
      <c r="B1218" s="162"/>
      <c r="C1218" s="162"/>
      <c r="E1218" s="163"/>
      <c r="F1218" s="193" t="str">
        <f>IF(OR(D1218="",E1218=""),"",ROUND(D1218/LOOKUP(E1218,SMMLV!$A$2:$A$36,SMMLV!$D$2:$D$106),3))</f>
        <v/>
      </c>
    </row>
    <row r="1219" spans="2:6">
      <c r="B1219" s="162"/>
      <c r="C1219" s="162"/>
      <c r="E1219" s="163"/>
      <c r="F1219" s="193" t="str">
        <f>IF(OR(D1219="",E1219=""),"",ROUND(D1219/LOOKUP(E1219,SMMLV!$A$2:$A$36,SMMLV!$D$2:$D$106),3))</f>
        <v/>
      </c>
    </row>
    <row r="1220" spans="2:6">
      <c r="B1220" s="162"/>
      <c r="C1220" s="162"/>
      <c r="E1220" s="163"/>
      <c r="F1220" s="193" t="str">
        <f>IF(OR(D1220="",E1220=""),"",ROUND(D1220/LOOKUP(E1220,SMMLV!$A$2:$A$36,SMMLV!$D$2:$D$106),3))</f>
        <v/>
      </c>
    </row>
    <row r="1221" spans="2:6">
      <c r="B1221" s="162"/>
      <c r="C1221" s="162"/>
      <c r="E1221" s="163"/>
      <c r="F1221" s="193" t="str">
        <f>IF(OR(D1221="",E1221=""),"",ROUND(D1221/LOOKUP(E1221,SMMLV!$A$2:$A$36,SMMLV!$D$2:$D$106),3))</f>
        <v/>
      </c>
    </row>
    <row r="1222" spans="2:6">
      <c r="B1222" s="162"/>
      <c r="C1222" s="162"/>
      <c r="E1222" s="163"/>
      <c r="F1222" s="193" t="str">
        <f>IF(OR(D1222="",E1222=""),"",ROUND(D1222/LOOKUP(E1222,SMMLV!$A$2:$A$36,SMMLV!$D$2:$D$106),3))</f>
        <v/>
      </c>
    </row>
    <row r="1223" spans="2:6">
      <c r="B1223" s="162"/>
      <c r="C1223" s="162"/>
      <c r="E1223" s="163"/>
      <c r="F1223" s="193" t="str">
        <f>IF(OR(D1223="",E1223=""),"",ROUND(D1223/LOOKUP(E1223,SMMLV!$A$2:$A$36,SMMLV!$D$2:$D$106),3))</f>
        <v/>
      </c>
    </row>
    <row r="1224" spans="2:6">
      <c r="B1224" s="162"/>
      <c r="C1224" s="162"/>
      <c r="E1224" s="163"/>
      <c r="F1224" s="193" t="str">
        <f>IF(OR(D1224="",E1224=""),"",ROUND(D1224/LOOKUP(E1224,SMMLV!$A$2:$A$36,SMMLV!$D$2:$D$106),3))</f>
        <v/>
      </c>
    </row>
    <row r="1225" spans="2:6">
      <c r="B1225" s="162"/>
      <c r="C1225" s="162"/>
      <c r="E1225" s="163"/>
      <c r="F1225" s="193" t="str">
        <f>IF(OR(D1225="",E1225=""),"",ROUND(D1225/LOOKUP(E1225,SMMLV!$A$2:$A$36,SMMLV!$D$2:$D$106),3))</f>
        <v/>
      </c>
    </row>
    <row r="1226" spans="2:6">
      <c r="B1226" s="162"/>
      <c r="C1226" s="162"/>
      <c r="E1226" s="163"/>
      <c r="F1226" s="193" t="str">
        <f>IF(OR(D1226="",E1226=""),"",ROUND(D1226/LOOKUP(E1226,SMMLV!$A$2:$A$36,SMMLV!$D$2:$D$106),3))</f>
        <v/>
      </c>
    </row>
    <row r="1227" spans="2:6">
      <c r="B1227" s="162"/>
      <c r="C1227" s="162"/>
      <c r="E1227" s="163"/>
      <c r="F1227" s="193" t="str">
        <f>IF(OR(D1227="",E1227=""),"",ROUND(D1227/LOOKUP(E1227,SMMLV!$A$2:$A$36,SMMLV!$D$2:$D$106),3))</f>
        <v/>
      </c>
    </row>
    <row r="1228" spans="2:6">
      <c r="B1228" s="162"/>
      <c r="C1228" s="162"/>
      <c r="E1228" s="163"/>
      <c r="F1228" s="193" t="str">
        <f>IF(OR(D1228="",E1228=""),"",ROUND(D1228/LOOKUP(E1228,SMMLV!$A$2:$A$36,SMMLV!$D$2:$D$106),3))</f>
        <v/>
      </c>
    </row>
    <row r="1229" spans="2:6">
      <c r="B1229" s="162"/>
      <c r="C1229" s="162"/>
      <c r="E1229" s="163"/>
      <c r="F1229" s="193" t="str">
        <f>IF(OR(D1229="",E1229=""),"",ROUND(D1229/LOOKUP(E1229,SMMLV!$A$2:$A$36,SMMLV!$D$2:$D$106),3))</f>
        <v/>
      </c>
    </row>
    <row r="1230" spans="2:6">
      <c r="B1230" s="162"/>
      <c r="C1230" s="162"/>
      <c r="E1230" s="163"/>
      <c r="F1230" s="193" t="str">
        <f>IF(OR(D1230="",E1230=""),"",ROUND(D1230/LOOKUP(E1230,SMMLV!$A$2:$A$36,SMMLV!$D$2:$D$106),3))</f>
        <v/>
      </c>
    </row>
    <row r="1231" spans="2:6">
      <c r="B1231" s="162"/>
      <c r="C1231" s="162"/>
      <c r="E1231" s="163"/>
      <c r="F1231" s="193" t="str">
        <f>IF(OR(D1231="",E1231=""),"",ROUND(D1231/LOOKUP(E1231,SMMLV!$A$2:$A$36,SMMLV!$D$2:$D$106),3))</f>
        <v/>
      </c>
    </row>
    <row r="1232" spans="2:6">
      <c r="B1232" s="162"/>
      <c r="C1232" s="162"/>
      <c r="E1232" s="163"/>
      <c r="F1232" s="193" t="str">
        <f>IF(OR(D1232="",E1232=""),"",ROUND(D1232/LOOKUP(E1232,SMMLV!$A$2:$A$36,SMMLV!$D$2:$D$106),3))</f>
        <v/>
      </c>
    </row>
    <row r="1233" spans="2:6">
      <c r="B1233" s="162"/>
      <c r="C1233" s="162"/>
      <c r="E1233" s="163"/>
      <c r="F1233" s="193" t="str">
        <f>IF(OR(D1233="",E1233=""),"",ROUND(D1233/LOOKUP(E1233,SMMLV!$A$2:$A$36,SMMLV!$D$2:$D$106),3))</f>
        <v/>
      </c>
    </row>
    <row r="1234" spans="2:6">
      <c r="B1234" s="162"/>
      <c r="C1234" s="162"/>
      <c r="E1234" s="163"/>
      <c r="F1234" s="193" t="str">
        <f>IF(OR(D1234="",E1234=""),"",ROUND(D1234/LOOKUP(E1234,SMMLV!$A$2:$A$36,SMMLV!$D$2:$D$106),3))</f>
        <v/>
      </c>
    </row>
    <row r="1235" spans="2:6">
      <c r="B1235" s="162"/>
      <c r="C1235" s="162"/>
      <c r="E1235" s="163"/>
      <c r="F1235" s="193" t="str">
        <f>IF(OR(D1235="",E1235=""),"",ROUND(D1235/LOOKUP(E1235,SMMLV!$A$2:$A$36,SMMLV!$D$2:$D$106),3))</f>
        <v/>
      </c>
    </row>
    <row r="1236" spans="2:6">
      <c r="B1236" s="162"/>
      <c r="C1236" s="162"/>
      <c r="E1236" s="163"/>
      <c r="F1236" s="193" t="str">
        <f>IF(OR(D1236="",E1236=""),"",ROUND(D1236/LOOKUP(E1236,SMMLV!$A$2:$A$36,SMMLV!$D$2:$D$106),3))</f>
        <v/>
      </c>
    </row>
    <row r="1237" spans="2:6">
      <c r="B1237" s="162"/>
      <c r="C1237" s="162"/>
      <c r="E1237" s="163"/>
      <c r="F1237" s="193" t="str">
        <f>IF(OR(D1237="",E1237=""),"",ROUND(D1237/LOOKUP(E1237,SMMLV!$A$2:$A$36,SMMLV!$D$2:$D$106),3))</f>
        <v/>
      </c>
    </row>
    <row r="1238" spans="2:6">
      <c r="B1238" s="162"/>
      <c r="C1238" s="162"/>
      <c r="E1238" s="163"/>
      <c r="F1238" s="193" t="str">
        <f>IF(OR(D1238="",E1238=""),"",ROUND(D1238/LOOKUP(E1238,SMMLV!$A$2:$A$36,SMMLV!$D$2:$D$106),3))</f>
        <v/>
      </c>
    </row>
    <row r="1239" spans="2:6">
      <c r="B1239" s="162"/>
      <c r="C1239" s="162"/>
      <c r="E1239" s="163"/>
      <c r="F1239" s="193" t="str">
        <f>IF(OR(D1239="",E1239=""),"",ROUND(D1239/LOOKUP(E1239,SMMLV!$A$2:$A$36,SMMLV!$D$2:$D$106),3))</f>
        <v/>
      </c>
    </row>
    <row r="1240" spans="2:6">
      <c r="B1240" s="162"/>
      <c r="C1240" s="162"/>
      <c r="E1240" s="163"/>
      <c r="F1240" s="193" t="str">
        <f>IF(OR(D1240="",E1240=""),"",ROUND(D1240/LOOKUP(E1240,SMMLV!$A$2:$A$36,SMMLV!$D$2:$D$106),3))</f>
        <v/>
      </c>
    </row>
    <row r="1241" spans="2:6">
      <c r="B1241" s="162"/>
      <c r="C1241" s="162"/>
      <c r="E1241" s="163"/>
      <c r="F1241" s="193" t="str">
        <f>IF(OR(D1241="",E1241=""),"",ROUND(D1241/LOOKUP(E1241,SMMLV!$A$2:$A$36,SMMLV!$D$2:$D$106),3))</f>
        <v/>
      </c>
    </row>
    <row r="1242" spans="2:6">
      <c r="B1242" s="162"/>
      <c r="C1242" s="162"/>
      <c r="E1242" s="163"/>
      <c r="F1242" s="193" t="str">
        <f>IF(OR(D1242="",E1242=""),"",ROUND(D1242/LOOKUP(E1242,SMMLV!$A$2:$A$36,SMMLV!$D$2:$D$106),3))</f>
        <v/>
      </c>
    </row>
    <row r="1243" spans="2:6">
      <c r="B1243" s="162"/>
      <c r="C1243" s="162"/>
      <c r="E1243" s="163"/>
      <c r="F1243" s="193" t="str">
        <f>IF(OR(D1243="",E1243=""),"",ROUND(D1243/LOOKUP(E1243,SMMLV!$A$2:$A$36,SMMLV!$D$2:$D$106),3))</f>
        <v/>
      </c>
    </row>
    <row r="1244" spans="2:6">
      <c r="B1244" s="162"/>
      <c r="C1244" s="162"/>
      <c r="E1244" s="163"/>
      <c r="F1244" s="193" t="str">
        <f>IF(OR(D1244="",E1244=""),"",ROUND(D1244/LOOKUP(E1244,SMMLV!$A$2:$A$36,SMMLV!$D$2:$D$106),3))</f>
        <v/>
      </c>
    </row>
    <row r="1245" spans="2:6">
      <c r="B1245" s="162"/>
      <c r="C1245" s="162"/>
      <c r="E1245" s="163"/>
      <c r="F1245" s="193" t="str">
        <f>IF(OR(D1245="",E1245=""),"",ROUND(D1245/LOOKUP(E1245,SMMLV!$A$2:$A$36,SMMLV!$D$2:$D$106),3))</f>
        <v/>
      </c>
    </row>
    <row r="1246" spans="2:6">
      <c r="B1246" s="162"/>
      <c r="C1246" s="162"/>
      <c r="E1246" s="163"/>
      <c r="F1246" s="193" t="str">
        <f>IF(OR(D1246="",E1246=""),"",ROUND(D1246/LOOKUP(E1246,SMMLV!$A$2:$A$36,SMMLV!$D$2:$D$106),3))</f>
        <v/>
      </c>
    </row>
    <row r="1247" spans="2:6">
      <c r="B1247" s="162"/>
      <c r="C1247" s="162"/>
      <c r="E1247" s="163"/>
      <c r="F1247" s="193" t="str">
        <f>IF(OR(D1247="",E1247=""),"",ROUND(D1247/LOOKUP(E1247,SMMLV!$A$2:$A$36,SMMLV!$D$2:$D$106),3))</f>
        <v/>
      </c>
    </row>
    <row r="1248" spans="2:6">
      <c r="B1248" s="162"/>
      <c r="C1248" s="162"/>
      <c r="E1248" s="163"/>
      <c r="F1248" s="193" t="str">
        <f>IF(OR(D1248="",E1248=""),"",ROUND(D1248/LOOKUP(E1248,SMMLV!$A$2:$A$36,SMMLV!$D$2:$D$106),3))</f>
        <v/>
      </c>
    </row>
    <row r="1249" spans="2:6">
      <c r="B1249" s="162"/>
      <c r="C1249" s="162"/>
      <c r="E1249" s="163"/>
      <c r="F1249" s="193" t="str">
        <f>IF(OR(D1249="",E1249=""),"",ROUND(D1249/LOOKUP(E1249,SMMLV!$A$2:$A$36,SMMLV!$D$2:$D$106),3))</f>
        <v/>
      </c>
    </row>
    <row r="1250" spans="2:6">
      <c r="B1250" s="162"/>
      <c r="C1250" s="162"/>
      <c r="E1250" s="163"/>
      <c r="F1250" s="193" t="str">
        <f>IF(OR(D1250="",E1250=""),"",ROUND(D1250/LOOKUP(E1250,SMMLV!$A$2:$A$36,SMMLV!$D$2:$D$106),3))</f>
        <v/>
      </c>
    </row>
    <row r="1251" spans="2:6">
      <c r="B1251" s="162"/>
      <c r="C1251" s="162"/>
      <c r="E1251" s="163"/>
      <c r="F1251" s="193" t="str">
        <f>IF(OR(D1251="",E1251=""),"",ROUND(D1251/LOOKUP(E1251,SMMLV!$A$2:$A$36,SMMLV!$D$2:$D$106),3))</f>
        <v/>
      </c>
    </row>
    <row r="1252" spans="2:6">
      <c r="B1252" s="162"/>
      <c r="C1252" s="162"/>
      <c r="E1252" s="163"/>
      <c r="F1252" s="193" t="str">
        <f>IF(OR(D1252="",E1252=""),"",ROUND(D1252/LOOKUP(E1252,SMMLV!$A$2:$A$36,SMMLV!$D$2:$D$106),3))</f>
        <v/>
      </c>
    </row>
    <row r="1253" spans="2:6">
      <c r="B1253" s="162"/>
      <c r="C1253" s="162"/>
      <c r="E1253" s="163"/>
      <c r="F1253" s="193" t="str">
        <f>IF(OR(D1253="",E1253=""),"",ROUND(D1253/LOOKUP(E1253,SMMLV!$A$2:$A$36,SMMLV!$D$2:$D$106),3))</f>
        <v/>
      </c>
    </row>
    <row r="1254" spans="2:6">
      <c r="B1254" s="162"/>
      <c r="C1254" s="162"/>
      <c r="E1254" s="163"/>
      <c r="F1254" s="193" t="str">
        <f>IF(OR(D1254="",E1254=""),"",ROUND(D1254/LOOKUP(E1254,SMMLV!$A$2:$A$36,SMMLV!$D$2:$D$106),3))</f>
        <v/>
      </c>
    </row>
    <row r="1255" spans="2:6">
      <c r="B1255" s="162"/>
      <c r="C1255" s="162"/>
      <c r="E1255" s="163"/>
      <c r="F1255" s="193" t="str">
        <f>IF(OR(D1255="",E1255=""),"",ROUND(D1255/LOOKUP(E1255,SMMLV!$A$2:$A$36,SMMLV!$D$2:$D$106),3))</f>
        <v/>
      </c>
    </row>
    <row r="1256" spans="2:6">
      <c r="B1256" s="162"/>
      <c r="C1256" s="162"/>
      <c r="E1256" s="163"/>
      <c r="F1256" s="193" t="str">
        <f>IF(OR(D1256="",E1256=""),"",ROUND(D1256/LOOKUP(E1256,SMMLV!$A$2:$A$36,SMMLV!$D$2:$D$106),3))</f>
        <v/>
      </c>
    </row>
    <row r="1257" spans="2:6">
      <c r="B1257" s="162"/>
      <c r="C1257" s="162"/>
      <c r="E1257" s="163"/>
      <c r="F1257" s="193" t="str">
        <f>IF(OR(D1257="",E1257=""),"",ROUND(D1257/LOOKUP(E1257,SMMLV!$A$2:$A$36,SMMLV!$D$2:$D$106),3))</f>
        <v/>
      </c>
    </row>
    <row r="1258" spans="2:6">
      <c r="B1258" s="162"/>
      <c r="C1258" s="162"/>
      <c r="E1258" s="163"/>
      <c r="F1258" s="193" t="str">
        <f>IF(OR(D1258="",E1258=""),"",ROUND(D1258/LOOKUP(E1258,SMMLV!$A$2:$A$36,SMMLV!$D$2:$D$106),3))</f>
        <v/>
      </c>
    </row>
    <row r="1259" spans="2:6">
      <c r="B1259" s="162"/>
      <c r="C1259" s="162"/>
      <c r="E1259" s="163"/>
      <c r="F1259" s="193" t="str">
        <f>IF(OR(D1259="",E1259=""),"",ROUND(D1259/LOOKUP(E1259,SMMLV!$A$2:$A$36,SMMLV!$D$2:$D$106),3))</f>
        <v/>
      </c>
    </row>
    <row r="1260" spans="2:6">
      <c r="E1260" s="163"/>
      <c r="F1260" s="193" t="str">
        <f>IF(OR(D1260="",E1260=""),"",ROUND(D1260/LOOKUP(E1260,SMMLV!$A$2:$A$36,SMMLV!$D$2:$D$106),3))</f>
        <v/>
      </c>
    </row>
    <row r="1261" spans="2:6">
      <c r="E1261" s="163"/>
      <c r="F1261" s="193" t="str">
        <f>IF(OR(D1261="",E1261=""),"",ROUND(D1261/LOOKUP(E1261,SMMLV!$A$2:$A$36,SMMLV!$D$2:$D$106),3))</f>
        <v/>
      </c>
    </row>
    <row r="1262" spans="2:6">
      <c r="E1262" s="163"/>
      <c r="F1262" s="193" t="str">
        <f>IF(OR(D1262="",E1262=""),"",ROUND(D1262/LOOKUP(E1262,SMMLV!$A$2:$A$36,SMMLV!$D$2:$D$106),3))</f>
        <v/>
      </c>
    </row>
    <row r="1263" spans="2:6">
      <c r="E1263" s="163"/>
      <c r="F1263" s="193" t="str">
        <f>IF(OR(D1263="",E1263=""),"",ROUND(D1263/LOOKUP(E1263,SMMLV!$A$2:$A$36,SMMLV!$D$2:$D$106),3))</f>
        <v/>
      </c>
    </row>
    <row r="1264" spans="2:6">
      <c r="E1264" s="163"/>
      <c r="F1264" s="193" t="str">
        <f>IF(OR(D1264="",E1264=""),"",ROUND(D1264/LOOKUP(E1264,SMMLV!$A$2:$A$36,SMMLV!$D$2:$D$106),3))</f>
        <v/>
      </c>
    </row>
    <row r="1265" spans="5:6">
      <c r="E1265" s="163"/>
      <c r="F1265" s="193" t="str">
        <f>IF(OR(D1265="",E1265=""),"",ROUND(D1265/LOOKUP(E1265,SMMLV!$A$2:$A$36,SMMLV!$D$2:$D$106),3))</f>
        <v/>
      </c>
    </row>
    <row r="1266" spans="5:6">
      <c r="E1266" s="163"/>
      <c r="F1266" s="193" t="str">
        <f>IF(OR(D1266="",E1266=""),"",ROUND(D1266/LOOKUP(E1266,SMMLV!$A$2:$A$36,SMMLV!$D$2:$D$106),3))</f>
        <v/>
      </c>
    </row>
    <row r="1267" spans="5:6">
      <c r="E1267" s="163"/>
      <c r="F1267" s="193" t="str">
        <f>IF(OR(D1267="",E1267=""),"",ROUND(D1267/LOOKUP(E1267,SMMLV!$A$2:$A$36,SMMLV!$D$2:$D$106),3))</f>
        <v/>
      </c>
    </row>
    <row r="1268" spans="5:6">
      <c r="E1268" s="163"/>
      <c r="F1268" s="193" t="str">
        <f>IF(OR(D1268="",E1268=""),"",ROUND(D1268/LOOKUP(E1268,SMMLV!$A$2:$A$36,SMMLV!$D$2:$D$106),3))</f>
        <v/>
      </c>
    </row>
    <row r="1269" spans="5:6">
      <c r="E1269" s="163"/>
      <c r="F1269" s="193" t="str">
        <f>IF(OR(D1269="",E1269=""),"",ROUND(D1269/LOOKUP(E1269,SMMLV!$A$2:$A$36,SMMLV!$D$2:$D$106),3))</f>
        <v/>
      </c>
    </row>
    <row r="1270" spans="5:6">
      <c r="E1270" s="163"/>
      <c r="F1270" s="193" t="str">
        <f>IF(OR(D1270="",E1270=""),"",ROUND(D1270/LOOKUP(E1270,SMMLV!$A$2:$A$36,SMMLV!$D$2:$D$106),3))</f>
        <v/>
      </c>
    </row>
    <row r="1271" spans="5:6">
      <c r="E1271" s="163"/>
      <c r="F1271" s="193" t="str">
        <f>IF(OR(D1271="",E1271=""),"",ROUND(D1271/LOOKUP(E1271,SMMLV!$A$2:$A$36,SMMLV!$D$2:$D$106),3))</f>
        <v/>
      </c>
    </row>
    <row r="1272" spans="5:6">
      <c r="E1272" s="163"/>
      <c r="F1272" s="193" t="str">
        <f>IF(OR(D1272="",E1272=""),"",ROUND(D1272/LOOKUP(E1272,SMMLV!$A$2:$A$36,SMMLV!$D$2:$D$106),3))</f>
        <v/>
      </c>
    </row>
    <row r="1273" spans="5:6">
      <c r="E1273" s="163"/>
      <c r="F1273" s="193" t="str">
        <f>IF(OR(D1273="",E1273=""),"",ROUND(D1273/LOOKUP(E1273,SMMLV!$A$2:$A$36,SMMLV!$D$2:$D$106),3))</f>
        <v/>
      </c>
    </row>
    <row r="1274" spans="5:6">
      <c r="E1274" s="163"/>
      <c r="F1274" s="193" t="str">
        <f>IF(OR(D1274="",E1274=""),"",ROUND(D1274/LOOKUP(E1274,SMMLV!$A$2:$A$36,SMMLV!$D$2:$D$106),3))</f>
        <v/>
      </c>
    </row>
    <row r="1275" spans="5:6">
      <c r="E1275" s="163"/>
      <c r="F1275" s="193" t="str">
        <f>IF(OR(D1275="",E1275=""),"",ROUND(D1275/LOOKUP(E1275,SMMLV!$A$2:$A$36,SMMLV!$D$2:$D$106),3))</f>
        <v/>
      </c>
    </row>
    <row r="1276" spans="5:6">
      <c r="E1276" s="163"/>
      <c r="F1276" s="193" t="str">
        <f>IF(OR(D1276="",E1276=""),"",ROUND(D1276/LOOKUP(E1276,SMMLV!$A$2:$A$36,SMMLV!$D$2:$D$106),3))</f>
        <v/>
      </c>
    </row>
    <row r="1277" spans="5:6">
      <c r="E1277" s="163"/>
      <c r="F1277" s="193" t="str">
        <f>IF(OR(D1277="",E1277=""),"",ROUND(D1277/LOOKUP(E1277,SMMLV!$A$2:$A$36,SMMLV!$D$2:$D$106),3))</f>
        <v/>
      </c>
    </row>
    <row r="1278" spans="5:6">
      <c r="E1278" s="163"/>
      <c r="F1278" s="193" t="str">
        <f>IF(OR(D1278="",E1278=""),"",ROUND(D1278/LOOKUP(E1278,SMMLV!$A$2:$A$36,SMMLV!$D$2:$D$106),3))</f>
        <v/>
      </c>
    </row>
    <row r="1279" spans="5:6">
      <c r="E1279" s="163"/>
      <c r="F1279" s="193" t="str">
        <f>IF(OR(D1279="",E1279=""),"",ROUND(D1279/LOOKUP(E1279,SMMLV!$A$2:$A$36,SMMLV!$D$2:$D$106),3))</f>
        <v/>
      </c>
    </row>
    <row r="1280" spans="5:6">
      <c r="E1280" s="163"/>
      <c r="F1280" s="193" t="str">
        <f>IF(OR(D1280="",E1280=""),"",ROUND(D1280/LOOKUP(E1280,SMMLV!$A$2:$A$36,SMMLV!$D$2:$D$106),3))</f>
        <v/>
      </c>
    </row>
    <row r="1281" spans="5:6">
      <c r="E1281" s="163"/>
      <c r="F1281" s="193" t="str">
        <f>IF(OR(D1281="",E1281=""),"",ROUND(D1281/LOOKUP(E1281,SMMLV!$A$2:$A$36,SMMLV!$D$2:$D$106),3))</f>
        <v/>
      </c>
    </row>
    <row r="1282" spans="5:6">
      <c r="E1282" s="163"/>
      <c r="F1282" s="193" t="str">
        <f>IF(OR(D1282="",E1282=""),"",ROUND(D1282/LOOKUP(E1282,SMMLV!$A$2:$A$36,SMMLV!$D$2:$D$106),3))</f>
        <v/>
      </c>
    </row>
    <row r="1283" spans="5:6">
      <c r="E1283" s="163"/>
      <c r="F1283" s="193" t="str">
        <f>IF(OR(D1283="",E1283=""),"",ROUND(D1283/LOOKUP(E1283,SMMLV!$A$2:$A$36,SMMLV!$D$2:$D$106),3))</f>
        <v/>
      </c>
    </row>
    <row r="1284" spans="5:6">
      <c r="E1284" s="163"/>
      <c r="F1284" s="193" t="str">
        <f>IF(OR(D1284="",E1284=""),"",ROUND(D1284/LOOKUP(E1284,SMMLV!$A$2:$A$36,SMMLV!$D$2:$D$106),3))</f>
        <v/>
      </c>
    </row>
    <row r="1285" spans="5:6">
      <c r="E1285" s="163"/>
      <c r="F1285" s="193" t="str">
        <f>IF(OR(D1285="",E1285=""),"",ROUND(D1285/LOOKUP(E1285,SMMLV!$A$2:$A$36,SMMLV!$D$2:$D$106),3))</f>
        <v/>
      </c>
    </row>
    <row r="1286" spans="5:6">
      <c r="E1286" s="163"/>
      <c r="F1286" s="193" t="str">
        <f>IF(OR(D1286="",E1286=""),"",ROUND(D1286/LOOKUP(E1286,SMMLV!$A$2:$A$36,SMMLV!$D$2:$D$106),3))</f>
        <v/>
      </c>
    </row>
    <row r="1287" spans="5:6">
      <c r="E1287" s="163"/>
      <c r="F1287" s="193" t="str">
        <f>IF(OR(D1287="",E1287=""),"",ROUND(D1287/LOOKUP(E1287,SMMLV!$A$2:$A$36,SMMLV!$D$2:$D$106),3))</f>
        <v/>
      </c>
    </row>
    <row r="1288" spans="5:6">
      <c r="E1288" s="163"/>
      <c r="F1288" s="193" t="str">
        <f>IF(OR(D1288="",E1288=""),"",ROUND(D1288/LOOKUP(E1288,SMMLV!$A$2:$A$36,SMMLV!$D$2:$D$106),3))</f>
        <v/>
      </c>
    </row>
    <row r="1289" spans="5:6">
      <c r="E1289" s="163"/>
      <c r="F1289" s="193" t="str">
        <f>IF(OR(D1289="",E1289=""),"",ROUND(D1289/LOOKUP(E1289,SMMLV!$A$2:$A$36,SMMLV!$D$2:$D$106),3))</f>
        <v/>
      </c>
    </row>
    <row r="1290" spans="5:6">
      <c r="E1290" s="163"/>
      <c r="F1290" s="193" t="str">
        <f>IF(OR(D1290="",E1290=""),"",ROUND(D1290/LOOKUP(E1290,SMMLV!$A$2:$A$36,SMMLV!$D$2:$D$106),3))</f>
        <v/>
      </c>
    </row>
    <row r="1291" spans="5:6">
      <c r="E1291" s="163"/>
      <c r="F1291" s="193" t="str">
        <f>IF(OR(D1291="",E1291=""),"",ROUND(D1291/LOOKUP(E1291,SMMLV!$A$2:$A$36,SMMLV!$D$2:$D$106),3))</f>
        <v/>
      </c>
    </row>
    <row r="1292" spans="5:6">
      <c r="E1292" s="163"/>
      <c r="F1292" s="193" t="str">
        <f>IF(OR(D1292="",E1292=""),"",ROUND(D1292/LOOKUP(E1292,SMMLV!$A$2:$A$36,SMMLV!$D$2:$D$106),3))</f>
        <v/>
      </c>
    </row>
    <row r="1293" spans="5:6">
      <c r="E1293" s="163"/>
      <c r="F1293" s="193" t="str">
        <f>IF(OR(D1293="",E1293=""),"",ROUND(D1293/LOOKUP(E1293,SMMLV!$A$2:$A$36,SMMLV!$D$2:$D$106),3))</f>
        <v/>
      </c>
    </row>
    <row r="1294" spans="5:6">
      <c r="E1294" s="163"/>
      <c r="F1294" s="193" t="str">
        <f>IF(OR(D1294="",E1294=""),"",ROUND(D1294/LOOKUP(E1294,SMMLV!$A$2:$A$36,SMMLV!$D$2:$D$106),3))</f>
        <v/>
      </c>
    </row>
    <row r="1295" spans="5:6">
      <c r="E1295" s="163"/>
      <c r="F1295" s="193" t="str">
        <f>IF(OR(D1295="",E1295=""),"",ROUND(D1295/LOOKUP(E1295,SMMLV!$A$2:$A$36,SMMLV!$D$2:$D$106),3))</f>
        <v/>
      </c>
    </row>
    <row r="1296" spans="5:6">
      <c r="E1296" s="163"/>
      <c r="F1296" s="193" t="str">
        <f>IF(OR(D1296="",E1296=""),"",ROUND(D1296/LOOKUP(E1296,SMMLV!$A$2:$A$36,SMMLV!$D$2:$D$106),3))</f>
        <v/>
      </c>
    </row>
    <row r="1297" spans="5:6">
      <c r="E1297" s="163"/>
      <c r="F1297" s="193" t="str">
        <f>IF(OR(D1297="",E1297=""),"",ROUND(D1297/LOOKUP(E1297,SMMLV!$A$2:$A$36,SMMLV!$D$2:$D$106),3))</f>
        <v/>
      </c>
    </row>
    <row r="1298" spans="5:6">
      <c r="E1298" s="163"/>
      <c r="F1298" s="193" t="str">
        <f>IF(OR(D1298="",E1298=""),"",ROUND(D1298/LOOKUP(E1298,SMMLV!$A$2:$A$36,SMMLV!$D$2:$D$106),3))</f>
        <v/>
      </c>
    </row>
    <row r="1299" spans="5:6">
      <c r="E1299" s="163"/>
      <c r="F1299" s="193" t="str">
        <f>IF(OR(D1299="",E1299=""),"",ROUND(D1299/LOOKUP(E1299,SMMLV!$A$2:$A$36,SMMLV!$D$2:$D$106),3))</f>
        <v/>
      </c>
    </row>
    <row r="1300" spans="5:6">
      <c r="E1300" s="163"/>
      <c r="F1300" s="193" t="str">
        <f>IF(OR(D1300="",E1300=""),"",ROUND(D1300/LOOKUP(E1300,SMMLV!$A$2:$A$36,SMMLV!$D$2:$D$106),3))</f>
        <v/>
      </c>
    </row>
    <row r="1301" spans="5:6">
      <c r="E1301" s="163"/>
      <c r="F1301" s="193" t="str">
        <f>IF(OR(D1301="",E1301=""),"",ROUND(D1301/LOOKUP(E1301,SMMLV!$A$2:$A$36,SMMLV!$D$2:$D$106),3))</f>
        <v/>
      </c>
    </row>
    <row r="1302" spans="5:6">
      <c r="E1302" s="163"/>
      <c r="F1302" s="193" t="str">
        <f>IF(OR(D1302="",E1302=""),"",ROUND(D1302/LOOKUP(E1302,SMMLV!$A$2:$A$36,SMMLV!$D$2:$D$106),3))</f>
        <v/>
      </c>
    </row>
    <row r="1303" spans="5:6">
      <c r="E1303" s="163"/>
      <c r="F1303" s="193" t="str">
        <f>IF(OR(D1303="",E1303=""),"",ROUND(D1303/LOOKUP(E1303,SMMLV!$A$2:$A$36,SMMLV!$D$2:$D$106),3))</f>
        <v/>
      </c>
    </row>
    <row r="1304" spans="5:6">
      <c r="E1304" s="163"/>
      <c r="F1304" s="193" t="str">
        <f>IF(OR(D1304="",E1304=""),"",ROUND(D1304/LOOKUP(E1304,SMMLV!$A$2:$A$36,SMMLV!$D$2:$D$106),3))</f>
        <v/>
      </c>
    </row>
    <row r="1305" spans="5:6">
      <c r="E1305" s="163"/>
      <c r="F1305" s="193" t="str">
        <f>IF(OR(D1305="",E1305=""),"",ROUND(D1305/LOOKUP(E1305,SMMLV!$A$2:$A$36,SMMLV!$D$2:$D$106),3))</f>
        <v/>
      </c>
    </row>
    <row r="1306" spans="5:6">
      <c r="E1306" s="163"/>
      <c r="F1306" s="193" t="str">
        <f>IF(OR(D1306="",E1306=""),"",ROUND(D1306/LOOKUP(E1306,SMMLV!$A$2:$A$36,SMMLV!$D$2:$D$106),3))</f>
        <v/>
      </c>
    </row>
    <row r="1307" spans="5:6">
      <c r="E1307" s="163"/>
      <c r="F1307" s="193" t="str">
        <f>IF(OR(D1307="",E1307=""),"",ROUND(D1307/LOOKUP(E1307,SMMLV!$A$2:$A$36,SMMLV!$D$2:$D$106),3))</f>
        <v/>
      </c>
    </row>
    <row r="1308" spans="5:6">
      <c r="E1308" s="163"/>
      <c r="F1308" s="193" t="str">
        <f>IF(OR(D1308="",E1308=""),"",ROUND(D1308/LOOKUP(E1308,SMMLV!$A$2:$A$36,SMMLV!$D$2:$D$106),3))</f>
        <v/>
      </c>
    </row>
    <row r="1309" spans="5:6">
      <c r="E1309" s="163"/>
      <c r="F1309" s="193" t="str">
        <f>IF(OR(D1309="",E1309=""),"",ROUND(D1309/LOOKUP(E1309,SMMLV!$A$2:$A$36,SMMLV!$D$2:$D$106),3))</f>
        <v/>
      </c>
    </row>
    <row r="1310" spans="5:6">
      <c r="E1310" s="163"/>
      <c r="F1310" s="193" t="str">
        <f>IF(OR(D1310="",E1310=""),"",ROUND(D1310/LOOKUP(E1310,SMMLV!$A$2:$A$36,SMMLV!$D$2:$D$106),3))</f>
        <v/>
      </c>
    </row>
    <row r="1311" spans="5:6">
      <c r="E1311" s="163"/>
      <c r="F1311" s="193" t="str">
        <f>IF(OR(D1311="",E1311=""),"",ROUND(D1311/LOOKUP(E1311,SMMLV!$A$2:$A$36,SMMLV!$D$2:$D$106),3))</f>
        <v/>
      </c>
    </row>
    <row r="1312" spans="5:6">
      <c r="E1312" s="163"/>
      <c r="F1312" s="193" t="str">
        <f>IF(OR(D1312="",E1312=""),"",ROUND(D1312/LOOKUP(E1312,SMMLV!$A$2:$A$36,SMMLV!$D$2:$D$106),3))</f>
        <v/>
      </c>
    </row>
    <row r="1313" spans="5:6">
      <c r="E1313" s="163"/>
      <c r="F1313" s="193" t="str">
        <f>IF(OR(D1313="",E1313=""),"",ROUND(D1313/LOOKUP(E1313,SMMLV!$A$2:$A$36,SMMLV!$D$2:$D$106),3))</f>
        <v/>
      </c>
    </row>
    <row r="1314" spans="5:6">
      <c r="E1314" s="163"/>
      <c r="F1314" s="193" t="str">
        <f>IF(OR(D1314="",E1314=""),"",ROUND(D1314/LOOKUP(E1314,SMMLV!$A$2:$A$36,SMMLV!$D$2:$D$106),3))</f>
        <v/>
      </c>
    </row>
    <row r="1315" spans="5:6">
      <c r="E1315" s="163"/>
      <c r="F1315" s="193" t="str">
        <f>IF(OR(D1315="",E1315=""),"",ROUND(D1315/LOOKUP(E1315,SMMLV!$A$2:$A$36,SMMLV!$D$2:$D$106),3))</f>
        <v/>
      </c>
    </row>
    <row r="1316" spans="5:6">
      <c r="E1316" s="163"/>
      <c r="F1316" s="193" t="str">
        <f>IF(OR(D1316="",E1316=""),"",ROUND(D1316/LOOKUP(E1316,SMMLV!$A$2:$A$36,SMMLV!$D$2:$D$106),3))</f>
        <v/>
      </c>
    </row>
    <row r="1317" spans="5:6">
      <c r="E1317" s="163"/>
      <c r="F1317" s="193" t="str">
        <f>IF(OR(D1317="",E1317=""),"",ROUND(D1317/LOOKUP(E1317,SMMLV!$A$2:$A$36,SMMLV!$D$2:$D$106),3))</f>
        <v/>
      </c>
    </row>
    <row r="1318" spans="5:6">
      <c r="E1318" s="163"/>
      <c r="F1318" s="193" t="str">
        <f>IF(OR(D1318="",E1318=""),"",ROUND(D1318/LOOKUP(E1318,SMMLV!$A$2:$A$36,SMMLV!$D$2:$D$106),3))</f>
        <v/>
      </c>
    </row>
    <row r="1319" spans="5:6">
      <c r="E1319" s="163"/>
      <c r="F1319" s="193" t="str">
        <f>IF(OR(D1319="",E1319=""),"",ROUND(D1319/LOOKUP(E1319,SMMLV!$A$2:$A$36,SMMLV!$D$2:$D$106),3))</f>
        <v/>
      </c>
    </row>
    <row r="1320" spans="5:6">
      <c r="E1320" s="163"/>
      <c r="F1320" s="193" t="str">
        <f>IF(OR(D1320="",E1320=""),"",ROUND(D1320/LOOKUP(E1320,SMMLV!$A$2:$A$36,SMMLV!$D$2:$D$106),3))</f>
        <v/>
      </c>
    </row>
    <row r="1321" spans="5:6">
      <c r="E1321" s="163"/>
      <c r="F1321" s="193" t="str">
        <f>IF(OR(D1321="",E1321=""),"",ROUND(D1321/LOOKUP(E1321,SMMLV!$A$2:$A$36,SMMLV!$D$2:$D$106),3))</f>
        <v/>
      </c>
    </row>
    <row r="1322" spans="5:6">
      <c r="E1322" s="163"/>
      <c r="F1322" s="193" t="str">
        <f>IF(OR(D1322="",E1322=""),"",ROUND(D1322/LOOKUP(E1322,SMMLV!$A$2:$A$36,SMMLV!$D$2:$D$106),3))</f>
        <v/>
      </c>
    </row>
    <row r="1323" spans="5:6">
      <c r="E1323" s="163"/>
      <c r="F1323" s="193" t="str">
        <f>IF(OR(D1323="",E1323=""),"",ROUND(D1323/LOOKUP(E1323,SMMLV!$A$2:$A$36,SMMLV!$D$2:$D$106),3))</f>
        <v/>
      </c>
    </row>
    <row r="1324" spans="5:6">
      <c r="E1324" s="163"/>
      <c r="F1324" s="193" t="str">
        <f>IF(OR(D1324="",E1324=""),"",ROUND(D1324/LOOKUP(E1324,SMMLV!$A$2:$A$36,SMMLV!$D$2:$D$106),3))</f>
        <v/>
      </c>
    </row>
    <row r="1325" spans="5:6">
      <c r="E1325" s="163"/>
      <c r="F1325" s="193" t="str">
        <f>IF(OR(D1325="",E1325=""),"",ROUND(D1325/LOOKUP(E1325,SMMLV!$A$2:$A$36,SMMLV!$D$2:$D$106),3))</f>
        <v/>
      </c>
    </row>
    <row r="1326" spans="5:6">
      <c r="E1326" s="163"/>
      <c r="F1326" s="193" t="str">
        <f>IF(OR(D1326="",E1326=""),"",ROUND(D1326/LOOKUP(E1326,SMMLV!$A$2:$A$36,SMMLV!$D$2:$D$106),3))</f>
        <v/>
      </c>
    </row>
    <row r="1327" spans="5:6">
      <c r="E1327" s="163"/>
      <c r="F1327" s="193" t="str">
        <f>IF(OR(D1327="",E1327=""),"",ROUND(D1327/LOOKUP(E1327,SMMLV!$A$2:$A$36,SMMLV!$D$2:$D$106),3))</f>
        <v/>
      </c>
    </row>
    <row r="1328" spans="5:6">
      <c r="E1328" s="163"/>
      <c r="F1328" s="193" t="str">
        <f>IF(OR(D1328="",E1328=""),"",ROUND(D1328/LOOKUP(E1328,SMMLV!$A$2:$A$36,SMMLV!$D$2:$D$106),3))</f>
        <v/>
      </c>
    </row>
    <row r="1329" spans="5:6">
      <c r="E1329" s="163"/>
      <c r="F1329" s="193" t="str">
        <f>IF(OR(D1329="",E1329=""),"",ROUND(D1329/LOOKUP(E1329,SMMLV!$A$2:$A$36,SMMLV!$D$2:$D$106),3))</f>
        <v/>
      </c>
    </row>
    <row r="1330" spans="5:6">
      <c r="E1330" s="163"/>
      <c r="F1330" s="193" t="str">
        <f>IF(OR(D1330="",E1330=""),"",ROUND(D1330/LOOKUP(E1330,SMMLV!$A$2:$A$36,SMMLV!$D$2:$D$106),3))</f>
        <v/>
      </c>
    </row>
    <row r="1331" spans="5:6">
      <c r="E1331" s="163"/>
      <c r="F1331" s="193" t="str">
        <f>IF(OR(D1331="",E1331=""),"",ROUND(D1331/LOOKUP(E1331,SMMLV!$A$2:$A$36,SMMLV!$D$2:$D$106),3))</f>
        <v/>
      </c>
    </row>
    <row r="1332" spans="5:6">
      <c r="E1332" s="163"/>
      <c r="F1332" s="193" t="str">
        <f>IF(OR(D1332="",E1332=""),"",ROUND(D1332/LOOKUP(E1332,SMMLV!$A$2:$A$36,SMMLV!$D$2:$D$106),3))</f>
        <v/>
      </c>
    </row>
    <row r="1333" spans="5:6">
      <c r="E1333" s="163"/>
      <c r="F1333" s="193" t="str">
        <f>IF(OR(D1333="",E1333=""),"",ROUND(D1333/LOOKUP(E1333,SMMLV!$A$2:$A$36,SMMLV!$D$2:$D$106),3))</f>
        <v/>
      </c>
    </row>
    <row r="1334" spans="5:6">
      <c r="E1334" s="163"/>
      <c r="F1334" s="193" t="str">
        <f>IF(OR(D1334="",E1334=""),"",ROUND(D1334/LOOKUP(E1334,SMMLV!$A$2:$A$36,SMMLV!$D$2:$D$106),3))</f>
        <v/>
      </c>
    </row>
    <row r="1335" spans="5:6">
      <c r="E1335" s="163"/>
      <c r="F1335" s="193" t="str">
        <f>IF(OR(D1335="",E1335=""),"",ROUND(D1335/LOOKUP(E1335,SMMLV!$A$2:$A$36,SMMLV!$D$2:$D$106),3))</f>
        <v/>
      </c>
    </row>
    <row r="1336" spans="5:6">
      <c r="E1336" s="163"/>
      <c r="F1336" s="193" t="str">
        <f>IF(OR(D1336="",E1336=""),"",ROUND(D1336/LOOKUP(E1336,SMMLV!$A$2:$A$36,SMMLV!$D$2:$D$106),3))</f>
        <v/>
      </c>
    </row>
    <row r="1337" spans="5:6">
      <c r="E1337" s="163"/>
      <c r="F1337" s="193" t="str">
        <f>IF(OR(D1337="",E1337=""),"",ROUND(D1337/LOOKUP(E1337,SMMLV!$A$2:$A$36,SMMLV!$D$2:$D$106),3))</f>
        <v/>
      </c>
    </row>
    <row r="1338" spans="5:6">
      <c r="E1338" s="163"/>
      <c r="F1338" s="193" t="str">
        <f>IF(OR(D1338="",E1338=""),"",ROUND(D1338/LOOKUP(E1338,SMMLV!$A$2:$A$36,SMMLV!$D$2:$D$106),3))</f>
        <v/>
      </c>
    </row>
    <row r="1339" spans="5:6">
      <c r="E1339" s="163"/>
      <c r="F1339" s="193" t="str">
        <f>IF(OR(D1339="",E1339=""),"",ROUND(D1339/LOOKUP(E1339,SMMLV!$A$2:$A$36,SMMLV!$D$2:$D$106),3))</f>
        <v/>
      </c>
    </row>
    <row r="1340" spans="5:6">
      <c r="E1340" s="163"/>
      <c r="F1340" s="193" t="str">
        <f>IF(OR(D1340="",E1340=""),"",ROUND(D1340/LOOKUP(E1340,SMMLV!$A$2:$A$36,SMMLV!$D$2:$D$106),3))</f>
        <v/>
      </c>
    </row>
    <row r="1341" spans="5:6">
      <c r="E1341" s="163"/>
      <c r="F1341" s="193" t="str">
        <f>IF(OR(D1341="",E1341=""),"",ROUND(D1341/LOOKUP(E1341,SMMLV!$A$2:$A$36,SMMLV!$D$2:$D$106),3))</f>
        <v/>
      </c>
    </row>
    <row r="1342" spans="5:6">
      <c r="E1342" s="163"/>
      <c r="F1342" s="193" t="str">
        <f>IF(OR(D1342="",E1342=""),"",ROUND(D1342/LOOKUP(E1342,SMMLV!$A$2:$A$36,SMMLV!$D$2:$D$106),3))</f>
        <v/>
      </c>
    </row>
    <row r="1343" spans="5:6">
      <c r="E1343" s="163"/>
      <c r="F1343" s="193" t="str">
        <f>IF(OR(D1343="",E1343=""),"",ROUND(D1343/LOOKUP(E1343,SMMLV!$A$2:$A$36,SMMLV!$D$2:$D$106),3))</f>
        <v/>
      </c>
    </row>
    <row r="1344" spans="5:6">
      <c r="E1344" s="163"/>
      <c r="F1344" s="193" t="str">
        <f>IF(OR(D1344="",E1344=""),"",ROUND(D1344/LOOKUP(E1344,SMMLV!$A$2:$A$36,SMMLV!$D$2:$D$106),3))</f>
        <v/>
      </c>
    </row>
    <row r="1345" spans="5:6">
      <c r="E1345" s="163"/>
      <c r="F1345" s="193" t="str">
        <f>IF(OR(D1345="",E1345=""),"",ROUND(D1345/LOOKUP(E1345,SMMLV!$A$2:$A$36,SMMLV!$D$2:$D$106),3))</f>
        <v/>
      </c>
    </row>
    <row r="1346" spans="5:6">
      <c r="E1346" s="163"/>
      <c r="F1346" s="193" t="str">
        <f>IF(OR(D1346="",E1346=""),"",ROUND(D1346/LOOKUP(E1346,SMMLV!$A$2:$A$36,SMMLV!$D$2:$D$106),3))</f>
        <v/>
      </c>
    </row>
    <row r="1347" spans="5:6">
      <c r="E1347" s="163"/>
      <c r="F1347" s="193" t="str">
        <f>IF(OR(D1347="",E1347=""),"",ROUND(D1347/LOOKUP(E1347,SMMLV!$A$2:$A$36,SMMLV!$D$2:$D$106),3))</f>
        <v/>
      </c>
    </row>
    <row r="1348" spans="5:6">
      <c r="E1348" s="163"/>
      <c r="F1348" s="193" t="str">
        <f>IF(OR(D1348="",E1348=""),"",ROUND(D1348/LOOKUP(E1348,SMMLV!$A$2:$A$36,SMMLV!$D$2:$D$106),3))</f>
        <v/>
      </c>
    </row>
    <row r="1349" spans="5:6">
      <c r="E1349" s="163"/>
      <c r="F1349" s="193" t="str">
        <f>IF(OR(D1349="",E1349=""),"",ROUND(D1349/LOOKUP(E1349,SMMLV!$A$2:$A$36,SMMLV!$D$2:$D$106),3))</f>
        <v/>
      </c>
    </row>
    <row r="1350" spans="5:6">
      <c r="E1350" s="163"/>
      <c r="F1350" s="193" t="str">
        <f>IF(OR(D1350="",E1350=""),"",ROUND(D1350/LOOKUP(E1350,SMMLV!$A$2:$A$36,SMMLV!$D$2:$D$106),3))</f>
        <v/>
      </c>
    </row>
    <row r="1351" spans="5:6">
      <c r="E1351" s="163"/>
      <c r="F1351" s="193" t="str">
        <f>IF(OR(D1351="",E1351=""),"",ROUND(D1351/LOOKUP(E1351,SMMLV!$A$2:$A$36,SMMLV!$D$2:$D$106),3))</f>
        <v/>
      </c>
    </row>
    <row r="1352" spans="5:6">
      <c r="E1352" s="163"/>
      <c r="F1352" s="193" t="str">
        <f>IF(OR(D1352="",E1352=""),"",ROUND(D1352/LOOKUP(E1352,SMMLV!$A$2:$A$36,SMMLV!$D$2:$D$106),3))</f>
        <v/>
      </c>
    </row>
    <row r="1353" spans="5:6">
      <c r="E1353" s="163"/>
      <c r="F1353" s="193" t="str">
        <f>IF(OR(D1353="",E1353=""),"",ROUND(D1353/LOOKUP(E1353,SMMLV!$A$2:$A$36,SMMLV!$D$2:$D$106),3))</f>
        <v/>
      </c>
    </row>
    <row r="1354" spans="5:6">
      <c r="E1354" s="163"/>
      <c r="F1354" s="193" t="str">
        <f>IF(OR(D1354="",E1354=""),"",ROUND(D1354/LOOKUP(E1354,SMMLV!$A$2:$A$36,SMMLV!$D$2:$D$106),3))</f>
        <v/>
      </c>
    </row>
    <row r="1355" spans="5:6">
      <c r="E1355" s="163"/>
      <c r="F1355" s="193" t="str">
        <f>IF(OR(D1355="",E1355=""),"",ROUND(D1355/LOOKUP(E1355,SMMLV!$A$2:$A$36,SMMLV!$D$2:$D$106),3))</f>
        <v/>
      </c>
    </row>
    <row r="1356" spans="5:6">
      <c r="E1356" s="163"/>
      <c r="F1356" s="193" t="str">
        <f>IF(OR(D1356="",E1356=""),"",ROUND(D1356/LOOKUP(E1356,SMMLV!$A$2:$A$36,SMMLV!$D$2:$D$106),3))</f>
        <v/>
      </c>
    </row>
    <row r="1357" spans="5:6">
      <c r="E1357" s="163"/>
      <c r="F1357" s="193" t="str">
        <f>IF(OR(D1357="",E1357=""),"",ROUND(D1357/LOOKUP(E1357,SMMLV!$A$2:$A$36,SMMLV!$D$2:$D$106),3))</f>
        <v/>
      </c>
    </row>
    <row r="1358" spans="5:6">
      <c r="E1358" s="163"/>
      <c r="F1358" s="193" t="str">
        <f>IF(OR(D1358="",E1358=""),"",ROUND(D1358/LOOKUP(E1358,SMMLV!$A$2:$A$36,SMMLV!$D$2:$D$106),3))</f>
        <v/>
      </c>
    </row>
    <row r="1359" spans="5:6">
      <c r="E1359" s="163"/>
      <c r="F1359" s="193" t="str">
        <f>IF(OR(D1359="",E1359=""),"",ROUND(D1359/LOOKUP(E1359,SMMLV!$A$2:$A$36,SMMLV!$D$2:$D$106),3))</f>
        <v/>
      </c>
    </row>
    <row r="1360" spans="5:6">
      <c r="E1360" s="163"/>
      <c r="F1360" s="193" t="str">
        <f>IF(OR(D1360="",E1360=""),"",ROUND(D1360/LOOKUP(E1360,SMMLV!$A$2:$A$36,SMMLV!$D$2:$D$106),3))</f>
        <v/>
      </c>
    </row>
    <row r="1361" spans="5:6">
      <c r="E1361" s="163"/>
      <c r="F1361" s="193" t="str">
        <f>IF(OR(D1361="",E1361=""),"",ROUND(D1361/LOOKUP(E1361,SMMLV!$A$2:$A$36,SMMLV!$D$2:$D$106),3))</f>
        <v/>
      </c>
    </row>
    <row r="1362" spans="5:6">
      <c r="E1362" s="163"/>
      <c r="F1362" s="193" t="str">
        <f>IF(OR(D1362="",E1362=""),"",ROUND(D1362/LOOKUP(E1362,SMMLV!$A$2:$A$36,SMMLV!$D$2:$D$106),3))</f>
        <v/>
      </c>
    </row>
    <row r="1363" spans="5:6">
      <c r="E1363" s="163"/>
      <c r="F1363" s="193" t="str">
        <f>IF(OR(D1363="",E1363=""),"",ROUND(D1363/LOOKUP(E1363,SMMLV!$A$2:$A$36,SMMLV!$D$2:$D$106),3))</f>
        <v/>
      </c>
    </row>
    <row r="1364" spans="5:6">
      <c r="E1364" s="163"/>
      <c r="F1364" s="193" t="str">
        <f>IF(OR(D1364="",E1364=""),"",ROUND(D1364/LOOKUP(E1364,SMMLV!$A$2:$A$36,SMMLV!$D$2:$D$106),3))</f>
        <v/>
      </c>
    </row>
    <row r="1365" spans="5:6">
      <c r="E1365" s="163"/>
      <c r="F1365" s="193" t="str">
        <f>IF(OR(D1365="",E1365=""),"",ROUND(D1365/LOOKUP(E1365,SMMLV!$A$2:$A$36,SMMLV!$D$2:$D$106),3))</f>
        <v/>
      </c>
    </row>
    <row r="1366" spans="5:6">
      <c r="E1366" s="163"/>
      <c r="F1366" s="193" t="str">
        <f>IF(OR(D1366="",E1366=""),"",ROUND(D1366/LOOKUP(E1366,SMMLV!$A$2:$A$36,SMMLV!$D$2:$D$106),3))</f>
        <v/>
      </c>
    </row>
    <row r="1367" spans="5:6">
      <c r="E1367" s="163"/>
      <c r="F1367" s="193" t="str">
        <f>IF(OR(D1367="",E1367=""),"",ROUND(D1367/LOOKUP(E1367,SMMLV!$A$2:$A$36,SMMLV!$D$2:$D$106),3))</f>
        <v/>
      </c>
    </row>
    <row r="1368" spans="5:6">
      <c r="E1368" s="163"/>
      <c r="F1368" s="193" t="str">
        <f>IF(OR(D1368="",E1368=""),"",ROUND(D1368/LOOKUP(E1368,SMMLV!$A$2:$A$36,SMMLV!$D$2:$D$106),3))</f>
        <v/>
      </c>
    </row>
    <row r="1369" spans="5:6">
      <c r="E1369" s="163"/>
      <c r="F1369" s="193" t="str">
        <f>IF(OR(D1369="",E1369=""),"",ROUND(D1369/LOOKUP(E1369,SMMLV!$A$2:$A$36,SMMLV!$D$2:$D$106),3))</f>
        <v/>
      </c>
    </row>
    <row r="1370" spans="5:6">
      <c r="E1370" s="163"/>
      <c r="F1370" s="193" t="str">
        <f>IF(OR(D1370="",E1370=""),"",ROUND(D1370/LOOKUP(E1370,SMMLV!$A$2:$A$36,SMMLV!$D$2:$D$106),3))</f>
        <v/>
      </c>
    </row>
    <row r="1371" spans="5:6">
      <c r="E1371" s="163"/>
      <c r="F1371" s="193" t="str">
        <f>IF(OR(D1371="",E1371=""),"",ROUND(D1371/LOOKUP(E1371,SMMLV!$A$2:$A$36,SMMLV!$D$2:$D$106),3))</f>
        <v/>
      </c>
    </row>
    <row r="1372" spans="5:6">
      <c r="E1372" s="163"/>
      <c r="F1372" s="193" t="str">
        <f>IF(OR(D1372="",E1372=""),"",ROUND(D1372/LOOKUP(E1372,SMMLV!$A$2:$A$36,SMMLV!$D$2:$D$106),3))</f>
        <v/>
      </c>
    </row>
    <row r="1373" spans="5:6">
      <c r="E1373" s="163"/>
      <c r="F1373" s="193" t="str">
        <f>IF(OR(D1373="",E1373=""),"",ROUND(D1373/LOOKUP(E1373,SMMLV!$A$2:$A$36,SMMLV!$D$2:$D$106),3))</f>
        <v/>
      </c>
    </row>
    <row r="1374" spans="5:6">
      <c r="E1374" s="163"/>
      <c r="F1374" s="193" t="str">
        <f>IF(OR(D1374="",E1374=""),"",ROUND(D1374/LOOKUP(E1374,SMMLV!$A$2:$A$36,SMMLV!$D$2:$D$106),3))</f>
        <v/>
      </c>
    </row>
    <row r="1375" spans="5:6">
      <c r="E1375" s="163"/>
      <c r="F1375" s="193" t="str">
        <f>IF(OR(D1375="",E1375=""),"",ROUND(D1375/LOOKUP(E1375,SMMLV!$A$2:$A$36,SMMLV!$D$2:$D$106),3))</f>
        <v/>
      </c>
    </row>
    <row r="1376" spans="5:6">
      <c r="E1376" s="163"/>
      <c r="F1376" s="193" t="str">
        <f>IF(OR(D1376="",E1376=""),"",ROUND(D1376/LOOKUP(E1376,SMMLV!$A$2:$A$36,SMMLV!$D$2:$D$106),3))</f>
        <v/>
      </c>
    </row>
    <row r="1377" spans="5:6">
      <c r="E1377" s="163"/>
      <c r="F1377" s="193" t="str">
        <f>IF(OR(D1377="",E1377=""),"",ROUND(D1377/LOOKUP(E1377,SMMLV!$A$2:$A$36,SMMLV!$D$2:$D$106),3))</f>
        <v/>
      </c>
    </row>
    <row r="1378" spans="5:6">
      <c r="E1378" s="163"/>
      <c r="F1378" s="193" t="str">
        <f>IF(OR(D1378="",E1378=""),"",ROUND(D1378/LOOKUP(E1378,SMMLV!$A$2:$A$36,SMMLV!$D$2:$D$106),3))</f>
        <v/>
      </c>
    </row>
    <row r="1379" spans="5:6">
      <c r="E1379" s="163"/>
      <c r="F1379" s="193" t="str">
        <f>IF(OR(D1379="",E1379=""),"",ROUND(D1379/LOOKUP(E1379,SMMLV!$A$2:$A$36,SMMLV!$D$2:$D$106),3))</f>
        <v/>
      </c>
    </row>
    <row r="1380" spans="5:6">
      <c r="E1380" s="163"/>
      <c r="F1380" s="193" t="str">
        <f>IF(OR(D1380="",E1380=""),"",ROUND(D1380/LOOKUP(E1380,SMMLV!$A$2:$A$36,SMMLV!$D$2:$D$106),3))</f>
        <v/>
      </c>
    </row>
    <row r="1381" spans="5:6">
      <c r="E1381" s="163"/>
      <c r="F1381" s="193" t="str">
        <f>IF(OR(D1381="",E1381=""),"",ROUND(D1381/LOOKUP(E1381,SMMLV!$A$2:$A$36,SMMLV!$D$2:$D$106),3))</f>
        <v/>
      </c>
    </row>
    <row r="1382" spans="5:6">
      <c r="E1382" s="163"/>
      <c r="F1382" s="193" t="str">
        <f>IF(OR(D1382="",E1382=""),"",ROUND(D1382/LOOKUP(E1382,SMMLV!$A$2:$A$36,SMMLV!$D$2:$D$106),3))</f>
        <v/>
      </c>
    </row>
    <row r="1383" spans="5:6">
      <c r="E1383" s="163"/>
      <c r="F1383" s="193" t="str">
        <f>IF(OR(D1383="",E1383=""),"",ROUND(D1383/LOOKUP(E1383,SMMLV!$A$2:$A$36,SMMLV!$D$2:$D$106),3))</f>
        <v/>
      </c>
    </row>
    <row r="1384" spans="5:6">
      <c r="E1384" s="163"/>
      <c r="F1384" s="193" t="str">
        <f>IF(OR(D1384="",E1384=""),"",ROUND(D1384/LOOKUP(E1384,SMMLV!$A$2:$A$36,SMMLV!$D$2:$D$106),3))</f>
        <v/>
      </c>
    </row>
    <row r="1385" spans="5:6">
      <c r="E1385" s="163"/>
      <c r="F1385" s="193" t="str">
        <f>IF(OR(D1385="",E1385=""),"",ROUND(D1385/LOOKUP(E1385,SMMLV!$A$2:$A$36,SMMLV!$D$2:$D$106),3))</f>
        <v/>
      </c>
    </row>
    <row r="1386" spans="5:6">
      <c r="E1386" s="163"/>
      <c r="F1386" s="193" t="str">
        <f>IF(OR(D1386="",E1386=""),"",ROUND(D1386/LOOKUP(E1386,SMMLV!$A$2:$A$36,SMMLV!$D$2:$D$106),3))</f>
        <v/>
      </c>
    </row>
    <row r="1387" spans="5:6">
      <c r="E1387" s="163"/>
      <c r="F1387" s="193" t="str">
        <f>IF(OR(D1387="",E1387=""),"",ROUND(D1387/LOOKUP(E1387,SMMLV!$A$2:$A$36,SMMLV!$D$2:$D$106),3))</f>
        <v/>
      </c>
    </row>
    <row r="1388" spans="5:6">
      <c r="E1388" s="163"/>
      <c r="F1388" s="193" t="str">
        <f>IF(OR(D1388="",E1388=""),"",ROUND(D1388/LOOKUP(E1388,SMMLV!$A$2:$A$36,SMMLV!$D$2:$D$106),3))</f>
        <v/>
      </c>
    </row>
    <row r="1389" spans="5:6">
      <c r="E1389" s="163"/>
      <c r="F1389" s="193" t="str">
        <f>IF(OR(D1389="",E1389=""),"",ROUND(D1389/LOOKUP(E1389,SMMLV!$A$2:$A$36,SMMLV!$D$2:$D$106),3))</f>
        <v/>
      </c>
    </row>
    <row r="1390" spans="5:6">
      <c r="E1390" s="163"/>
      <c r="F1390" s="193" t="str">
        <f>IF(OR(D1390="",E1390=""),"",ROUND(D1390/LOOKUP(E1390,SMMLV!$A$2:$A$36,SMMLV!$D$2:$D$106),3))</f>
        <v/>
      </c>
    </row>
    <row r="1391" spans="5:6">
      <c r="E1391" s="163"/>
      <c r="F1391" s="193" t="str">
        <f>IF(OR(D1391="",E1391=""),"",ROUND(D1391/LOOKUP(E1391,SMMLV!$A$2:$A$36,SMMLV!$D$2:$D$106),3))</f>
        <v/>
      </c>
    </row>
    <row r="1392" spans="5:6">
      <c r="E1392" s="163"/>
      <c r="F1392" s="193" t="str">
        <f>IF(OR(D1392="",E1392=""),"",ROUND(D1392/LOOKUP(E1392,SMMLV!$A$2:$A$36,SMMLV!$D$2:$D$106),3))</f>
        <v/>
      </c>
    </row>
    <row r="1393" spans="5:6">
      <c r="E1393" s="163"/>
      <c r="F1393" s="193" t="str">
        <f>IF(OR(D1393="",E1393=""),"",ROUND(D1393/LOOKUP(E1393,SMMLV!$A$2:$A$36,SMMLV!$D$2:$D$106),3))</f>
        <v/>
      </c>
    </row>
    <row r="1394" spans="5:6">
      <c r="E1394" s="163"/>
      <c r="F1394" s="193" t="str">
        <f>IF(OR(D1394="",E1394=""),"",ROUND(D1394/LOOKUP(E1394,SMMLV!$A$2:$A$36,SMMLV!$D$2:$D$106),3))</f>
        <v/>
      </c>
    </row>
    <row r="1395" spans="5:6">
      <c r="E1395" s="163"/>
      <c r="F1395" s="193" t="str">
        <f>IF(OR(D1395="",E1395=""),"",ROUND(D1395/LOOKUP(E1395,SMMLV!$A$2:$A$36,SMMLV!$D$2:$D$106),3))</f>
        <v/>
      </c>
    </row>
    <row r="1396" spans="5:6">
      <c r="E1396" s="163"/>
      <c r="F1396" s="193" t="str">
        <f>IF(OR(D1396="",E1396=""),"",ROUND(D1396/LOOKUP(E1396,SMMLV!$A$2:$A$36,SMMLV!$D$2:$D$106),3))</f>
        <v/>
      </c>
    </row>
    <row r="1397" spans="5:6">
      <c r="E1397" s="163"/>
      <c r="F1397" s="193" t="str">
        <f>IF(OR(D1397="",E1397=""),"",ROUND(D1397/LOOKUP(E1397,SMMLV!$A$2:$A$36,SMMLV!$D$2:$D$106),3))</f>
        <v/>
      </c>
    </row>
    <row r="1398" spans="5:6">
      <c r="E1398" s="163"/>
      <c r="F1398" s="193" t="str">
        <f>IF(OR(D1398="",E1398=""),"",ROUND(D1398/LOOKUP(E1398,SMMLV!$A$2:$A$36,SMMLV!$D$2:$D$106),3))</f>
        <v/>
      </c>
    </row>
    <row r="1399" spans="5:6">
      <c r="E1399" s="163"/>
      <c r="F1399" s="193" t="str">
        <f>IF(OR(D1399="",E1399=""),"",ROUND(D1399/LOOKUP(E1399,SMMLV!$A$2:$A$36,SMMLV!$D$2:$D$106),3))</f>
        <v/>
      </c>
    </row>
    <row r="1400" spans="5:6">
      <c r="E1400" s="163"/>
      <c r="F1400" s="193" t="str">
        <f>IF(OR(D1400="",E1400=""),"",ROUND(D1400/LOOKUP(E1400,SMMLV!$A$2:$A$36,SMMLV!$D$2:$D$106),3))</f>
        <v/>
      </c>
    </row>
    <row r="1401" spans="5:6">
      <c r="E1401" s="163"/>
      <c r="F1401" s="193" t="str">
        <f>IF(OR(D1401="",E1401=""),"",ROUND(D1401/LOOKUP(E1401,SMMLV!$A$2:$A$36,SMMLV!$D$2:$D$106),3))</f>
        <v/>
      </c>
    </row>
    <row r="1402" spans="5:6">
      <c r="E1402" s="163"/>
      <c r="F1402" s="193" t="str">
        <f>IF(OR(D1402="",E1402=""),"",ROUND(D1402/LOOKUP(E1402,SMMLV!$A$2:$A$36,SMMLV!$D$2:$D$106),3))</f>
        <v/>
      </c>
    </row>
    <row r="1403" spans="5:6">
      <c r="E1403" s="163"/>
      <c r="F1403" s="193" t="str">
        <f>IF(OR(D1403="",E1403=""),"",ROUND(D1403/LOOKUP(E1403,SMMLV!$A$2:$A$36,SMMLV!$D$2:$D$106),3))</f>
        <v/>
      </c>
    </row>
    <row r="1404" spans="5:6">
      <c r="E1404" s="163"/>
      <c r="F1404" s="193" t="str">
        <f>IF(OR(D1404="",E1404=""),"",ROUND(D1404/LOOKUP(E1404,SMMLV!$A$2:$A$36,SMMLV!$D$2:$D$106),3))</f>
        <v/>
      </c>
    </row>
    <row r="1405" spans="5:6">
      <c r="E1405" s="163"/>
      <c r="F1405" s="193" t="str">
        <f>IF(OR(D1405="",E1405=""),"",ROUND(D1405/LOOKUP(E1405,SMMLV!$A$2:$A$36,SMMLV!$D$2:$D$106),3))</f>
        <v/>
      </c>
    </row>
    <row r="1406" spans="5:6">
      <c r="E1406" s="163"/>
      <c r="F1406" s="193" t="str">
        <f>IF(OR(D1406="",E1406=""),"",ROUND(D1406/LOOKUP(E1406,SMMLV!$A$2:$A$36,SMMLV!$D$2:$D$106),3))</f>
        <v/>
      </c>
    </row>
    <row r="1407" spans="5:6">
      <c r="E1407" s="163"/>
      <c r="F1407" s="193" t="str">
        <f>IF(OR(D1407="",E1407=""),"",ROUND(D1407/LOOKUP(E1407,SMMLV!$A$2:$A$36,SMMLV!$D$2:$D$106),3))</f>
        <v/>
      </c>
    </row>
    <row r="1408" spans="5:6">
      <c r="E1408" s="163"/>
      <c r="F1408" s="193" t="str">
        <f>IF(OR(D1408="",E1408=""),"",ROUND(D1408/LOOKUP(E1408,SMMLV!$A$2:$A$36,SMMLV!$D$2:$D$106),3))</f>
        <v/>
      </c>
    </row>
    <row r="1409" spans="5:6">
      <c r="E1409" s="163"/>
      <c r="F1409" s="193" t="str">
        <f>IF(OR(D1409="",E1409=""),"",ROUND(D1409/LOOKUP(E1409,SMMLV!$A$2:$A$36,SMMLV!$D$2:$D$106),3))</f>
        <v/>
      </c>
    </row>
    <row r="1410" spans="5:6">
      <c r="E1410" s="163"/>
      <c r="F1410" s="193" t="str">
        <f>IF(OR(D1410="",E1410=""),"",ROUND(D1410/LOOKUP(E1410,SMMLV!$A$2:$A$36,SMMLV!$D$2:$D$106),3))</f>
        <v/>
      </c>
    </row>
    <row r="1411" spans="5:6">
      <c r="E1411" s="163"/>
      <c r="F1411" s="193" t="str">
        <f>IF(OR(D1411="",E1411=""),"",ROUND(D1411/LOOKUP(E1411,SMMLV!$A$2:$A$36,SMMLV!$D$2:$D$106),3))</f>
        <v/>
      </c>
    </row>
    <row r="1412" spans="5:6">
      <c r="E1412" s="163"/>
      <c r="F1412" s="193" t="str">
        <f>IF(OR(D1412="",E1412=""),"",ROUND(D1412/LOOKUP(E1412,SMMLV!$A$2:$A$36,SMMLV!$D$2:$D$106),3))</f>
        <v/>
      </c>
    </row>
    <row r="1413" spans="5:6">
      <c r="E1413" s="163"/>
      <c r="F1413" s="193" t="str">
        <f>IF(OR(D1413="",E1413=""),"",ROUND(D1413/LOOKUP(E1413,SMMLV!$A$2:$A$36,SMMLV!$D$2:$D$106),3))</f>
        <v/>
      </c>
    </row>
    <row r="1414" spans="5:6">
      <c r="E1414" s="163"/>
      <c r="F1414" s="193" t="str">
        <f>IF(OR(D1414="",E1414=""),"",ROUND(D1414/LOOKUP(E1414,SMMLV!$A$2:$A$36,SMMLV!$D$2:$D$106),3))</f>
        <v/>
      </c>
    </row>
    <row r="1415" spans="5:6">
      <c r="E1415" s="163"/>
      <c r="F1415" s="193" t="str">
        <f>IF(OR(D1415="",E1415=""),"",ROUND(D1415/LOOKUP(E1415,SMMLV!$A$2:$A$36,SMMLV!$D$2:$D$106),3))</f>
        <v/>
      </c>
    </row>
    <row r="1416" spans="5:6">
      <c r="E1416" s="163"/>
      <c r="F1416" s="193" t="str">
        <f>IF(OR(D1416="",E1416=""),"",ROUND(D1416/LOOKUP(E1416,SMMLV!$A$2:$A$36,SMMLV!$D$2:$D$106),3))</f>
        <v/>
      </c>
    </row>
    <row r="1417" spans="5:6">
      <c r="E1417" s="163"/>
      <c r="F1417" s="193" t="str">
        <f>IF(OR(D1417="",E1417=""),"",ROUND(D1417/LOOKUP(E1417,SMMLV!$A$2:$A$36,SMMLV!$D$2:$D$106),3))</f>
        <v/>
      </c>
    </row>
    <row r="1418" spans="5:6">
      <c r="E1418" s="163"/>
      <c r="F1418" s="193" t="str">
        <f>IF(OR(D1418="",E1418=""),"",ROUND(D1418/LOOKUP(E1418,SMMLV!$A$2:$A$36,SMMLV!$D$2:$D$106),3))</f>
        <v/>
      </c>
    </row>
    <row r="1419" spans="5:6">
      <c r="E1419" s="163"/>
      <c r="F1419" s="193" t="str">
        <f>IF(OR(D1419="",E1419=""),"",ROUND(D1419/LOOKUP(E1419,SMMLV!$A$2:$A$36,SMMLV!$D$2:$D$106),3))</f>
        <v/>
      </c>
    </row>
    <row r="1420" spans="5:6">
      <c r="E1420" s="163"/>
      <c r="F1420" s="193" t="str">
        <f>IF(OR(D1420="",E1420=""),"",ROUND(D1420/LOOKUP(E1420,SMMLV!$A$2:$A$36,SMMLV!$D$2:$D$106),3))</f>
        <v/>
      </c>
    </row>
    <row r="1421" spans="5:6">
      <c r="E1421" s="163"/>
      <c r="F1421" s="193" t="str">
        <f>IF(OR(D1421="",E1421=""),"",ROUND(D1421/LOOKUP(E1421,SMMLV!$A$2:$A$36,SMMLV!$D$2:$D$106),3))</f>
        <v/>
      </c>
    </row>
    <row r="1422" spans="5:6">
      <c r="E1422" s="163"/>
      <c r="F1422" s="193" t="str">
        <f>IF(OR(D1422="",E1422=""),"",ROUND(D1422/LOOKUP(E1422,SMMLV!$A$2:$A$36,SMMLV!$D$2:$D$106),3))</f>
        <v/>
      </c>
    </row>
    <row r="1423" spans="5:6">
      <c r="E1423" s="163"/>
      <c r="F1423" s="193" t="str">
        <f>IF(OR(D1423="",E1423=""),"",ROUND(D1423/LOOKUP(E1423,SMMLV!$A$2:$A$36,SMMLV!$D$2:$D$106),3))</f>
        <v/>
      </c>
    </row>
    <row r="1424" spans="5:6">
      <c r="E1424" s="163"/>
      <c r="F1424" s="193" t="str">
        <f>IF(OR(D1424="",E1424=""),"",ROUND(D1424/LOOKUP(E1424,SMMLV!$A$2:$A$36,SMMLV!$D$2:$D$106),3))</f>
        <v/>
      </c>
    </row>
    <row r="1425" spans="5:6">
      <c r="E1425" s="163"/>
      <c r="F1425" s="193" t="str">
        <f>IF(OR(D1425="",E1425=""),"",ROUND(D1425/LOOKUP(E1425,SMMLV!$A$2:$A$36,SMMLV!$D$2:$D$106),3))</f>
        <v/>
      </c>
    </row>
    <row r="1426" spans="5:6">
      <c r="E1426" s="163"/>
      <c r="F1426" s="193" t="str">
        <f>IF(OR(D1426="",E1426=""),"",ROUND(D1426/LOOKUP(E1426,SMMLV!$A$2:$A$36,SMMLV!$D$2:$D$106),3))</f>
        <v/>
      </c>
    </row>
    <row r="1427" spans="5:6">
      <c r="E1427" s="163"/>
      <c r="F1427" s="193" t="str">
        <f>IF(OR(D1427="",E1427=""),"",ROUND(D1427/LOOKUP(E1427,SMMLV!$A$2:$A$36,SMMLV!$D$2:$D$106),3))</f>
        <v/>
      </c>
    </row>
    <row r="1428" spans="5:6">
      <c r="E1428" s="163"/>
      <c r="F1428" s="193" t="str">
        <f>IF(OR(D1428="",E1428=""),"",ROUND(D1428/LOOKUP(E1428,SMMLV!$A$2:$A$36,SMMLV!$D$2:$D$106),3))</f>
        <v/>
      </c>
    </row>
    <row r="1429" spans="5:6">
      <c r="E1429" s="163"/>
      <c r="F1429" s="193" t="str">
        <f>IF(OR(D1429="",E1429=""),"",ROUND(D1429/LOOKUP(E1429,SMMLV!$A$2:$A$36,SMMLV!$D$2:$D$106),3))</f>
        <v/>
      </c>
    </row>
    <row r="1430" spans="5:6">
      <c r="E1430" s="163"/>
      <c r="F1430" s="193" t="str">
        <f>IF(OR(D1430="",E1430=""),"",ROUND(D1430/LOOKUP(E1430,SMMLV!$A$2:$A$36,SMMLV!$D$2:$D$106),3))</f>
        <v/>
      </c>
    </row>
    <row r="1431" spans="5:6">
      <c r="E1431" s="163"/>
      <c r="F1431" s="193" t="str">
        <f>IF(OR(D1431="",E1431=""),"",ROUND(D1431/LOOKUP(E1431,SMMLV!$A$2:$A$36,SMMLV!$D$2:$D$106),3))</f>
        <v/>
      </c>
    </row>
    <row r="1432" spans="5:6">
      <c r="E1432" s="163"/>
      <c r="F1432" s="193" t="str">
        <f>IF(OR(D1432="",E1432=""),"",ROUND(D1432/LOOKUP(E1432,SMMLV!$A$2:$A$36,SMMLV!$D$2:$D$106),3))</f>
        <v/>
      </c>
    </row>
    <row r="1433" spans="5:6">
      <c r="E1433" s="163"/>
      <c r="F1433" s="193" t="str">
        <f>IF(OR(D1433="",E1433=""),"",ROUND(D1433/LOOKUP(E1433,SMMLV!$A$2:$A$36,SMMLV!$D$2:$D$106),3))</f>
        <v/>
      </c>
    </row>
    <row r="1434" spans="5:6">
      <c r="E1434" s="163"/>
      <c r="F1434" s="193" t="str">
        <f>IF(OR(D1434="",E1434=""),"",ROUND(D1434/LOOKUP(E1434,SMMLV!$A$2:$A$36,SMMLV!$D$2:$D$106),3))</f>
        <v/>
      </c>
    </row>
    <row r="1435" spans="5:6">
      <c r="E1435" s="163"/>
      <c r="F1435" s="193" t="str">
        <f>IF(OR(D1435="",E1435=""),"",ROUND(D1435/LOOKUP(E1435,SMMLV!$A$2:$A$36,SMMLV!$D$2:$D$106),3))</f>
        <v/>
      </c>
    </row>
    <row r="1436" spans="5:6">
      <c r="E1436" s="163"/>
      <c r="F1436" s="193" t="str">
        <f>IF(OR(D1436="",E1436=""),"",ROUND(D1436/LOOKUP(E1436,SMMLV!$A$2:$A$36,SMMLV!$D$2:$D$106),3))</f>
        <v/>
      </c>
    </row>
    <row r="1437" spans="5:6">
      <c r="E1437" s="163"/>
      <c r="F1437" s="193" t="str">
        <f>IF(OR(D1437="",E1437=""),"",ROUND(D1437/LOOKUP(E1437,SMMLV!$A$2:$A$36,SMMLV!$D$2:$D$106),3))</f>
        <v/>
      </c>
    </row>
    <row r="1438" spans="5:6">
      <c r="E1438" s="163"/>
      <c r="F1438" s="193" t="str">
        <f>IF(OR(D1438="",E1438=""),"",ROUND(D1438/LOOKUP(E1438,SMMLV!$A$2:$A$36,SMMLV!$D$2:$D$106),3))</f>
        <v/>
      </c>
    </row>
    <row r="1439" spans="5:6">
      <c r="E1439" s="163"/>
      <c r="F1439" s="193" t="str">
        <f>IF(OR(D1439="",E1439=""),"",ROUND(D1439/LOOKUP(E1439,SMMLV!$A$2:$A$36,SMMLV!$D$2:$D$106),3))</f>
        <v/>
      </c>
    </row>
    <row r="1440" spans="5:6">
      <c r="E1440" s="163"/>
      <c r="F1440" s="193" t="str">
        <f>IF(OR(D1440="",E1440=""),"",ROUND(D1440/LOOKUP(E1440,SMMLV!$A$2:$A$36,SMMLV!$D$2:$D$106),3))</f>
        <v/>
      </c>
    </row>
    <row r="1441" spans="5:6">
      <c r="E1441" s="163"/>
      <c r="F1441" s="193" t="str">
        <f>IF(OR(D1441="",E1441=""),"",ROUND(D1441/LOOKUP(E1441,SMMLV!$A$2:$A$36,SMMLV!$D$2:$D$106),3))</f>
        <v/>
      </c>
    </row>
    <row r="1442" spans="5:6">
      <c r="E1442" s="163"/>
      <c r="F1442" s="193" t="str">
        <f>IF(OR(D1442="",E1442=""),"",ROUND(D1442/LOOKUP(E1442,SMMLV!$A$2:$A$36,SMMLV!$D$2:$D$106),3))</f>
        <v/>
      </c>
    </row>
    <row r="1443" spans="5:6">
      <c r="E1443" s="163"/>
      <c r="F1443" s="193" t="str">
        <f>IF(OR(D1443="",E1443=""),"",ROUND(D1443/LOOKUP(E1443,SMMLV!$A$2:$A$36,SMMLV!$D$2:$D$106),3))</f>
        <v/>
      </c>
    </row>
    <row r="1444" spans="5:6">
      <c r="E1444" s="163"/>
      <c r="F1444" s="193" t="str">
        <f>IF(OR(D1444="",E1444=""),"",ROUND(D1444/LOOKUP(E1444,SMMLV!$A$2:$A$36,SMMLV!$D$2:$D$106),3))</f>
        <v/>
      </c>
    </row>
    <row r="1445" spans="5:6">
      <c r="E1445" s="163"/>
      <c r="F1445" s="193" t="str">
        <f>IF(OR(D1445="",E1445=""),"",ROUND(D1445/LOOKUP(E1445,SMMLV!$A$2:$A$36,SMMLV!$D$2:$D$106),3))</f>
        <v/>
      </c>
    </row>
    <row r="1446" spans="5:6">
      <c r="E1446" s="163"/>
      <c r="F1446" s="193" t="str">
        <f>IF(OR(D1446="",E1446=""),"",ROUND(D1446/LOOKUP(E1446,SMMLV!$A$2:$A$36,SMMLV!$D$2:$D$106),3))</f>
        <v/>
      </c>
    </row>
    <row r="1447" spans="5:6">
      <c r="E1447" s="163"/>
      <c r="F1447" s="193" t="str">
        <f>IF(OR(D1447="",E1447=""),"",ROUND(D1447/LOOKUP(E1447,SMMLV!$A$2:$A$36,SMMLV!$D$2:$D$106),3))</f>
        <v/>
      </c>
    </row>
    <row r="1448" spans="5:6">
      <c r="E1448" s="163"/>
      <c r="F1448" s="193" t="str">
        <f>IF(OR(D1448="",E1448=""),"",ROUND(D1448/LOOKUP(E1448,SMMLV!$A$2:$A$36,SMMLV!$D$2:$D$106),3))</f>
        <v/>
      </c>
    </row>
    <row r="1449" spans="5:6">
      <c r="E1449" s="163"/>
      <c r="F1449" s="193" t="str">
        <f>IF(OR(D1449="",E1449=""),"",ROUND(D1449/LOOKUP(E1449,SMMLV!$A$2:$A$36,SMMLV!$D$2:$D$106),3))</f>
        <v/>
      </c>
    </row>
    <row r="1450" spans="5:6">
      <c r="E1450" s="163"/>
      <c r="F1450" s="193" t="str">
        <f>IF(OR(D1450="",E1450=""),"",ROUND(D1450/LOOKUP(E1450,SMMLV!$A$2:$A$36,SMMLV!$D$2:$D$106),3))</f>
        <v/>
      </c>
    </row>
    <row r="1451" spans="5:6">
      <c r="E1451" s="163"/>
      <c r="F1451" s="193" t="str">
        <f>IF(OR(D1451="",E1451=""),"",ROUND(D1451/LOOKUP(E1451,SMMLV!$A$2:$A$36,SMMLV!$D$2:$D$106),3))</f>
        <v/>
      </c>
    </row>
    <row r="1452" spans="5:6">
      <c r="E1452" s="163"/>
      <c r="F1452" s="193" t="str">
        <f>IF(OR(D1452="",E1452=""),"",ROUND(D1452/LOOKUP(E1452,SMMLV!$A$2:$A$36,SMMLV!$D$2:$D$106),3))</f>
        <v/>
      </c>
    </row>
    <row r="1453" spans="5:6">
      <c r="E1453" s="163"/>
      <c r="F1453" s="193" t="str">
        <f>IF(OR(D1453="",E1453=""),"",ROUND(D1453/LOOKUP(E1453,SMMLV!$A$2:$A$36,SMMLV!$D$2:$D$106),3))</f>
        <v/>
      </c>
    </row>
    <row r="1454" spans="5:6">
      <c r="E1454" s="163"/>
      <c r="F1454" s="193" t="str">
        <f>IF(OR(D1454="",E1454=""),"",ROUND(D1454/LOOKUP(E1454,SMMLV!$A$2:$A$36,SMMLV!$D$2:$D$106),3))</f>
        <v/>
      </c>
    </row>
    <row r="1455" spans="5:6">
      <c r="E1455" s="163"/>
      <c r="F1455" s="193" t="str">
        <f>IF(OR(D1455="",E1455=""),"",ROUND(D1455/LOOKUP(E1455,SMMLV!$A$2:$A$36,SMMLV!$D$2:$D$106),3))</f>
        <v/>
      </c>
    </row>
    <row r="1456" spans="5:6">
      <c r="E1456" s="163"/>
      <c r="F1456" s="193" t="str">
        <f>IF(OR(D1456="",E1456=""),"",ROUND(D1456/LOOKUP(E1456,SMMLV!$A$2:$A$36,SMMLV!$D$2:$D$106),3))</f>
        <v/>
      </c>
    </row>
    <row r="1457" spans="5:6">
      <c r="E1457" s="163"/>
      <c r="F1457" s="193" t="str">
        <f>IF(OR(D1457="",E1457=""),"",ROUND(D1457/LOOKUP(E1457,SMMLV!$A$2:$A$36,SMMLV!$D$2:$D$106),3))</f>
        <v/>
      </c>
    </row>
    <row r="1458" spans="5:6">
      <c r="E1458" s="163"/>
      <c r="F1458" s="193" t="str">
        <f>IF(OR(D1458="",E1458=""),"",ROUND(D1458/LOOKUP(E1458,SMMLV!$A$2:$A$36,SMMLV!$D$2:$D$106),3))</f>
        <v/>
      </c>
    </row>
    <row r="1459" spans="5:6">
      <c r="E1459" s="163"/>
      <c r="F1459" s="193" t="str">
        <f>IF(OR(D1459="",E1459=""),"",ROUND(D1459/LOOKUP(E1459,SMMLV!$A$2:$A$36,SMMLV!$D$2:$D$106),3))</f>
        <v/>
      </c>
    </row>
    <row r="1460" spans="5:6">
      <c r="E1460" s="163"/>
      <c r="F1460" s="193" t="str">
        <f>IF(OR(D1460="",E1460=""),"",ROUND(D1460/LOOKUP(E1460,SMMLV!$A$2:$A$36,SMMLV!$D$2:$D$106),3))</f>
        <v/>
      </c>
    </row>
    <row r="1461" spans="5:6">
      <c r="E1461" s="163"/>
      <c r="F1461" s="193" t="str">
        <f>IF(OR(D1461="",E1461=""),"",ROUND(D1461/LOOKUP(E1461,SMMLV!$A$2:$A$36,SMMLV!$D$2:$D$106),3))</f>
        <v/>
      </c>
    </row>
    <row r="1462" spans="5:6">
      <c r="E1462" s="163"/>
      <c r="F1462" s="193" t="str">
        <f>IF(OR(D1462="",E1462=""),"",ROUND(D1462/LOOKUP(E1462,SMMLV!$A$2:$A$36,SMMLV!$D$2:$D$106),3))</f>
        <v/>
      </c>
    </row>
    <row r="1463" spans="5:6">
      <c r="E1463" s="163"/>
      <c r="F1463" s="193" t="str">
        <f>IF(OR(D1463="",E1463=""),"",ROUND(D1463/LOOKUP(E1463,SMMLV!$A$2:$A$36,SMMLV!$D$2:$D$106),3))</f>
        <v/>
      </c>
    </row>
    <row r="1464" spans="5:6">
      <c r="E1464" s="163"/>
      <c r="F1464" s="193" t="str">
        <f>IF(OR(D1464="",E1464=""),"",ROUND(D1464/LOOKUP(E1464,SMMLV!$A$2:$A$36,SMMLV!$D$2:$D$106),3))</f>
        <v/>
      </c>
    </row>
    <row r="1465" spans="5:6">
      <c r="E1465" s="163"/>
      <c r="F1465" s="193" t="str">
        <f>IF(OR(D1465="",E1465=""),"",ROUND(D1465/LOOKUP(E1465,SMMLV!$A$2:$A$36,SMMLV!$D$2:$D$106),3))</f>
        <v/>
      </c>
    </row>
    <row r="1466" spans="5:6">
      <c r="E1466" s="163"/>
      <c r="F1466" s="193" t="str">
        <f>IF(OR(D1466="",E1466=""),"",ROUND(D1466/LOOKUP(E1466,SMMLV!$A$2:$A$36,SMMLV!$D$2:$D$106),3))</f>
        <v/>
      </c>
    </row>
    <row r="1467" spans="5:6">
      <c r="E1467" s="163"/>
      <c r="F1467" s="193" t="str">
        <f>IF(OR(D1467="",E1467=""),"",ROUND(D1467/LOOKUP(E1467,SMMLV!$A$2:$A$36,SMMLV!$D$2:$D$106),3))</f>
        <v/>
      </c>
    </row>
    <row r="1468" spans="5:6">
      <c r="E1468" s="163"/>
      <c r="F1468" s="193" t="str">
        <f>IF(OR(D1468="",E1468=""),"",ROUND(D1468/LOOKUP(E1468,SMMLV!$A$2:$A$36,SMMLV!$D$2:$D$106),3))</f>
        <v/>
      </c>
    </row>
    <row r="1469" spans="5:6">
      <c r="E1469" s="163"/>
      <c r="F1469" s="193" t="str">
        <f>IF(OR(D1469="",E1469=""),"",ROUND(D1469/LOOKUP(E1469,SMMLV!$A$2:$A$36,SMMLV!$D$2:$D$106),3))</f>
        <v/>
      </c>
    </row>
    <row r="1470" spans="5:6">
      <c r="E1470" s="163"/>
      <c r="F1470" s="193" t="str">
        <f>IF(OR(D1470="",E1470=""),"",ROUND(D1470/LOOKUP(E1470,SMMLV!$A$2:$A$36,SMMLV!$D$2:$D$106),3))</f>
        <v/>
      </c>
    </row>
    <row r="1471" spans="5:6">
      <c r="E1471" s="163"/>
      <c r="F1471" s="193" t="str">
        <f>IF(OR(D1471="",E1471=""),"",ROUND(D1471/LOOKUP(E1471,SMMLV!$A$2:$A$36,SMMLV!$D$2:$D$106),3))</f>
        <v/>
      </c>
    </row>
    <row r="1472" spans="5:6">
      <c r="E1472" s="163"/>
      <c r="F1472" s="193" t="str">
        <f>IF(OR(D1472="",E1472=""),"",ROUND(D1472/LOOKUP(E1472,SMMLV!$A$2:$A$36,SMMLV!$D$2:$D$106),3))</f>
        <v/>
      </c>
    </row>
    <row r="1473" spans="5:6">
      <c r="E1473" s="163"/>
      <c r="F1473" s="193" t="str">
        <f>IF(OR(D1473="",E1473=""),"",ROUND(D1473/LOOKUP(E1473,SMMLV!$A$2:$A$36,SMMLV!$D$2:$D$106),3))</f>
        <v/>
      </c>
    </row>
    <row r="1474" spans="5:6">
      <c r="E1474" s="163"/>
      <c r="F1474" s="193" t="str">
        <f>IF(OR(D1474="",E1474=""),"",ROUND(D1474/LOOKUP(E1474,SMMLV!$A$2:$A$36,SMMLV!$D$2:$D$106),3))</f>
        <v/>
      </c>
    </row>
    <row r="1475" spans="5:6">
      <c r="E1475" s="163"/>
      <c r="F1475" s="193" t="str">
        <f>IF(OR(D1475="",E1475=""),"",ROUND(D1475/LOOKUP(E1475,SMMLV!$A$2:$A$36,SMMLV!$D$2:$D$106),3))</f>
        <v/>
      </c>
    </row>
    <row r="1476" spans="5:6">
      <c r="E1476" s="163"/>
      <c r="F1476" s="193" t="str">
        <f>IF(OR(D1476="",E1476=""),"",ROUND(D1476/LOOKUP(E1476,SMMLV!$A$2:$A$36,SMMLV!$D$2:$D$106),3))</f>
        <v/>
      </c>
    </row>
    <row r="1477" spans="5:6">
      <c r="E1477" s="163"/>
      <c r="F1477" s="193" t="str">
        <f>IF(OR(D1477="",E1477=""),"",ROUND(D1477/LOOKUP(E1477,SMMLV!$A$2:$A$36,SMMLV!$D$2:$D$106),3))</f>
        <v/>
      </c>
    </row>
    <row r="1478" spans="5:6">
      <c r="E1478" s="163"/>
      <c r="F1478" s="193" t="str">
        <f>IF(OR(D1478="",E1478=""),"",ROUND(D1478/LOOKUP(E1478,SMMLV!$A$2:$A$36,SMMLV!$D$2:$D$106),3))</f>
        <v/>
      </c>
    </row>
    <row r="1479" spans="5:6">
      <c r="E1479" s="163"/>
      <c r="F1479" s="193" t="str">
        <f>IF(OR(D1479="",E1479=""),"",ROUND(D1479/LOOKUP(E1479,SMMLV!$A$2:$A$36,SMMLV!$D$2:$D$106),3))</f>
        <v/>
      </c>
    </row>
    <row r="1480" spans="5:6">
      <c r="E1480" s="163"/>
      <c r="F1480" s="193" t="str">
        <f>IF(OR(D1480="",E1480=""),"",ROUND(D1480/LOOKUP(E1480,SMMLV!$A$2:$A$36,SMMLV!$D$2:$D$106),3))</f>
        <v/>
      </c>
    </row>
    <row r="1481" spans="5:6">
      <c r="E1481" s="163"/>
      <c r="F1481" s="193" t="str">
        <f>IF(OR(D1481="",E1481=""),"",ROUND(D1481/LOOKUP(E1481,SMMLV!$A$2:$A$36,SMMLV!$D$2:$D$106),3))</f>
        <v/>
      </c>
    </row>
    <row r="1482" spans="5:6">
      <c r="E1482" s="163"/>
      <c r="F1482" s="193" t="str">
        <f>IF(OR(D1482="",E1482=""),"",ROUND(D1482/LOOKUP(E1482,SMMLV!$A$2:$A$36,SMMLV!$D$2:$D$106),3))</f>
        <v/>
      </c>
    </row>
    <row r="1483" spans="5:6">
      <c r="E1483" s="163"/>
      <c r="F1483" s="193" t="str">
        <f>IF(OR(D1483="",E1483=""),"",ROUND(D1483/LOOKUP(E1483,SMMLV!$A$2:$A$36,SMMLV!$D$2:$D$106),3))</f>
        <v/>
      </c>
    </row>
    <row r="1484" spans="5:6">
      <c r="E1484" s="163"/>
      <c r="F1484" s="193" t="str">
        <f>IF(OR(D1484="",E1484=""),"",ROUND(D1484/LOOKUP(E1484,SMMLV!$A$2:$A$36,SMMLV!$D$2:$D$106),3))</f>
        <v/>
      </c>
    </row>
    <row r="1485" spans="5:6">
      <c r="E1485" s="163"/>
      <c r="F1485" s="193" t="str">
        <f>IF(OR(D1485="",E1485=""),"",ROUND(D1485/LOOKUP(E1485,SMMLV!$A$2:$A$36,SMMLV!$D$2:$D$106),3))</f>
        <v/>
      </c>
    </row>
    <row r="1486" spans="5:6">
      <c r="E1486" s="163"/>
      <c r="F1486" s="193" t="str">
        <f>IF(OR(D1486="",E1486=""),"",ROUND(D1486/LOOKUP(E1486,SMMLV!$A$2:$A$36,SMMLV!$D$2:$D$106),3))</f>
        <v/>
      </c>
    </row>
    <row r="1487" spans="5:6">
      <c r="E1487" s="163"/>
      <c r="F1487" s="193" t="str">
        <f>IF(OR(D1487="",E1487=""),"",ROUND(D1487/LOOKUP(E1487,SMMLV!$A$2:$A$36,SMMLV!$D$2:$D$106),3))</f>
        <v/>
      </c>
    </row>
    <row r="1488" spans="5:6">
      <c r="E1488" s="163"/>
      <c r="F1488" s="193" t="str">
        <f>IF(OR(D1488="",E1488=""),"",ROUND(D1488/LOOKUP(E1488,SMMLV!$A$2:$A$36,SMMLV!$D$2:$D$106),3))</f>
        <v/>
      </c>
    </row>
    <row r="1489" spans="5:6">
      <c r="E1489" s="163"/>
      <c r="F1489" s="193" t="str">
        <f>IF(OR(D1489="",E1489=""),"",ROUND(D1489/LOOKUP(E1489,SMMLV!$A$2:$A$36,SMMLV!$D$2:$D$106),3))</f>
        <v/>
      </c>
    </row>
    <row r="1490" spans="5:6">
      <c r="E1490" s="163"/>
      <c r="F1490" s="193" t="str">
        <f>IF(OR(D1490="",E1490=""),"",ROUND(D1490/LOOKUP(E1490,SMMLV!$A$2:$A$36,SMMLV!$D$2:$D$106),3))</f>
        <v/>
      </c>
    </row>
    <row r="1491" spans="5:6">
      <c r="E1491" s="163"/>
      <c r="F1491" s="193" t="str">
        <f>IF(OR(D1491="",E1491=""),"",ROUND(D1491/LOOKUP(E1491,SMMLV!$A$2:$A$36,SMMLV!$D$2:$D$106),3))</f>
        <v/>
      </c>
    </row>
    <row r="1492" spans="5:6">
      <c r="E1492" s="163"/>
      <c r="F1492" s="193" t="str">
        <f>IF(OR(D1492="",E1492=""),"",ROUND(D1492/LOOKUP(E1492,SMMLV!$A$2:$A$36,SMMLV!$D$2:$D$106),3))</f>
        <v/>
      </c>
    </row>
    <row r="1493" spans="5:6">
      <c r="E1493" s="163"/>
      <c r="F1493" s="193" t="str">
        <f>IF(OR(D1493="",E1493=""),"",ROUND(D1493/LOOKUP(E1493,SMMLV!$A$2:$A$36,SMMLV!$D$2:$D$106),3))</f>
        <v/>
      </c>
    </row>
    <row r="1494" spans="5:6">
      <c r="E1494" s="163"/>
      <c r="F1494" s="193" t="str">
        <f>IF(OR(D1494="",E1494=""),"",ROUND(D1494/LOOKUP(E1494,SMMLV!$A$2:$A$36,SMMLV!$D$2:$D$106),3))</f>
        <v/>
      </c>
    </row>
    <row r="1495" spans="5:6">
      <c r="E1495" s="163"/>
      <c r="F1495" s="193" t="str">
        <f>IF(OR(D1495="",E1495=""),"",ROUND(D1495/LOOKUP(E1495,SMMLV!$A$2:$A$36,SMMLV!$D$2:$D$106),3))</f>
        <v/>
      </c>
    </row>
    <row r="1496" spans="5:6">
      <c r="E1496" s="163"/>
      <c r="F1496" s="193" t="str">
        <f>IF(OR(D1496="",E1496=""),"",ROUND(D1496/LOOKUP(E1496,SMMLV!$A$2:$A$36,SMMLV!$D$2:$D$106),3))</f>
        <v/>
      </c>
    </row>
    <row r="1497" spans="5:6">
      <c r="E1497" s="163"/>
      <c r="F1497" s="193" t="str">
        <f>IF(OR(D1497="",E1497=""),"",ROUND(D1497/LOOKUP(E1497,SMMLV!$A$2:$A$36,SMMLV!$D$2:$D$106),3))</f>
        <v/>
      </c>
    </row>
    <row r="1498" spans="5:6">
      <c r="E1498" s="163"/>
      <c r="F1498" s="193" t="str">
        <f>IF(OR(D1498="",E1498=""),"",ROUND(D1498/LOOKUP(E1498,SMMLV!$A$2:$A$36,SMMLV!$D$2:$D$106),3))</f>
        <v/>
      </c>
    </row>
    <row r="1499" spans="5:6">
      <c r="E1499" s="163"/>
      <c r="F1499" s="193" t="str">
        <f>IF(OR(D1499="",E1499=""),"",ROUND(D1499/LOOKUP(E1499,SMMLV!$A$2:$A$36,SMMLV!$D$2:$D$106),3))</f>
        <v/>
      </c>
    </row>
    <row r="1500" spans="5:6">
      <c r="E1500" s="163"/>
      <c r="F1500" s="193" t="str">
        <f>IF(OR(D1500="",E1500=""),"",ROUND(D1500/LOOKUP(E1500,SMMLV!$A$2:$A$36,SMMLV!$D$2:$D$106),3))</f>
        <v/>
      </c>
    </row>
    <row r="1501" spans="5:6">
      <c r="E1501" s="163"/>
      <c r="F1501" s="193" t="str">
        <f>IF(OR(D1501="",E1501=""),"",ROUND(D1501/LOOKUP(E1501,SMMLV!$A$2:$A$36,SMMLV!$D$2:$D$106),3))</f>
        <v/>
      </c>
    </row>
    <row r="1502" spans="5:6">
      <c r="E1502" s="163"/>
      <c r="F1502" s="193" t="str">
        <f>IF(OR(D1502="",E1502=""),"",ROUND(D1502/LOOKUP(E1502,SMMLV!$A$2:$A$36,SMMLV!$D$2:$D$106),3))</f>
        <v/>
      </c>
    </row>
    <row r="1503" spans="5:6">
      <c r="E1503" s="163"/>
      <c r="F1503" s="193" t="str">
        <f>IF(OR(D1503="",E1503=""),"",ROUND(D1503/LOOKUP(E1503,SMMLV!$A$2:$A$36,SMMLV!$D$2:$D$106),3))</f>
        <v/>
      </c>
    </row>
    <row r="1504" spans="5:6">
      <c r="E1504" s="163"/>
      <c r="F1504" s="193" t="str">
        <f>IF(OR(D1504="",E1504=""),"",ROUND(D1504/LOOKUP(E1504,SMMLV!$A$2:$A$36,SMMLV!$D$2:$D$106),3))</f>
        <v/>
      </c>
    </row>
    <row r="1505" spans="5:6">
      <c r="E1505" s="163"/>
      <c r="F1505" s="193" t="str">
        <f>IF(OR(D1505="",E1505=""),"",ROUND(D1505/LOOKUP(E1505,SMMLV!$A$2:$A$36,SMMLV!$D$2:$D$106),3))</f>
        <v/>
      </c>
    </row>
    <row r="1506" spans="5:6">
      <c r="E1506" s="163"/>
      <c r="F1506" s="193" t="str">
        <f>IF(OR(D1506="",E1506=""),"",ROUND(D1506/LOOKUP(E1506,SMMLV!$A$2:$A$36,SMMLV!$D$2:$D$106),3))</f>
        <v/>
      </c>
    </row>
    <row r="1507" spans="5:6">
      <c r="E1507" s="163"/>
      <c r="F1507" s="193" t="str">
        <f>IF(OR(D1507="",E1507=""),"",ROUND(D1507/LOOKUP(E1507,SMMLV!$A$2:$A$36,SMMLV!$D$2:$D$106),3))</f>
        <v/>
      </c>
    </row>
    <row r="1508" spans="5:6">
      <c r="E1508" s="163"/>
      <c r="F1508" s="193" t="str">
        <f>IF(OR(D1508="",E1508=""),"",ROUND(D1508/LOOKUP(E1508,SMMLV!$A$2:$A$36,SMMLV!$D$2:$D$106),3))</f>
        <v/>
      </c>
    </row>
    <row r="1509" spans="5:6">
      <c r="E1509" s="163"/>
      <c r="F1509" s="193" t="str">
        <f>IF(OR(D1509="",E1509=""),"",ROUND(D1509/LOOKUP(E1509,SMMLV!$A$2:$A$36,SMMLV!$D$2:$D$106),3))</f>
        <v/>
      </c>
    </row>
    <row r="1510" spans="5:6">
      <c r="E1510" s="163"/>
      <c r="F1510" s="193" t="str">
        <f>IF(OR(D1510="",E1510=""),"",ROUND(D1510/LOOKUP(E1510,SMMLV!$A$2:$A$36,SMMLV!$D$2:$D$106),3))</f>
        <v/>
      </c>
    </row>
    <row r="1511" spans="5:6">
      <c r="E1511" s="163"/>
      <c r="F1511" s="193" t="str">
        <f>IF(OR(D1511="",E1511=""),"",ROUND(D1511/LOOKUP(E1511,SMMLV!$A$2:$A$36,SMMLV!$D$2:$D$106),3))</f>
        <v/>
      </c>
    </row>
    <row r="1512" spans="5:6">
      <c r="E1512" s="163"/>
      <c r="F1512" s="193" t="str">
        <f>IF(OR(D1512="",E1512=""),"",ROUND(D1512/LOOKUP(E1512,SMMLV!$A$2:$A$36,SMMLV!$D$2:$D$106),3))</f>
        <v/>
      </c>
    </row>
    <row r="1513" spans="5:6">
      <c r="E1513" s="163"/>
      <c r="F1513" s="193" t="str">
        <f>IF(OR(D1513="",E1513=""),"",ROUND(D1513/LOOKUP(E1513,SMMLV!$A$2:$A$36,SMMLV!$D$2:$D$106),3))</f>
        <v/>
      </c>
    </row>
    <row r="1514" spans="5:6">
      <c r="E1514" s="163"/>
      <c r="F1514" s="193" t="str">
        <f>IF(OR(D1514="",E1514=""),"",ROUND(D1514/LOOKUP(E1514,SMMLV!$A$2:$A$36,SMMLV!$D$2:$D$106),3))</f>
        <v/>
      </c>
    </row>
    <row r="1515" spans="5:6">
      <c r="E1515" s="163"/>
      <c r="F1515" s="193" t="str">
        <f>IF(OR(D1515="",E1515=""),"",ROUND(D1515/LOOKUP(E1515,SMMLV!$A$2:$A$36,SMMLV!$D$2:$D$106),3))</f>
        <v/>
      </c>
    </row>
    <row r="1516" spans="5:6">
      <c r="E1516" s="163"/>
      <c r="F1516" s="193" t="str">
        <f>IF(OR(D1516="",E1516=""),"",ROUND(D1516/LOOKUP(E1516,SMMLV!$A$2:$A$36,SMMLV!$D$2:$D$106),3))</f>
        <v/>
      </c>
    </row>
    <row r="1517" spans="5:6">
      <c r="E1517" s="163"/>
      <c r="F1517" s="193" t="str">
        <f>IF(OR(D1517="",E1517=""),"",ROUND(D1517/LOOKUP(E1517,SMMLV!$A$2:$A$36,SMMLV!$D$2:$D$106),3))</f>
        <v/>
      </c>
    </row>
    <row r="1518" spans="5:6">
      <c r="E1518" s="163"/>
      <c r="F1518" s="193" t="str">
        <f>IF(OR(D1518="",E1518=""),"",ROUND(D1518/LOOKUP(E1518,SMMLV!$A$2:$A$36,SMMLV!$D$2:$D$106),3))</f>
        <v/>
      </c>
    </row>
    <row r="1519" spans="5:6">
      <c r="E1519" s="163"/>
      <c r="F1519" s="193" t="str">
        <f>IF(OR(D1519="",E1519=""),"",ROUND(D1519/LOOKUP(E1519,SMMLV!$A$2:$A$36,SMMLV!$D$2:$D$106),3))</f>
        <v/>
      </c>
    </row>
    <row r="1520" spans="5:6">
      <c r="E1520" s="163"/>
      <c r="F1520" s="193" t="str">
        <f>IF(OR(D1520="",E1520=""),"",ROUND(D1520/LOOKUP(E1520,SMMLV!$A$2:$A$36,SMMLV!$D$2:$D$106),3))</f>
        <v/>
      </c>
    </row>
    <row r="1521" spans="5:6">
      <c r="E1521" s="163"/>
      <c r="F1521" s="193" t="str">
        <f>IF(OR(D1521="",E1521=""),"",ROUND(D1521/LOOKUP(E1521,SMMLV!$A$2:$A$36,SMMLV!$D$2:$D$106),3))</f>
        <v/>
      </c>
    </row>
    <row r="1522" spans="5:6">
      <c r="E1522" s="163"/>
      <c r="F1522" s="193" t="str">
        <f>IF(OR(D1522="",E1522=""),"",ROUND(D1522/LOOKUP(E1522,SMMLV!$A$2:$A$36,SMMLV!$D$2:$D$106),3))</f>
        <v/>
      </c>
    </row>
    <row r="1523" spans="5:6">
      <c r="E1523" s="163"/>
      <c r="F1523" s="193" t="str">
        <f>IF(OR(D1523="",E1523=""),"",ROUND(D1523/LOOKUP(E1523,SMMLV!$A$2:$A$36,SMMLV!$D$2:$D$106),3))</f>
        <v/>
      </c>
    </row>
    <row r="1524" spans="5:6">
      <c r="E1524" s="163"/>
      <c r="F1524" s="193" t="str">
        <f>IF(OR(D1524="",E1524=""),"",ROUND(D1524/LOOKUP(E1524,SMMLV!$A$2:$A$36,SMMLV!$D$2:$D$106),3))</f>
        <v/>
      </c>
    </row>
    <row r="1525" spans="5:6">
      <c r="E1525" s="163"/>
      <c r="F1525" s="193" t="str">
        <f>IF(OR(D1525="",E1525=""),"",ROUND(D1525/LOOKUP(E1525,SMMLV!$A$2:$A$36,SMMLV!$D$2:$D$106),3))</f>
        <v/>
      </c>
    </row>
    <row r="1526" spans="5:6">
      <c r="E1526" s="163"/>
      <c r="F1526" s="193" t="str">
        <f>IF(OR(D1526="",E1526=""),"",ROUND(D1526/LOOKUP(E1526,SMMLV!$A$2:$A$36,SMMLV!$D$2:$D$106),3))</f>
        <v/>
      </c>
    </row>
    <row r="1527" spans="5:6">
      <c r="E1527" s="163"/>
      <c r="F1527" s="193" t="str">
        <f>IF(OR(D1527="",E1527=""),"",ROUND(D1527/LOOKUP(E1527,SMMLV!$A$2:$A$36,SMMLV!$D$2:$D$106),3))</f>
        <v/>
      </c>
    </row>
    <row r="1528" spans="5:6">
      <c r="E1528" s="163"/>
      <c r="F1528" s="193" t="str">
        <f>IF(OR(D1528="",E1528=""),"",ROUND(D1528/LOOKUP(E1528,SMMLV!$A$2:$A$36,SMMLV!$D$2:$D$106),3))</f>
        <v/>
      </c>
    </row>
    <row r="1529" spans="5:6">
      <c r="E1529" s="163"/>
      <c r="F1529" s="193" t="str">
        <f>IF(OR(D1529="",E1529=""),"",ROUND(D1529/LOOKUP(E1529,SMMLV!$A$2:$A$36,SMMLV!$D$2:$D$106),3))</f>
        <v/>
      </c>
    </row>
    <row r="1530" spans="5:6">
      <c r="E1530" s="163"/>
      <c r="F1530" s="193" t="str">
        <f>IF(OR(D1530="",E1530=""),"",ROUND(D1530/LOOKUP(E1530,SMMLV!$A$2:$A$36,SMMLV!$D$2:$D$106),3))</f>
        <v/>
      </c>
    </row>
    <row r="1531" spans="5:6">
      <c r="E1531" s="163"/>
      <c r="F1531" s="193" t="str">
        <f>IF(OR(D1531="",E1531=""),"",ROUND(D1531/LOOKUP(E1531,SMMLV!$A$2:$A$36,SMMLV!$D$2:$D$106),3))</f>
        <v/>
      </c>
    </row>
    <row r="1532" spans="5:6">
      <c r="E1532" s="163"/>
      <c r="F1532" s="193" t="str">
        <f>IF(OR(D1532="",E1532=""),"",ROUND(D1532/LOOKUP(E1532,SMMLV!$A$2:$A$36,SMMLV!$D$2:$D$106),3))</f>
        <v/>
      </c>
    </row>
    <row r="1533" spans="5:6">
      <c r="E1533" s="163"/>
      <c r="F1533" s="193" t="str">
        <f>IF(OR(D1533="",E1533=""),"",ROUND(D1533/LOOKUP(E1533,SMMLV!$A$2:$A$36,SMMLV!$D$2:$D$106),3))</f>
        <v/>
      </c>
    </row>
    <row r="1534" spans="5:6">
      <c r="E1534" s="163"/>
      <c r="F1534" s="193" t="str">
        <f>IF(OR(D1534="",E1534=""),"",ROUND(D1534/LOOKUP(E1534,SMMLV!$A$2:$A$36,SMMLV!$D$2:$D$106),3))</f>
        <v/>
      </c>
    </row>
    <row r="1535" spans="5:6">
      <c r="E1535" s="163"/>
      <c r="F1535" s="193" t="str">
        <f>IF(OR(D1535="",E1535=""),"",ROUND(D1535/LOOKUP(E1535,SMMLV!$A$2:$A$36,SMMLV!$D$2:$D$106),3))</f>
        <v/>
      </c>
    </row>
    <row r="1536" spans="5:6">
      <c r="E1536" s="163"/>
      <c r="F1536" s="193" t="str">
        <f>IF(OR(D1536="",E1536=""),"",ROUND(D1536/LOOKUP(E1536,SMMLV!$A$2:$A$36,SMMLV!$D$2:$D$106),3))</f>
        <v/>
      </c>
    </row>
    <row r="1537" spans="5:6">
      <c r="E1537" s="163"/>
      <c r="F1537" s="193" t="str">
        <f>IF(OR(D1537="",E1537=""),"",ROUND(D1537/LOOKUP(E1537,SMMLV!$A$2:$A$36,SMMLV!$D$2:$D$106),3))</f>
        <v/>
      </c>
    </row>
    <row r="1538" spans="5:6">
      <c r="E1538" s="163"/>
      <c r="F1538" s="193" t="str">
        <f>IF(OR(D1538="",E1538=""),"",ROUND(D1538/LOOKUP(E1538,SMMLV!$A$2:$A$36,SMMLV!$D$2:$D$106),3))</f>
        <v/>
      </c>
    </row>
    <row r="1539" spans="5:6">
      <c r="E1539" s="163"/>
      <c r="F1539" s="193" t="str">
        <f>IF(OR(D1539="",E1539=""),"",ROUND(D1539/LOOKUP(E1539,SMMLV!$A$2:$A$36,SMMLV!$D$2:$D$106),3))</f>
        <v/>
      </c>
    </row>
    <row r="1540" spans="5:6">
      <c r="E1540" s="163"/>
      <c r="F1540" s="193" t="str">
        <f>IF(OR(D1540="",E1540=""),"",ROUND(D1540/LOOKUP(E1540,SMMLV!$A$2:$A$36,SMMLV!$D$2:$D$106),3))</f>
        <v/>
      </c>
    </row>
    <row r="1541" spans="5:6">
      <c r="E1541" s="163"/>
      <c r="F1541" s="193" t="str">
        <f>IF(OR(D1541="",E1541=""),"",ROUND(D1541/LOOKUP(E1541,SMMLV!$A$2:$A$36,SMMLV!$D$2:$D$106),3))</f>
        <v/>
      </c>
    </row>
    <row r="1542" spans="5:6">
      <c r="E1542" s="163"/>
      <c r="F1542" s="193" t="str">
        <f>IF(OR(D1542="",E1542=""),"",ROUND(D1542/LOOKUP(E1542,SMMLV!$A$2:$A$36,SMMLV!$D$2:$D$106),3))</f>
        <v/>
      </c>
    </row>
    <row r="1543" spans="5:6">
      <c r="E1543" s="163"/>
      <c r="F1543" s="193" t="str">
        <f>IF(OR(D1543="",E1543=""),"",ROUND(D1543/LOOKUP(E1543,SMMLV!$A$2:$A$36,SMMLV!$D$2:$D$106),3))</f>
        <v/>
      </c>
    </row>
    <row r="1544" spans="5:6">
      <c r="E1544" s="163"/>
      <c r="F1544" s="193" t="str">
        <f>IF(OR(D1544="",E1544=""),"",ROUND(D1544/LOOKUP(E1544,SMMLV!$A$2:$A$36,SMMLV!$D$2:$D$106),3))</f>
        <v/>
      </c>
    </row>
    <row r="1545" spans="5:6">
      <c r="E1545" s="163"/>
      <c r="F1545" s="193" t="str">
        <f>IF(OR(D1545="",E1545=""),"",ROUND(D1545/LOOKUP(E1545,SMMLV!$A$2:$A$36,SMMLV!$D$2:$D$106),3))</f>
        <v/>
      </c>
    </row>
    <row r="1546" spans="5:6">
      <c r="E1546" s="163"/>
      <c r="F1546" s="193" t="str">
        <f>IF(OR(D1546="",E1546=""),"",ROUND(D1546/LOOKUP(E1546,SMMLV!$A$2:$A$36,SMMLV!$D$2:$D$106),3))</f>
        <v/>
      </c>
    </row>
    <row r="1547" spans="5:6">
      <c r="E1547" s="163"/>
      <c r="F1547" s="193" t="str">
        <f>IF(OR(D1547="",E1547=""),"",ROUND(D1547/LOOKUP(E1547,SMMLV!$A$2:$A$36,SMMLV!$D$2:$D$106),3))</f>
        <v/>
      </c>
    </row>
    <row r="1548" spans="5:6">
      <c r="E1548" s="163"/>
      <c r="F1548" s="193" t="str">
        <f>IF(OR(D1548="",E1548=""),"",ROUND(D1548/LOOKUP(E1548,SMMLV!$A$2:$A$36,SMMLV!$D$2:$D$106),3))</f>
        <v/>
      </c>
    </row>
    <row r="1549" spans="5:6">
      <c r="E1549" s="163"/>
      <c r="F1549" s="193" t="str">
        <f>IF(OR(D1549="",E1549=""),"",ROUND(D1549/LOOKUP(E1549,SMMLV!$A$2:$A$36,SMMLV!$D$2:$D$106),3))</f>
        <v/>
      </c>
    </row>
    <row r="1550" spans="5:6">
      <c r="E1550" s="163"/>
      <c r="F1550" s="193" t="str">
        <f>IF(OR(D1550="",E1550=""),"",ROUND(D1550/LOOKUP(E1550,SMMLV!$A$2:$A$36,SMMLV!$D$2:$D$106),3))</f>
        <v/>
      </c>
    </row>
    <row r="1551" spans="5:6">
      <c r="E1551" s="163"/>
      <c r="F1551" s="193" t="str">
        <f>IF(OR(D1551="",E1551=""),"",ROUND(D1551/LOOKUP(E1551,SMMLV!$A$2:$A$36,SMMLV!$D$2:$D$106),3))</f>
        <v/>
      </c>
    </row>
    <row r="1552" spans="5:6">
      <c r="E1552" s="163"/>
      <c r="F1552" s="193" t="str">
        <f>IF(OR(D1552="",E1552=""),"",ROUND(D1552/LOOKUP(E1552,SMMLV!$A$2:$A$36,SMMLV!$D$2:$D$106),3))</f>
        <v/>
      </c>
    </row>
    <row r="1553" spans="5:6">
      <c r="E1553" s="163"/>
      <c r="F1553" s="193" t="str">
        <f>IF(OR(D1553="",E1553=""),"",ROUND(D1553/LOOKUP(E1553,SMMLV!$A$2:$A$36,SMMLV!$D$2:$D$106),3))</f>
        <v/>
      </c>
    </row>
    <row r="1554" spans="5:6">
      <c r="E1554" s="163"/>
      <c r="F1554" s="193" t="str">
        <f>IF(OR(D1554="",E1554=""),"",ROUND(D1554/LOOKUP(E1554,SMMLV!$A$2:$A$36,SMMLV!$D$2:$D$106),3))</f>
        <v/>
      </c>
    </row>
    <row r="1555" spans="5:6">
      <c r="E1555" s="163"/>
      <c r="F1555" s="193" t="str">
        <f>IF(OR(D1555="",E1555=""),"",ROUND(D1555/LOOKUP(E1555,SMMLV!$A$2:$A$36,SMMLV!$D$2:$D$106),3))</f>
        <v/>
      </c>
    </row>
    <row r="1556" spans="5:6">
      <c r="E1556" s="163"/>
      <c r="F1556" s="193" t="str">
        <f>IF(OR(D1556="",E1556=""),"",ROUND(D1556/LOOKUP(E1556,SMMLV!$A$2:$A$36,SMMLV!$D$2:$D$106),3))</f>
        <v/>
      </c>
    </row>
    <row r="1557" spans="5:6">
      <c r="E1557" s="163"/>
      <c r="F1557" s="193" t="str">
        <f>IF(OR(D1557="",E1557=""),"",ROUND(D1557/LOOKUP(E1557,SMMLV!$A$2:$A$36,SMMLV!$D$2:$D$106),3))</f>
        <v/>
      </c>
    </row>
    <row r="1558" spans="5:6">
      <c r="E1558" s="163"/>
      <c r="F1558" s="193" t="str">
        <f>IF(OR(D1558="",E1558=""),"",ROUND(D1558/LOOKUP(E1558,SMMLV!$A$2:$A$36,SMMLV!$D$2:$D$106),3))</f>
        <v/>
      </c>
    </row>
    <row r="1559" spans="5:6">
      <c r="E1559" s="163"/>
      <c r="F1559" s="193" t="str">
        <f>IF(OR(D1559="",E1559=""),"",ROUND(D1559/LOOKUP(E1559,SMMLV!$A$2:$A$36,SMMLV!$D$2:$D$106),3))</f>
        <v/>
      </c>
    </row>
    <row r="1560" spans="5:6">
      <c r="E1560" s="163"/>
      <c r="F1560" s="193" t="str">
        <f>IF(OR(D1560="",E1560=""),"",ROUND(D1560/LOOKUP(E1560,SMMLV!$A$2:$A$36,SMMLV!$D$2:$D$106),3))</f>
        <v/>
      </c>
    </row>
    <row r="1561" spans="5:6">
      <c r="E1561" s="163"/>
      <c r="F1561" s="193" t="str">
        <f>IF(OR(D1561="",E1561=""),"",ROUND(D1561/LOOKUP(E1561,SMMLV!$A$2:$A$36,SMMLV!$D$2:$D$106),3))</f>
        <v/>
      </c>
    </row>
    <row r="1562" spans="5:6">
      <c r="E1562" s="163"/>
      <c r="F1562" s="193" t="str">
        <f>IF(OR(D1562="",E1562=""),"",ROUND(D1562/LOOKUP(E1562,SMMLV!$A$2:$A$36,SMMLV!$D$2:$D$106),3))</f>
        <v/>
      </c>
    </row>
    <row r="1563" spans="5:6">
      <c r="E1563" s="163"/>
      <c r="F1563" s="193" t="str">
        <f>IF(OR(D1563="",E1563=""),"",ROUND(D1563/LOOKUP(E1563,SMMLV!$A$2:$A$36,SMMLV!$D$2:$D$106),3))</f>
        <v/>
      </c>
    </row>
    <row r="1564" spans="5:6">
      <c r="E1564" s="163"/>
      <c r="F1564" s="193" t="str">
        <f>IF(OR(D1564="",E1564=""),"",ROUND(D1564/LOOKUP(E1564,SMMLV!$A$2:$A$36,SMMLV!$D$2:$D$106),3))</f>
        <v/>
      </c>
    </row>
    <row r="1565" spans="5:6">
      <c r="E1565" s="163"/>
      <c r="F1565" s="193" t="str">
        <f>IF(OR(D1565="",E1565=""),"",ROUND(D1565/LOOKUP(E1565,SMMLV!$A$2:$A$36,SMMLV!$D$2:$D$106),3))</f>
        <v/>
      </c>
    </row>
    <row r="1566" spans="5:6">
      <c r="E1566" s="163"/>
      <c r="F1566" s="193" t="str">
        <f>IF(OR(D1566="",E1566=""),"",ROUND(D1566/LOOKUP(E1566,SMMLV!$A$2:$A$36,SMMLV!$D$2:$D$106),3))</f>
        <v/>
      </c>
    </row>
    <row r="1567" spans="5:6">
      <c r="E1567" s="163"/>
      <c r="F1567" s="193" t="str">
        <f>IF(OR(D1567="",E1567=""),"",ROUND(D1567/LOOKUP(E1567,SMMLV!$A$2:$A$36,SMMLV!$D$2:$D$106),3))</f>
        <v/>
      </c>
    </row>
    <row r="1568" spans="5:6">
      <c r="E1568" s="163"/>
      <c r="F1568" s="193" t="str">
        <f>IF(OR(D1568="",E1568=""),"",ROUND(D1568/LOOKUP(E1568,SMMLV!$A$2:$A$36,SMMLV!$D$2:$D$106),3))</f>
        <v/>
      </c>
    </row>
    <row r="1569" spans="5:6">
      <c r="E1569" s="163"/>
      <c r="F1569" s="193" t="str">
        <f>IF(OR(D1569="",E1569=""),"",ROUND(D1569/LOOKUP(E1569,SMMLV!$A$2:$A$36,SMMLV!$D$2:$D$106),3))</f>
        <v/>
      </c>
    </row>
    <row r="1570" spans="5:6">
      <c r="E1570" s="163"/>
      <c r="F1570" s="193" t="str">
        <f>IF(OR(D1570="",E1570=""),"",ROUND(D1570/LOOKUP(E1570,SMMLV!$A$2:$A$36,SMMLV!$D$2:$D$106),3))</f>
        <v/>
      </c>
    </row>
    <row r="1571" spans="5:6">
      <c r="E1571" s="163"/>
      <c r="F1571" s="193" t="str">
        <f>IF(OR(D1571="",E1571=""),"",ROUND(D1571/LOOKUP(E1571,SMMLV!$A$2:$A$36,SMMLV!$D$2:$D$106),3))</f>
        <v/>
      </c>
    </row>
    <row r="1572" spans="5:6">
      <c r="E1572" s="163"/>
      <c r="F1572" s="193" t="str">
        <f>IF(OR(D1572="",E1572=""),"",ROUND(D1572/LOOKUP(E1572,SMMLV!$A$2:$A$36,SMMLV!$D$2:$D$106),3))</f>
        <v/>
      </c>
    </row>
    <row r="1573" spans="5:6">
      <c r="E1573" s="163"/>
      <c r="F1573" s="193" t="str">
        <f>IF(OR(D1573="",E1573=""),"",ROUND(D1573/LOOKUP(E1573,SMMLV!$A$2:$A$36,SMMLV!$D$2:$D$106),3))</f>
        <v/>
      </c>
    </row>
    <row r="1574" spans="5:6">
      <c r="E1574" s="163"/>
      <c r="F1574" s="193" t="str">
        <f>IF(OR(D1574="",E1574=""),"",ROUND(D1574/LOOKUP(E1574,SMMLV!$A$2:$A$36,SMMLV!$D$2:$D$106),3))</f>
        <v/>
      </c>
    </row>
    <row r="1575" spans="5:6">
      <c r="E1575" s="163"/>
      <c r="F1575" s="193" t="str">
        <f>IF(OR(D1575="",E1575=""),"",ROUND(D1575/LOOKUP(E1575,SMMLV!$A$2:$A$36,SMMLV!$D$2:$D$106),3))</f>
        <v/>
      </c>
    </row>
    <row r="1576" spans="5:6">
      <c r="E1576" s="163"/>
      <c r="F1576" s="193" t="str">
        <f>IF(OR(D1576="",E1576=""),"",ROUND(D1576/LOOKUP(E1576,SMMLV!$A$2:$A$36,SMMLV!$D$2:$D$106),3))</f>
        <v/>
      </c>
    </row>
    <row r="1577" spans="5:6">
      <c r="E1577" s="163"/>
      <c r="F1577" s="193" t="str">
        <f>IF(OR(D1577="",E1577=""),"",ROUND(D1577/LOOKUP(E1577,SMMLV!$A$2:$A$36,SMMLV!$D$2:$D$106),3))</f>
        <v/>
      </c>
    </row>
    <row r="1578" spans="5:6">
      <c r="E1578" s="163"/>
      <c r="F1578" s="193" t="str">
        <f>IF(OR(D1578="",E1578=""),"",ROUND(D1578/LOOKUP(E1578,SMMLV!$A$2:$A$36,SMMLV!$D$2:$D$106),3))</f>
        <v/>
      </c>
    </row>
    <row r="1579" spans="5:6">
      <c r="E1579" s="163"/>
      <c r="F1579" s="193" t="str">
        <f>IF(OR(D1579="",E1579=""),"",ROUND(D1579/LOOKUP(E1579,SMMLV!$A$2:$A$36,SMMLV!$D$2:$D$106),3))</f>
        <v/>
      </c>
    </row>
    <row r="1580" spans="5:6">
      <c r="E1580" s="163"/>
      <c r="F1580" s="193" t="str">
        <f>IF(OR(D1580="",E1580=""),"",ROUND(D1580/LOOKUP(E1580,SMMLV!$A$2:$A$36,SMMLV!$D$2:$D$106),3))</f>
        <v/>
      </c>
    </row>
    <row r="1581" spans="5:6">
      <c r="E1581" s="163"/>
      <c r="F1581" s="193" t="str">
        <f>IF(OR(D1581="",E1581=""),"",ROUND(D1581/LOOKUP(E1581,SMMLV!$A$2:$A$36,SMMLV!$D$2:$D$106),3))</f>
        <v/>
      </c>
    </row>
    <row r="1582" spans="5:6">
      <c r="E1582" s="163"/>
      <c r="F1582" s="193" t="str">
        <f>IF(OR(D1582="",E1582=""),"",ROUND(D1582/LOOKUP(E1582,SMMLV!$A$2:$A$36,SMMLV!$D$2:$D$106),3))</f>
        <v/>
      </c>
    </row>
    <row r="1583" spans="5:6">
      <c r="E1583" s="163"/>
      <c r="F1583" s="193" t="str">
        <f>IF(OR(D1583="",E1583=""),"",ROUND(D1583/LOOKUP(E1583,SMMLV!$A$2:$A$36,SMMLV!$D$2:$D$106),3))</f>
        <v/>
      </c>
    </row>
    <row r="1584" spans="5:6">
      <c r="E1584" s="163"/>
      <c r="F1584" s="193" t="str">
        <f>IF(OR(D1584="",E1584=""),"",ROUND(D1584/LOOKUP(E1584,SMMLV!$A$2:$A$36,SMMLV!$D$2:$D$106),3))</f>
        <v/>
      </c>
    </row>
    <row r="1585" spans="5:6">
      <c r="E1585" s="163"/>
      <c r="F1585" s="193" t="str">
        <f>IF(OR(D1585="",E1585=""),"",ROUND(D1585/LOOKUP(E1585,SMMLV!$A$2:$A$36,SMMLV!$D$2:$D$106),3))</f>
        <v/>
      </c>
    </row>
    <row r="1586" spans="5:6">
      <c r="E1586" s="163"/>
      <c r="F1586" s="193" t="str">
        <f>IF(OR(D1586="",E1586=""),"",ROUND(D1586/LOOKUP(E1586,SMMLV!$A$2:$A$36,SMMLV!$D$2:$D$106),3))</f>
        <v/>
      </c>
    </row>
    <row r="1587" spans="5:6">
      <c r="E1587" s="163"/>
      <c r="F1587" s="193" t="str">
        <f>IF(OR(D1587="",E1587=""),"",ROUND(D1587/LOOKUP(E1587,SMMLV!$A$2:$A$36,SMMLV!$D$2:$D$106),3))</f>
        <v/>
      </c>
    </row>
    <row r="1588" spans="5:6">
      <c r="E1588" s="163"/>
      <c r="F1588" s="193" t="str">
        <f>IF(OR(D1588="",E1588=""),"",ROUND(D1588/LOOKUP(E1588,SMMLV!$A$2:$A$36,SMMLV!$D$2:$D$106),3))</f>
        <v/>
      </c>
    </row>
    <row r="1589" spans="5:6">
      <c r="E1589" s="163"/>
      <c r="F1589" s="193" t="str">
        <f>IF(OR(D1589="",E1589=""),"",ROUND(D1589/LOOKUP(E1589,SMMLV!$A$2:$A$36,SMMLV!$D$2:$D$106),3))</f>
        <v/>
      </c>
    </row>
    <row r="1590" spans="5:6">
      <c r="E1590" s="163"/>
      <c r="F1590" s="193" t="str">
        <f>IF(OR(D1590="",E1590=""),"",ROUND(D1590/LOOKUP(E1590,SMMLV!$A$2:$A$36,SMMLV!$D$2:$D$106),3))</f>
        <v/>
      </c>
    </row>
    <row r="1591" spans="5:6">
      <c r="E1591" s="163"/>
      <c r="F1591" s="193" t="str">
        <f>IF(OR(D1591="",E1591=""),"",ROUND(D1591/LOOKUP(E1591,SMMLV!$A$2:$A$36,SMMLV!$D$2:$D$106),3))</f>
        <v/>
      </c>
    </row>
    <row r="1592" spans="5:6">
      <c r="E1592" s="163"/>
      <c r="F1592" s="193" t="str">
        <f>IF(OR(D1592="",E1592=""),"",ROUND(D1592/LOOKUP(E1592,SMMLV!$A$2:$A$36,SMMLV!$D$2:$D$106),3))</f>
        <v/>
      </c>
    </row>
    <row r="1593" spans="5:6">
      <c r="E1593" s="163"/>
      <c r="F1593" s="193" t="str">
        <f>IF(OR(D1593="",E1593=""),"",ROUND(D1593/LOOKUP(E1593,SMMLV!$A$2:$A$36,SMMLV!$D$2:$D$106),3))</f>
        <v/>
      </c>
    </row>
    <row r="1594" spans="5:6">
      <c r="E1594" s="163"/>
      <c r="F1594" s="193" t="str">
        <f>IF(OR(D1594="",E1594=""),"",ROUND(D1594/LOOKUP(E1594,SMMLV!$A$2:$A$36,SMMLV!$D$2:$D$106),3))</f>
        <v/>
      </c>
    </row>
    <row r="1595" spans="5:6">
      <c r="E1595" s="163"/>
      <c r="F1595" s="193" t="str">
        <f>IF(OR(D1595="",E1595=""),"",ROUND(D1595/LOOKUP(E1595,SMMLV!$A$2:$A$36,SMMLV!$D$2:$D$106),3))</f>
        <v/>
      </c>
    </row>
    <row r="1596" spans="5:6">
      <c r="E1596" s="163"/>
      <c r="F1596" s="193" t="str">
        <f>IF(OR(D1596="",E1596=""),"",ROUND(D1596/LOOKUP(E1596,SMMLV!$A$2:$A$36,SMMLV!$D$2:$D$106),3))</f>
        <v/>
      </c>
    </row>
    <row r="1597" spans="5:6">
      <c r="E1597" s="163"/>
      <c r="F1597" s="193" t="str">
        <f>IF(OR(D1597="",E1597=""),"",ROUND(D1597/LOOKUP(E1597,SMMLV!$A$2:$A$36,SMMLV!$D$2:$D$106),3))</f>
        <v/>
      </c>
    </row>
    <row r="1598" spans="5:6">
      <c r="E1598" s="163"/>
      <c r="F1598" s="193" t="str">
        <f>IF(OR(D1598="",E1598=""),"",ROUND(D1598/LOOKUP(E1598,SMMLV!$A$2:$A$36,SMMLV!$D$2:$D$106),3))</f>
        <v/>
      </c>
    </row>
    <row r="1599" spans="5:6">
      <c r="E1599" s="163"/>
      <c r="F1599" s="193" t="str">
        <f>IF(OR(D1599="",E1599=""),"",ROUND(D1599/LOOKUP(E1599,SMMLV!$A$2:$A$36,SMMLV!$D$2:$D$106),3))</f>
        <v/>
      </c>
    </row>
    <row r="1600" spans="5:6">
      <c r="E1600" s="163"/>
      <c r="F1600" s="193" t="str">
        <f>IF(OR(D1600="",E1600=""),"",ROUND(D1600/LOOKUP(E1600,SMMLV!$A$2:$A$36,SMMLV!$D$2:$D$106),3))</f>
        <v/>
      </c>
    </row>
    <row r="1601" spans="5:6">
      <c r="E1601" s="163"/>
      <c r="F1601" s="193" t="str">
        <f>IF(OR(D1601="",E1601=""),"",ROUND(D1601/LOOKUP(E1601,SMMLV!$A$2:$A$36,SMMLV!$D$2:$D$106),3))</f>
        <v/>
      </c>
    </row>
    <row r="1602" spans="5:6">
      <c r="E1602" s="163"/>
      <c r="F1602" s="193" t="str">
        <f>IF(OR(D1602="",E1602=""),"",ROUND(D1602/LOOKUP(E1602,SMMLV!$A$2:$A$36,SMMLV!$D$2:$D$106),3))</f>
        <v/>
      </c>
    </row>
    <row r="1603" spans="5:6">
      <c r="E1603" s="163"/>
      <c r="F1603" s="193" t="str">
        <f>IF(OR(D1603="",E1603=""),"",ROUND(D1603/LOOKUP(E1603,SMMLV!$A$2:$A$36,SMMLV!$D$2:$D$106),3))</f>
        <v/>
      </c>
    </row>
    <row r="1604" spans="5:6">
      <c r="E1604" s="163"/>
      <c r="F1604" s="193" t="str">
        <f>IF(OR(D1604="",E1604=""),"",ROUND(D1604/LOOKUP(E1604,SMMLV!$A$2:$A$36,SMMLV!$D$2:$D$106),3))</f>
        <v/>
      </c>
    </row>
    <row r="1605" spans="5:6">
      <c r="E1605" s="163"/>
      <c r="F1605" s="193" t="str">
        <f>IF(OR(D1605="",E1605=""),"",ROUND(D1605/LOOKUP(E1605,SMMLV!$A$2:$A$36,SMMLV!$D$2:$D$106),3))</f>
        <v/>
      </c>
    </row>
    <row r="1606" spans="5:6">
      <c r="E1606" s="163"/>
      <c r="F1606" s="193" t="str">
        <f>IF(OR(D1606="",E1606=""),"",ROUND(D1606/LOOKUP(E1606,SMMLV!$A$2:$A$36,SMMLV!$D$2:$D$106),3))</f>
        <v/>
      </c>
    </row>
    <row r="1607" spans="5:6">
      <c r="E1607" s="163"/>
      <c r="F1607" s="193" t="str">
        <f>IF(OR(D1607="",E1607=""),"",ROUND(D1607/LOOKUP(E1607,SMMLV!$A$2:$A$36,SMMLV!$D$2:$D$106),3))</f>
        <v/>
      </c>
    </row>
    <row r="1608" spans="5:6">
      <c r="E1608" s="163"/>
      <c r="F1608" s="193" t="str">
        <f>IF(OR(D1608="",E1608=""),"",ROUND(D1608/LOOKUP(E1608,SMMLV!$A$2:$A$36,SMMLV!$D$2:$D$106),3))</f>
        <v/>
      </c>
    </row>
    <row r="1609" spans="5:6">
      <c r="E1609" s="163"/>
      <c r="F1609" s="193" t="str">
        <f>IF(OR(D1609="",E1609=""),"",ROUND(D1609/LOOKUP(E1609,SMMLV!$A$2:$A$36,SMMLV!$D$2:$D$106),3))</f>
        <v/>
      </c>
    </row>
    <row r="1610" spans="5:6">
      <c r="E1610" s="163"/>
      <c r="F1610" s="193" t="str">
        <f>IF(OR(D1610="",E1610=""),"",ROUND(D1610/LOOKUP(E1610,SMMLV!$A$2:$A$36,SMMLV!$D$2:$D$106),3))</f>
        <v/>
      </c>
    </row>
    <row r="1611" spans="5:6">
      <c r="E1611" s="163"/>
      <c r="F1611" s="193" t="str">
        <f>IF(OR(D1611="",E1611=""),"",ROUND(D1611/LOOKUP(E1611,SMMLV!$A$2:$A$36,SMMLV!$D$2:$D$106),3))</f>
        <v/>
      </c>
    </row>
    <row r="1612" spans="5:6">
      <c r="E1612" s="163"/>
      <c r="F1612" s="193" t="str">
        <f>IF(OR(D1612="",E1612=""),"",ROUND(D1612/LOOKUP(E1612,SMMLV!$A$2:$A$36,SMMLV!$D$2:$D$106),3))</f>
        <v/>
      </c>
    </row>
    <row r="1613" spans="5:6">
      <c r="E1613" s="163"/>
      <c r="F1613" s="193" t="str">
        <f>IF(OR(D1613="",E1613=""),"",ROUND(D1613/LOOKUP(E1613,SMMLV!$A$2:$A$36,SMMLV!$D$2:$D$106),3))</f>
        <v/>
      </c>
    </row>
    <row r="1614" spans="5:6">
      <c r="E1614" s="163"/>
      <c r="F1614" s="193" t="str">
        <f>IF(OR(D1614="",E1614=""),"",ROUND(D1614/LOOKUP(E1614,SMMLV!$A$2:$A$36,SMMLV!$D$2:$D$106),3))</f>
        <v/>
      </c>
    </row>
    <row r="1615" spans="5:6">
      <c r="E1615" s="163"/>
      <c r="F1615" s="193" t="str">
        <f>IF(OR(D1615="",E1615=""),"",ROUND(D1615/LOOKUP(E1615,SMMLV!$A$2:$A$36,SMMLV!$D$2:$D$106),3))</f>
        <v/>
      </c>
    </row>
    <row r="1616" spans="5:6">
      <c r="E1616" s="163"/>
      <c r="F1616" s="193" t="str">
        <f>IF(OR(D1616="",E1616=""),"",ROUND(D1616/LOOKUP(E1616,SMMLV!$A$2:$A$36,SMMLV!$D$2:$D$106),3))</f>
        <v/>
      </c>
    </row>
    <row r="1617" spans="5:6">
      <c r="E1617" s="163"/>
      <c r="F1617" s="193" t="str">
        <f>IF(OR(D1617="",E1617=""),"",ROUND(D1617/LOOKUP(E1617,SMMLV!$A$2:$A$36,SMMLV!$D$2:$D$106),3))</f>
        <v/>
      </c>
    </row>
    <row r="1618" spans="5:6">
      <c r="E1618" s="163"/>
      <c r="F1618" s="193" t="str">
        <f>IF(OR(D1618="",E1618=""),"",ROUND(D1618/LOOKUP(E1618,SMMLV!$A$2:$A$36,SMMLV!$D$2:$D$106),3))</f>
        <v/>
      </c>
    </row>
    <row r="1619" spans="5:6">
      <c r="E1619" s="163"/>
      <c r="F1619" s="193" t="str">
        <f>IF(OR(D1619="",E1619=""),"",ROUND(D1619/LOOKUP(E1619,SMMLV!$A$2:$A$36,SMMLV!$D$2:$D$106),3))</f>
        <v/>
      </c>
    </row>
    <row r="1620" spans="5:6">
      <c r="E1620" s="163"/>
      <c r="F1620" s="193" t="str">
        <f>IF(OR(D1620="",E1620=""),"",ROUND(D1620/LOOKUP(E1620,SMMLV!$A$2:$A$36,SMMLV!$D$2:$D$106),3))</f>
        <v/>
      </c>
    </row>
    <row r="1621" spans="5:6">
      <c r="E1621" s="163"/>
      <c r="F1621" s="193" t="str">
        <f>IF(OR(D1621="",E1621=""),"",ROUND(D1621/LOOKUP(E1621,SMMLV!$A$2:$A$36,SMMLV!$D$2:$D$106),3))</f>
        <v/>
      </c>
    </row>
    <row r="1622" spans="5:6">
      <c r="E1622" s="163"/>
      <c r="F1622" s="193" t="str">
        <f>IF(OR(D1622="",E1622=""),"",ROUND(D1622/LOOKUP(E1622,SMMLV!$A$2:$A$36,SMMLV!$D$2:$D$106),3))</f>
        <v/>
      </c>
    </row>
    <row r="1623" spans="5:6">
      <c r="E1623" s="163"/>
      <c r="F1623" s="193" t="str">
        <f>IF(OR(D1623="",E1623=""),"",ROUND(D1623/LOOKUP(E1623,SMMLV!$A$2:$A$36,SMMLV!$D$2:$D$106),3))</f>
        <v/>
      </c>
    </row>
    <row r="1624" spans="5:6">
      <c r="E1624" s="163"/>
      <c r="F1624" s="193" t="str">
        <f>IF(OR(D1624="",E1624=""),"",ROUND(D1624/LOOKUP(E1624,SMMLV!$A$2:$A$36,SMMLV!$D$2:$D$106),3))</f>
        <v/>
      </c>
    </row>
    <row r="1625" spans="5:6">
      <c r="E1625" s="163"/>
      <c r="F1625" s="193" t="str">
        <f>IF(OR(D1625="",E1625=""),"",ROUND(D1625/LOOKUP(E1625,SMMLV!$A$2:$A$36,SMMLV!$D$2:$D$106),3))</f>
        <v/>
      </c>
    </row>
    <row r="1626" spans="5:6">
      <c r="E1626" s="163"/>
      <c r="F1626" s="193" t="str">
        <f>IF(OR(D1626="",E1626=""),"",ROUND(D1626/LOOKUP(E1626,SMMLV!$A$2:$A$36,SMMLV!$D$2:$D$106),3))</f>
        <v/>
      </c>
    </row>
    <row r="1627" spans="5:6">
      <c r="E1627" s="163"/>
      <c r="F1627" s="193" t="str">
        <f>IF(OR(D1627="",E1627=""),"",ROUND(D1627/LOOKUP(E1627,SMMLV!$A$2:$A$36,SMMLV!$D$2:$D$106),3))</f>
        <v/>
      </c>
    </row>
    <row r="1628" spans="5:6">
      <c r="E1628" s="163"/>
      <c r="F1628" s="193" t="str">
        <f>IF(OR(D1628="",E1628=""),"",ROUND(D1628/LOOKUP(E1628,SMMLV!$A$2:$A$36,SMMLV!$D$2:$D$106),3))</f>
        <v/>
      </c>
    </row>
    <row r="1629" spans="5:6">
      <c r="E1629" s="163"/>
      <c r="F1629" s="193" t="str">
        <f>IF(OR(D1629="",E1629=""),"",ROUND(D1629/LOOKUP(E1629,SMMLV!$A$2:$A$36,SMMLV!$D$2:$D$106),3))</f>
        <v/>
      </c>
    </row>
    <row r="1630" spans="5:6">
      <c r="E1630" s="163"/>
      <c r="F1630" s="193" t="str">
        <f>IF(OR(D1630="",E1630=""),"",ROUND(D1630/LOOKUP(E1630,SMMLV!$A$2:$A$36,SMMLV!$D$2:$D$106),3))</f>
        <v/>
      </c>
    </row>
    <row r="1631" spans="5:6">
      <c r="E1631" s="163"/>
      <c r="F1631" s="193" t="str">
        <f>IF(OR(D1631="",E1631=""),"",ROUND(D1631/LOOKUP(E1631,SMMLV!$A$2:$A$36,SMMLV!$D$2:$D$106),3))</f>
        <v/>
      </c>
    </row>
    <row r="1632" spans="5:6">
      <c r="E1632" s="163"/>
      <c r="F1632" s="193" t="str">
        <f>IF(OR(D1632="",E1632=""),"",ROUND(D1632/LOOKUP(E1632,SMMLV!$A$2:$A$36,SMMLV!$D$2:$D$106),3))</f>
        <v/>
      </c>
    </row>
    <row r="1633" spans="5:6">
      <c r="E1633" s="163"/>
      <c r="F1633" s="193" t="str">
        <f>IF(OR(D1633="",E1633=""),"",ROUND(D1633/LOOKUP(E1633,SMMLV!$A$2:$A$36,SMMLV!$D$2:$D$106),3))</f>
        <v/>
      </c>
    </row>
    <row r="1634" spans="5:6">
      <c r="E1634" s="163"/>
      <c r="F1634" s="193" t="str">
        <f>IF(OR(D1634="",E1634=""),"",ROUND(D1634/LOOKUP(E1634,SMMLV!$A$2:$A$36,SMMLV!$D$2:$D$106),3))</f>
        <v/>
      </c>
    </row>
    <row r="1635" spans="5:6">
      <c r="E1635" s="163"/>
      <c r="F1635" s="193" t="str">
        <f>IF(OR(D1635="",E1635=""),"",ROUND(D1635/LOOKUP(E1635,SMMLV!$A$2:$A$36,SMMLV!$D$2:$D$106),3))</f>
        <v/>
      </c>
    </row>
    <row r="1636" spans="5:6">
      <c r="E1636" s="163"/>
      <c r="F1636" s="193" t="str">
        <f>IF(OR(D1636="",E1636=""),"",ROUND(D1636/LOOKUP(E1636,SMMLV!$A$2:$A$36,SMMLV!$D$2:$D$106),3))</f>
        <v/>
      </c>
    </row>
    <row r="1637" spans="5:6">
      <c r="E1637" s="163"/>
      <c r="F1637" s="193" t="str">
        <f>IF(OR(D1637="",E1637=""),"",ROUND(D1637/LOOKUP(E1637,SMMLV!$A$2:$A$36,SMMLV!$D$2:$D$106),3))</f>
        <v/>
      </c>
    </row>
    <row r="1638" spans="5:6">
      <c r="E1638" s="163"/>
      <c r="F1638" s="193" t="str">
        <f>IF(OR(D1638="",E1638=""),"",ROUND(D1638/LOOKUP(E1638,SMMLV!$A$2:$A$36,SMMLV!$D$2:$D$106),3))</f>
        <v/>
      </c>
    </row>
    <row r="1639" spans="5:6">
      <c r="E1639" s="163"/>
      <c r="F1639" s="193" t="str">
        <f>IF(OR(D1639="",E1639=""),"",ROUND(D1639/LOOKUP(E1639,SMMLV!$A$2:$A$36,SMMLV!$D$2:$D$106),3))</f>
        <v/>
      </c>
    </row>
    <row r="1640" spans="5:6">
      <c r="E1640" s="163"/>
      <c r="F1640" s="193" t="str">
        <f>IF(OR(D1640="",E1640=""),"",ROUND(D1640/LOOKUP(E1640,SMMLV!$A$2:$A$36,SMMLV!$D$2:$D$106),3))</f>
        <v/>
      </c>
    </row>
    <row r="1641" spans="5:6">
      <c r="E1641" s="163"/>
      <c r="F1641" s="193" t="str">
        <f>IF(OR(D1641="",E1641=""),"",ROUND(D1641/LOOKUP(E1641,SMMLV!$A$2:$A$36,SMMLV!$D$2:$D$106),3))</f>
        <v/>
      </c>
    </row>
    <row r="1642" spans="5:6">
      <c r="E1642" s="163"/>
      <c r="F1642" s="193" t="str">
        <f>IF(OR(D1642="",E1642=""),"",ROUND(D1642/LOOKUP(E1642,SMMLV!$A$2:$A$36,SMMLV!$D$2:$D$106),3))</f>
        <v/>
      </c>
    </row>
    <row r="1643" spans="5:6">
      <c r="E1643" s="163"/>
      <c r="F1643" s="193" t="str">
        <f>IF(OR(D1643="",E1643=""),"",ROUND(D1643/LOOKUP(E1643,SMMLV!$A$2:$A$36,SMMLV!$D$2:$D$106),3))</f>
        <v/>
      </c>
    </row>
    <row r="1644" spans="5:6">
      <c r="E1644" s="163"/>
      <c r="F1644" s="193" t="str">
        <f>IF(OR(D1644="",E1644=""),"",ROUND(D1644/LOOKUP(E1644,SMMLV!$A$2:$A$36,SMMLV!$D$2:$D$106),3))</f>
        <v/>
      </c>
    </row>
    <row r="1645" spans="5:6">
      <c r="E1645" s="163"/>
      <c r="F1645" s="193" t="str">
        <f>IF(OR(D1645="",E1645=""),"",ROUND(D1645/LOOKUP(E1645,SMMLV!$A$2:$A$36,SMMLV!$D$2:$D$106),3))</f>
        <v/>
      </c>
    </row>
    <row r="1646" spans="5:6">
      <c r="E1646" s="163"/>
      <c r="F1646" s="193" t="str">
        <f>IF(OR(D1646="",E1646=""),"",ROUND(D1646/LOOKUP(E1646,SMMLV!$A$2:$A$36,SMMLV!$D$2:$D$106),3))</f>
        <v/>
      </c>
    </row>
    <row r="1647" spans="5:6">
      <c r="E1647" s="163"/>
      <c r="F1647" s="193" t="str">
        <f>IF(OR(D1647="",E1647=""),"",ROUND(D1647/LOOKUP(E1647,SMMLV!$A$2:$A$36,SMMLV!$D$2:$D$106),3))</f>
        <v/>
      </c>
    </row>
    <row r="1648" spans="5:6">
      <c r="E1648" s="163"/>
      <c r="F1648" s="193" t="str">
        <f>IF(OR(D1648="",E1648=""),"",ROUND(D1648/LOOKUP(E1648,SMMLV!$A$2:$A$36,SMMLV!$D$2:$D$106),3))</f>
        <v/>
      </c>
    </row>
    <row r="1649" spans="5:6">
      <c r="E1649" s="163"/>
      <c r="F1649" s="193" t="str">
        <f>IF(OR(D1649="",E1649=""),"",ROUND(D1649/LOOKUP(E1649,SMMLV!$A$2:$A$36,SMMLV!$D$2:$D$106),3))</f>
        <v/>
      </c>
    </row>
    <row r="1650" spans="5:6">
      <c r="E1650" s="163"/>
      <c r="F1650" s="193" t="str">
        <f>IF(OR(D1650="",E1650=""),"",ROUND(D1650/LOOKUP(E1650,SMMLV!$A$2:$A$36,SMMLV!$D$2:$D$106),3))</f>
        <v/>
      </c>
    </row>
    <row r="1651" spans="5:6">
      <c r="E1651" s="163"/>
      <c r="F1651" s="193" t="str">
        <f>IF(OR(D1651="",E1651=""),"",ROUND(D1651/LOOKUP(E1651,SMMLV!$A$2:$A$36,SMMLV!$D$2:$D$106),3))</f>
        <v/>
      </c>
    </row>
    <row r="1652" spans="5:6">
      <c r="E1652" s="163"/>
      <c r="F1652" s="193" t="str">
        <f>IF(OR(D1652="",E1652=""),"",ROUND(D1652/LOOKUP(E1652,SMMLV!$A$2:$A$36,SMMLV!$D$2:$D$106),3))</f>
        <v/>
      </c>
    </row>
    <row r="1653" spans="5:6">
      <c r="E1653" s="163"/>
      <c r="F1653" s="193" t="str">
        <f>IF(OR(D1653="",E1653=""),"",ROUND(D1653/LOOKUP(E1653,SMMLV!$A$2:$A$36,SMMLV!$D$2:$D$106),3))</f>
        <v/>
      </c>
    </row>
    <row r="1654" spans="5:6">
      <c r="E1654" s="163"/>
      <c r="F1654" s="193" t="str">
        <f>IF(OR(D1654="",E1654=""),"",ROUND(D1654/LOOKUP(E1654,SMMLV!$A$2:$A$36,SMMLV!$D$2:$D$106),3))</f>
        <v/>
      </c>
    </row>
    <row r="1655" spans="5:6">
      <c r="E1655" s="163"/>
      <c r="F1655" s="193" t="str">
        <f>IF(OR(D1655="",E1655=""),"",ROUND(D1655/LOOKUP(E1655,SMMLV!$A$2:$A$36,SMMLV!$D$2:$D$106),3))</f>
        <v/>
      </c>
    </row>
    <row r="1656" spans="5:6">
      <c r="E1656" s="163"/>
      <c r="F1656" s="193" t="str">
        <f>IF(OR(D1656="",E1656=""),"",ROUND(D1656/LOOKUP(E1656,SMMLV!$A$2:$A$36,SMMLV!$D$2:$D$106),3))</f>
        <v/>
      </c>
    </row>
    <row r="1657" spans="5:6">
      <c r="E1657" s="163"/>
      <c r="F1657" s="193" t="str">
        <f>IF(OR(D1657="",E1657=""),"",ROUND(D1657/LOOKUP(E1657,SMMLV!$A$2:$A$36,SMMLV!$D$2:$D$106),3))</f>
        <v/>
      </c>
    </row>
    <row r="1658" spans="5:6">
      <c r="E1658" s="163"/>
      <c r="F1658" s="193" t="str">
        <f>IF(OR(D1658="",E1658=""),"",ROUND(D1658/LOOKUP(E1658,SMMLV!$A$2:$A$36,SMMLV!$D$2:$D$106),3))</f>
        <v/>
      </c>
    </row>
    <row r="1659" spans="5:6">
      <c r="E1659" s="163"/>
      <c r="F1659" s="193" t="str">
        <f>IF(OR(D1659="",E1659=""),"",ROUND(D1659/LOOKUP(E1659,SMMLV!$A$2:$A$36,SMMLV!$D$2:$D$106),3))</f>
        <v/>
      </c>
    </row>
    <row r="1660" spans="5:6">
      <c r="E1660" s="163"/>
      <c r="F1660" s="193" t="str">
        <f>IF(OR(D1660="",E1660=""),"",ROUND(D1660/LOOKUP(E1660,SMMLV!$A$2:$A$36,SMMLV!$D$2:$D$106),3))</f>
        <v/>
      </c>
    </row>
    <row r="1661" spans="5:6">
      <c r="E1661" s="163"/>
      <c r="F1661" s="193" t="str">
        <f>IF(OR(D1661="",E1661=""),"",ROUND(D1661/LOOKUP(E1661,SMMLV!$A$2:$A$36,SMMLV!$D$2:$D$106),3))</f>
        <v/>
      </c>
    </row>
    <row r="1662" spans="5:6">
      <c r="E1662" s="163"/>
      <c r="F1662" s="193" t="str">
        <f>IF(OR(D1662="",E1662=""),"",ROUND(D1662/LOOKUP(E1662,SMMLV!$A$2:$A$36,SMMLV!$D$2:$D$106),3))</f>
        <v/>
      </c>
    </row>
    <row r="1663" spans="5:6">
      <c r="E1663" s="163"/>
      <c r="F1663" s="193" t="str">
        <f>IF(OR(D1663="",E1663=""),"",ROUND(D1663/LOOKUP(E1663,SMMLV!$A$2:$A$36,SMMLV!$D$2:$D$106),3))</f>
        <v/>
      </c>
    </row>
    <row r="1664" spans="5:6">
      <c r="E1664" s="163"/>
      <c r="F1664" s="193" t="str">
        <f>IF(OR(D1664="",E1664=""),"",ROUND(D1664/LOOKUP(E1664,SMMLV!$A$2:$A$36,SMMLV!$D$2:$D$106),3))</f>
        <v/>
      </c>
    </row>
    <row r="1665" spans="5:6">
      <c r="E1665" s="163"/>
      <c r="F1665" s="193" t="str">
        <f>IF(OR(D1665="",E1665=""),"",ROUND(D1665/LOOKUP(E1665,SMMLV!$A$2:$A$36,SMMLV!$D$2:$D$106),3))</f>
        <v/>
      </c>
    </row>
    <row r="1666" spans="5:6">
      <c r="E1666" s="163"/>
      <c r="F1666" s="193" t="str">
        <f>IF(OR(D1666="",E1666=""),"",ROUND(D1666/LOOKUP(E1666,SMMLV!$A$2:$A$36,SMMLV!$D$2:$D$106),3))</f>
        <v/>
      </c>
    </row>
    <row r="1667" spans="5:6">
      <c r="E1667" s="163"/>
      <c r="F1667" s="193" t="str">
        <f>IF(OR(D1667="",E1667=""),"",ROUND(D1667/LOOKUP(E1667,SMMLV!$A$2:$A$36,SMMLV!$D$2:$D$106),3))</f>
        <v/>
      </c>
    </row>
    <row r="1668" spans="5:6">
      <c r="E1668" s="163"/>
      <c r="F1668" s="193" t="str">
        <f>IF(OR(D1668="",E1668=""),"",ROUND(D1668/LOOKUP(E1668,SMMLV!$A$2:$A$36,SMMLV!$D$2:$D$106),3))</f>
        <v/>
      </c>
    </row>
    <row r="1669" spans="5:6">
      <c r="E1669" s="163"/>
      <c r="F1669" s="193" t="str">
        <f>IF(OR(D1669="",E1669=""),"",ROUND(D1669/LOOKUP(E1669,SMMLV!$A$2:$A$36,SMMLV!$D$2:$D$106),3))</f>
        <v/>
      </c>
    </row>
    <row r="1670" spans="5:6">
      <c r="E1670" s="163"/>
      <c r="F1670" s="193" t="str">
        <f>IF(OR(D1670="",E1670=""),"",ROUND(D1670/LOOKUP(E1670,SMMLV!$A$2:$A$36,SMMLV!$D$2:$D$106),3))</f>
        <v/>
      </c>
    </row>
    <row r="1671" spans="5:6">
      <c r="E1671" s="163"/>
      <c r="F1671" s="193" t="str">
        <f>IF(OR(D1671="",E1671=""),"",ROUND(D1671/LOOKUP(E1671,SMMLV!$A$2:$A$36,SMMLV!$D$2:$D$106),3))</f>
        <v/>
      </c>
    </row>
    <row r="1672" spans="5:6">
      <c r="E1672" s="163"/>
      <c r="F1672" s="193" t="str">
        <f>IF(OR(D1672="",E1672=""),"",ROUND(D1672/LOOKUP(E1672,SMMLV!$A$2:$A$36,SMMLV!$D$2:$D$106),3))</f>
        <v/>
      </c>
    </row>
    <row r="1673" spans="5:6">
      <c r="E1673" s="163"/>
      <c r="F1673" s="193" t="str">
        <f>IF(OR(D1673="",E1673=""),"",ROUND(D1673/LOOKUP(E1673,SMMLV!$A$2:$A$36,SMMLV!$D$2:$D$106),3))</f>
        <v/>
      </c>
    </row>
    <row r="1674" spans="5:6">
      <c r="E1674" s="163"/>
      <c r="F1674" s="193" t="str">
        <f>IF(OR(D1674="",E1674=""),"",ROUND(D1674/LOOKUP(E1674,SMMLV!$A$2:$A$36,SMMLV!$D$2:$D$106),3))</f>
        <v/>
      </c>
    </row>
    <row r="1675" spans="5:6">
      <c r="E1675" s="163"/>
      <c r="F1675" s="193" t="str">
        <f>IF(OR(D1675="",E1675=""),"",ROUND(D1675/LOOKUP(E1675,SMMLV!$A$2:$A$36,SMMLV!$D$2:$D$106),3))</f>
        <v/>
      </c>
    </row>
    <row r="1676" spans="5:6">
      <c r="E1676" s="163"/>
      <c r="F1676" s="193" t="str">
        <f>IF(OR(D1676="",E1676=""),"",ROUND(D1676/LOOKUP(E1676,SMMLV!$A$2:$A$36,SMMLV!$D$2:$D$106),3))</f>
        <v/>
      </c>
    </row>
    <row r="1677" spans="5:6">
      <c r="E1677" s="163"/>
      <c r="F1677" s="193" t="str">
        <f>IF(OR(D1677="",E1677=""),"",ROUND(D1677/LOOKUP(E1677,SMMLV!$A$2:$A$36,SMMLV!$D$2:$D$106),3))</f>
        <v/>
      </c>
    </row>
    <row r="1678" spans="5:6">
      <c r="E1678" s="163"/>
      <c r="F1678" s="193" t="str">
        <f>IF(OR(D1678="",E1678=""),"",ROUND(D1678/LOOKUP(E1678,SMMLV!$A$2:$A$36,SMMLV!$D$2:$D$106),3))</f>
        <v/>
      </c>
    </row>
    <row r="1679" spans="5:6">
      <c r="E1679" s="163"/>
      <c r="F1679" s="193" t="str">
        <f>IF(OR(D1679="",E1679=""),"",ROUND(D1679/LOOKUP(E1679,SMMLV!$A$2:$A$36,SMMLV!$D$2:$D$106),3))</f>
        <v/>
      </c>
    </row>
    <row r="1680" spans="5:6">
      <c r="E1680" s="163"/>
      <c r="F1680" s="193" t="str">
        <f>IF(OR(D1680="",E1680=""),"",ROUND(D1680/LOOKUP(E1680,SMMLV!$A$2:$A$36,SMMLV!$D$2:$D$106),3))</f>
        <v/>
      </c>
    </row>
    <row r="1681" spans="5:6">
      <c r="E1681" s="163"/>
      <c r="F1681" s="193" t="str">
        <f>IF(OR(D1681="",E1681=""),"",ROUND(D1681/LOOKUP(E1681,SMMLV!$A$2:$A$36,SMMLV!$D$2:$D$106),3))</f>
        <v/>
      </c>
    </row>
    <row r="1682" spans="5:6">
      <c r="E1682" s="163"/>
      <c r="F1682" s="193" t="str">
        <f>IF(OR(D1682="",E1682=""),"",ROUND(D1682/LOOKUP(E1682,SMMLV!$A$2:$A$36,SMMLV!$D$2:$D$106),3))</f>
        <v/>
      </c>
    </row>
    <row r="1683" spans="5:6">
      <c r="E1683" s="163"/>
      <c r="F1683" s="193" t="str">
        <f>IF(OR(D1683="",E1683=""),"",ROUND(D1683/LOOKUP(E1683,SMMLV!$A$2:$A$36,SMMLV!$D$2:$D$106),3))</f>
        <v/>
      </c>
    </row>
    <row r="1684" spans="5:6">
      <c r="E1684" s="163"/>
      <c r="F1684" s="193" t="str">
        <f>IF(OR(D1684="",E1684=""),"",ROUND(D1684/LOOKUP(E1684,SMMLV!$A$2:$A$36,SMMLV!$D$2:$D$106),3))</f>
        <v/>
      </c>
    </row>
    <row r="1685" spans="5:6">
      <c r="E1685" s="163"/>
      <c r="F1685" s="193" t="str">
        <f>IF(OR(D1685="",E1685=""),"",ROUND(D1685/LOOKUP(E1685,SMMLV!$A$2:$A$36,SMMLV!$D$2:$D$106),3))</f>
        <v/>
      </c>
    </row>
    <row r="1686" spans="5:6">
      <c r="E1686" s="163"/>
      <c r="F1686" s="193" t="str">
        <f>IF(OR(D1686="",E1686=""),"",ROUND(D1686/LOOKUP(E1686,SMMLV!$A$2:$A$36,SMMLV!$D$2:$D$106),3))</f>
        <v/>
      </c>
    </row>
    <row r="1687" spans="5:6">
      <c r="E1687" s="163"/>
      <c r="F1687" s="193" t="str">
        <f>IF(OR(D1687="",E1687=""),"",ROUND(D1687/LOOKUP(E1687,SMMLV!$A$2:$A$36,SMMLV!$D$2:$D$106),3))</f>
        <v/>
      </c>
    </row>
    <row r="1688" spans="5:6">
      <c r="E1688" s="163"/>
      <c r="F1688" s="193" t="str">
        <f>IF(OR(D1688="",E1688=""),"",ROUND(D1688/LOOKUP(E1688,SMMLV!$A$2:$A$36,SMMLV!$D$2:$D$106),3))</f>
        <v/>
      </c>
    </row>
    <row r="1689" spans="5:6">
      <c r="E1689" s="163"/>
      <c r="F1689" s="193" t="str">
        <f>IF(OR(D1689="",E1689=""),"",ROUND(D1689/LOOKUP(E1689,SMMLV!$A$2:$A$36,SMMLV!$D$2:$D$106),3))</f>
        <v/>
      </c>
    </row>
    <row r="1690" spans="5:6">
      <c r="E1690" s="163"/>
      <c r="F1690" s="193" t="str">
        <f>IF(OR(D1690="",E1690=""),"",ROUND(D1690/LOOKUP(E1690,SMMLV!$A$2:$A$36,SMMLV!$D$2:$D$106),3))</f>
        <v/>
      </c>
    </row>
    <row r="1691" spans="5:6">
      <c r="E1691" s="163"/>
      <c r="F1691" s="193" t="str">
        <f>IF(OR(D1691="",E1691=""),"",ROUND(D1691/LOOKUP(E1691,SMMLV!$A$2:$A$36,SMMLV!$D$2:$D$106),3))</f>
        <v/>
      </c>
    </row>
    <row r="1692" spans="5:6">
      <c r="E1692" s="163"/>
      <c r="F1692" s="193" t="str">
        <f>IF(OR(D1692="",E1692=""),"",ROUND(D1692/LOOKUP(E1692,SMMLV!$A$2:$A$36,SMMLV!$D$2:$D$106),3))</f>
        <v/>
      </c>
    </row>
    <row r="1693" spans="5:6">
      <c r="E1693" s="163"/>
      <c r="F1693" s="193" t="str">
        <f>IF(OR(D1693="",E1693=""),"",ROUND(D1693/LOOKUP(E1693,SMMLV!$A$2:$A$36,SMMLV!$D$2:$D$106),3))</f>
        <v/>
      </c>
    </row>
    <row r="1694" spans="5:6">
      <c r="E1694" s="163"/>
      <c r="F1694" s="193" t="str">
        <f>IF(OR(D1694="",E1694=""),"",ROUND(D1694/LOOKUP(E1694,SMMLV!$A$2:$A$36,SMMLV!$D$2:$D$106),3))</f>
        <v/>
      </c>
    </row>
    <row r="1695" spans="5:6">
      <c r="E1695" s="163"/>
      <c r="F1695" s="193" t="str">
        <f>IF(OR(D1695="",E1695=""),"",ROUND(D1695/LOOKUP(E1695,SMMLV!$A$2:$A$36,SMMLV!$D$2:$D$106),3))</f>
        <v/>
      </c>
    </row>
    <row r="1696" spans="5:6">
      <c r="E1696" s="163"/>
      <c r="F1696" s="193" t="str">
        <f>IF(OR(D1696="",E1696=""),"",ROUND(D1696/LOOKUP(E1696,SMMLV!$A$2:$A$36,SMMLV!$D$2:$D$106),3))</f>
        <v/>
      </c>
    </row>
    <row r="1697" spans="5:6">
      <c r="E1697" s="163"/>
      <c r="F1697" s="193" t="str">
        <f>IF(OR(D1697="",E1697=""),"",ROUND(D1697/LOOKUP(E1697,SMMLV!$A$2:$A$36,SMMLV!$D$2:$D$106),3))</f>
        <v/>
      </c>
    </row>
    <row r="1698" spans="5:6">
      <c r="E1698" s="163"/>
      <c r="F1698" s="193" t="str">
        <f>IF(OR(D1698="",E1698=""),"",ROUND(D1698/LOOKUP(E1698,SMMLV!$A$2:$A$36,SMMLV!$D$2:$D$106),3))</f>
        <v/>
      </c>
    </row>
    <row r="1699" spans="5:6">
      <c r="E1699" s="163"/>
      <c r="F1699" s="193" t="str">
        <f>IF(OR(D1699="",E1699=""),"",ROUND(D1699/LOOKUP(E1699,SMMLV!$A$2:$A$36,SMMLV!$D$2:$D$106),3))</f>
        <v/>
      </c>
    </row>
    <row r="1700" spans="5:6">
      <c r="E1700" s="163"/>
      <c r="F1700" s="193" t="str">
        <f>IF(OR(D1700="",E1700=""),"",ROUND(D1700/LOOKUP(E1700,SMMLV!$A$2:$A$36,SMMLV!$D$2:$D$106),3))</f>
        <v/>
      </c>
    </row>
    <row r="1701" spans="5:6">
      <c r="E1701" s="163"/>
      <c r="F1701" s="193" t="str">
        <f>IF(OR(D1701="",E1701=""),"",ROUND(D1701/LOOKUP(E1701,SMMLV!$A$2:$A$36,SMMLV!$D$2:$D$106),3))</f>
        <v/>
      </c>
    </row>
    <row r="1702" spans="5:6">
      <c r="E1702" s="163"/>
      <c r="F1702" s="193" t="str">
        <f>IF(OR(D1702="",E1702=""),"",ROUND(D1702/LOOKUP(E1702,SMMLV!$A$2:$A$36,SMMLV!$D$2:$D$106),3))</f>
        <v/>
      </c>
    </row>
    <row r="1703" spans="5:6">
      <c r="E1703" s="163"/>
      <c r="F1703" s="193" t="str">
        <f>IF(OR(D1703="",E1703=""),"",ROUND(D1703/LOOKUP(E1703,SMMLV!$A$2:$A$36,SMMLV!$D$2:$D$106),3))</f>
        <v/>
      </c>
    </row>
    <row r="1704" spans="5:6">
      <c r="E1704" s="163"/>
      <c r="F1704" s="193" t="str">
        <f>IF(OR(D1704="",E1704=""),"",ROUND(D1704/LOOKUP(E1704,SMMLV!$A$2:$A$36,SMMLV!$D$2:$D$106),3))</f>
        <v/>
      </c>
    </row>
    <row r="1705" spans="5:6">
      <c r="E1705" s="163"/>
      <c r="F1705" s="193" t="str">
        <f>IF(OR(D1705="",E1705=""),"",ROUND(D1705/LOOKUP(E1705,SMMLV!$A$2:$A$36,SMMLV!$D$2:$D$106),3))</f>
        <v/>
      </c>
    </row>
    <row r="1706" spans="5:6">
      <c r="E1706" s="163"/>
      <c r="F1706" s="193" t="str">
        <f>IF(OR(D1706="",E1706=""),"",ROUND(D1706/LOOKUP(E1706,SMMLV!$A$2:$A$36,SMMLV!$D$2:$D$106),3))</f>
        <v/>
      </c>
    </row>
    <row r="1707" spans="5:6">
      <c r="E1707" s="163"/>
      <c r="F1707" s="193" t="str">
        <f>IF(OR(D1707="",E1707=""),"",ROUND(D1707/LOOKUP(E1707,SMMLV!$A$2:$A$36,SMMLV!$D$2:$D$106),3))</f>
        <v/>
      </c>
    </row>
    <row r="1708" spans="5:6">
      <c r="E1708" s="163"/>
      <c r="F1708" s="193" t="str">
        <f>IF(OR(D1708="",E1708=""),"",ROUND(D1708/LOOKUP(E1708,SMMLV!$A$2:$A$36,SMMLV!$D$2:$D$106),3))</f>
        <v/>
      </c>
    </row>
    <row r="1709" spans="5:6">
      <c r="E1709" s="163"/>
      <c r="F1709" s="193" t="str">
        <f>IF(OR(D1709="",E1709=""),"",ROUND(D1709/LOOKUP(E1709,SMMLV!$A$2:$A$36,SMMLV!$D$2:$D$106),3))</f>
        <v/>
      </c>
    </row>
    <row r="1710" spans="5:6">
      <c r="E1710" s="163"/>
      <c r="F1710" s="193" t="str">
        <f>IF(OR(D1710="",E1710=""),"",ROUND(D1710/LOOKUP(E1710,SMMLV!$A$2:$A$36,SMMLV!$D$2:$D$106),3))</f>
        <v/>
      </c>
    </row>
    <row r="1711" spans="5:6">
      <c r="E1711" s="163"/>
      <c r="F1711" s="193" t="str">
        <f>IF(OR(D1711="",E1711=""),"",ROUND(D1711/LOOKUP(E1711,SMMLV!$A$2:$A$36,SMMLV!$D$2:$D$106),3))</f>
        <v/>
      </c>
    </row>
    <row r="1712" spans="5:6">
      <c r="E1712" s="163"/>
      <c r="F1712" s="193" t="str">
        <f>IF(OR(D1712="",E1712=""),"",ROUND(D1712/LOOKUP(E1712,SMMLV!$A$2:$A$36,SMMLV!$D$2:$D$106),3))</f>
        <v/>
      </c>
    </row>
    <row r="1713" spans="5:6">
      <c r="E1713" s="163"/>
      <c r="F1713" s="193" t="str">
        <f>IF(OR(D1713="",E1713=""),"",ROUND(D1713/LOOKUP(E1713,SMMLV!$A$2:$A$36,SMMLV!$D$2:$D$106),3))</f>
        <v/>
      </c>
    </row>
    <row r="1714" spans="5:6">
      <c r="E1714" s="163"/>
      <c r="F1714" s="193" t="str">
        <f>IF(OR(D1714="",E1714=""),"",ROUND(D1714/LOOKUP(E1714,SMMLV!$A$2:$A$36,SMMLV!$D$2:$D$106),3))</f>
        <v/>
      </c>
    </row>
    <row r="1715" spans="5:6">
      <c r="E1715" s="163"/>
      <c r="F1715" s="193" t="str">
        <f>IF(OR(D1715="",E1715=""),"",ROUND(D1715/LOOKUP(E1715,SMMLV!$A$2:$A$36,SMMLV!$D$2:$D$106),3))</f>
        <v/>
      </c>
    </row>
    <row r="1716" spans="5:6">
      <c r="E1716" s="163"/>
      <c r="F1716" s="193" t="str">
        <f>IF(OR(D1716="",E1716=""),"",ROUND(D1716/LOOKUP(E1716,SMMLV!$A$2:$A$36,SMMLV!$D$2:$D$106),3))</f>
        <v/>
      </c>
    </row>
    <row r="1717" spans="5:6">
      <c r="E1717" s="163"/>
      <c r="F1717" s="193" t="str">
        <f>IF(OR(D1717="",E1717=""),"",ROUND(D1717/LOOKUP(E1717,SMMLV!$A$2:$A$36,SMMLV!$D$2:$D$106),3))</f>
        <v/>
      </c>
    </row>
    <row r="1718" spans="5:6">
      <c r="E1718" s="163"/>
      <c r="F1718" s="193" t="str">
        <f>IF(OR(D1718="",E1718=""),"",ROUND(D1718/LOOKUP(E1718,SMMLV!$A$2:$A$36,SMMLV!$D$2:$D$106),3))</f>
        <v/>
      </c>
    </row>
    <row r="1719" spans="5:6">
      <c r="E1719" s="163"/>
      <c r="F1719" s="193" t="str">
        <f>IF(OR(D1719="",E1719=""),"",ROUND(D1719/LOOKUP(E1719,SMMLV!$A$2:$A$36,SMMLV!$D$2:$D$106),3))</f>
        <v/>
      </c>
    </row>
    <row r="1720" spans="5:6">
      <c r="E1720" s="163"/>
      <c r="F1720" s="193" t="str">
        <f>IF(OR(D1720="",E1720=""),"",ROUND(D1720/LOOKUP(E1720,SMMLV!$A$2:$A$36,SMMLV!$D$2:$D$106),3))</f>
        <v/>
      </c>
    </row>
    <row r="1721" spans="5:6">
      <c r="E1721" s="163"/>
      <c r="F1721" s="193" t="str">
        <f>IF(OR(D1721="",E1721=""),"",ROUND(D1721/LOOKUP(E1721,SMMLV!$A$2:$A$36,SMMLV!$D$2:$D$106),3))</f>
        <v/>
      </c>
    </row>
    <row r="1722" spans="5:6">
      <c r="E1722" s="163"/>
      <c r="F1722" s="193" t="str">
        <f>IF(OR(D1722="",E1722=""),"",ROUND(D1722/LOOKUP(E1722,SMMLV!$A$2:$A$36,SMMLV!$D$2:$D$106),3))</f>
        <v/>
      </c>
    </row>
    <row r="1723" spans="5:6">
      <c r="E1723" s="163"/>
      <c r="F1723" s="193" t="str">
        <f>IF(OR(D1723="",E1723=""),"",ROUND(D1723/LOOKUP(E1723,SMMLV!$A$2:$A$36,SMMLV!$D$2:$D$106),3))</f>
        <v/>
      </c>
    </row>
    <row r="1724" spans="5:6">
      <c r="E1724" s="163"/>
      <c r="F1724" s="193" t="str">
        <f>IF(OR(D1724="",E1724=""),"",ROUND(D1724/LOOKUP(E1724,SMMLV!$A$2:$A$36,SMMLV!$D$2:$D$106),3))</f>
        <v/>
      </c>
    </row>
    <row r="1725" spans="5:6">
      <c r="E1725" s="163"/>
      <c r="F1725" s="193" t="str">
        <f>IF(OR(D1725="",E1725=""),"",ROUND(D1725/LOOKUP(E1725,SMMLV!$A$2:$A$36,SMMLV!$D$2:$D$106),3))</f>
        <v/>
      </c>
    </row>
    <row r="1726" spans="5:6">
      <c r="E1726" s="163"/>
      <c r="F1726" s="193" t="str">
        <f>IF(OR(D1726="",E1726=""),"",ROUND(D1726/LOOKUP(E1726,SMMLV!$A$2:$A$36,SMMLV!$D$2:$D$106),3))</f>
        <v/>
      </c>
    </row>
    <row r="1727" spans="5:6">
      <c r="E1727" s="163"/>
      <c r="F1727" s="193" t="str">
        <f>IF(OR(D1727="",E1727=""),"",ROUND(D1727/LOOKUP(E1727,SMMLV!$A$2:$A$36,SMMLV!$D$2:$D$106),3))</f>
        <v/>
      </c>
    </row>
    <row r="1728" spans="5:6">
      <c r="E1728" s="163"/>
      <c r="F1728" s="193" t="str">
        <f>IF(OR(D1728="",E1728=""),"",ROUND(D1728/LOOKUP(E1728,SMMLV!$A$2:$A$36,SMMLV!$D$2:$D$106),3))</f>
        <v/>
      </c>
    </row>
    <row r="1729" spans="5:6">
      <c r="E1729" s="163"/>
      <c r="F1729" s="193" t="str">
        <f>IF(OR(D1729="",E1729=""),"",ROUND(D1729/LOOKUP(E1729,SMMLV!$A$2:$A$36,SMMLV!$D$2:$D$106),3))</f>
        <v/>
      </c>
    </row>
    <row r="1730" spans="5:6">
      <c r="E1730" s="163"/>
      <c r="F1730" s="193" t="str">
        <f>IF(OR(D1730="",E1730=""),"",ROUND(D1730/LOOKUP(E1730,SMMLV!$A$2:$A$36,SMMLV!$D$2:$D$106),3))</f>
        <v/>
      </c>
    </row>
    <row r="1731" spans="5:6">
      <c r="E1731" s="163"/>
      <c r="F1731" s="193" t="str">
        <f>IF(OR(D1731="",E1731=""),"",ROUND(D1731/LOOKUP(E1731,SMMLV!$A$2:$A$36,SMMLV!$D$2:$D$106),3))</f>
        <v/>
      </c>
    </row>
    <row r="1732" spans="5:6">
      <c r="E1732" s="163"/>
      <c r="F1732" s="193" t="str">
        <f>IF(OR(D1732="",E1732=""),"",ROUND(D1732/LOOKUP(E1732,SMMLV!$A$2:$A$36,SMMLV!$D$2:$D$106),3))</f>
        <v/>
      </c>
    </row>
    <row r="1733" spans="5:6">
      <c r="E1733" s="163"/>
      <c r="F1733" s="193" t="str">
        <f>IF(OR(D1733="",E1733=""),"",ROUND(D1733/LOOKUP(E1733,SMMLV!$A$2:$A$36,SMMLV!$D$2:$D$106),3))</f>
        <v/>
      </c>
    </row>
    <row r="1734" spans="5:6">
      <c r="E1734" s="163"/>
      <c r="F1734" s="193" t="str">
        <f>IF(OR(D1734="",E1734=""),"",ROUND(D1734/LOOKUP(E1734,SMMLV!$A$2:$A$36,SMMLV!$D$2:$D$106),3))</f>
        <v/>
      </c>
    </row>
    <row r="1735" spans="5:6">
      <c r="E1735" s="163"/>
      <c r="F1735" s="193" t="str">
        <f>IF(OR(D1735="",E1735=""),"",ROUND(D1735/LOOKUP(E1735,SMMLV!$A$2:$A$36,SMMLV!$D$2:$D$106),3))</f>
        <v/>
      </c>
    </row>
    <row r="1736" spans="5:6">
      <c r="E1736" s="163"/>
      <c r="F1736" s="193" t="str">
        <f>IF(OR(D1736="",E1736=""),"",ROUND(D1736/LOOKUP(E1736,SMMLV!$A$2:$A$36,SMMLV!$D$2:$D$106),3))</f>
        <v/>
      </c>
    </row>
    <row r="1737" spans="5:6">
      <c r="E1737" s="163"/>
      <c r="F1737" s="193" t="str">
        <f>IF(OR(D1737="",E1737=""),"",ROUND(D1737/LOOKUP(E1737,SMMLV!$A$2:$A$36,SMMLV!$D$2:$D$106),3))</f>
        <v/>
      </c>
    </row>
    <row r="1738" spans="5:6">
      <c r="E1738" s="163"/>
      <c r="F1738" s="193" t="str">
        <f>IF(OR(D1738="",E1738=""),"",ROUND(D1738/LOOKUP(E1738,SMMLV!$A$2:$A$36,SMMLV!$D$2:$D$106),3))</f>
        <v/>
      </c>
    </row>
    <row r="1739" spans="5:6">
      <c r="E1739" s="163"/>
      <c r="F1739" s="193" t="str">
        <f>IF(OR(D1739="",E1739=""),"",ROUND(D1739/LOOKUP(E1739,SMMLV!$A$2:$A$36,SMMLV!$D$2:$D$106),3))</f>
        <v/>
      </c>
    </row>
    <row r="1740" spans="5:6">
      <c r="E1740" s="163"/>
      <c r="F1740" s="193" t="str">
        <f>IF(OR(D1740="",E1740=""),"",ROUND(D1740/LOOKUP(E1740,SMMLV!$A$2:$A$36,SMMLV!$D$2:$D$106),3))</f>
        <v/>
      </c>
    </row>
    <row r="1741" spans="5:6">
      <c r="E1741" s="163"/>
      <c r="F1741" s="193" t="str">
        <f>IF(OR(D1741="",E1741=""),"",ROUND(D1741/LOOKUP(E1741,SMMLV!$A$2:$A$36,SMMLV!$D$2:$D$106),3))</f>
        <v/>
      </c>
    </row>
    <row r="1742" spans="5:6">
      <c r="E1742" s="163"/>
      <c r="F1742" s="193" t="str">
        <f>IF(OR(D1742="",E1742=""),"",ROUND(D1742/LOOKUP(E1742,SMMLV!$A$2:$A$36,SMMLV!$D$2:$D$106),3))</f>
        <v/>
      </c>
    </row>
    <row r="1743" spans="5:6">
      <c r="E1743" s="163"/>
      <c r="F1743" s="193" t="str">
        <f>IF(OR(D1743="",E1743=""),"",ROUND(D1743/LOOKUP(E1743,SMMLV!$A$2:$A$36,SMMLV!$D$2:$D$106),3))</f>
        <v/>
      </c>
    </row>
    <row r="1744" spans="5:6">
      <c r="E1744" s="163"/>
      <c r="F1744" s="193" t="str">
        <f>IF(OR(D1744="",E1744=""),"",ROUND(D1744/LOOKUP(E1744,SMMLV!$A$2:$A$36,SMMLV!$D$2:$D$106),3))</f>
        <v/>
      </c>
    </row>
    <row r="1745" spans="5:6">
      <c r="E1745" s="163"/>
      <c r="F1745" s="193" t="str">
        <f>IF(OR(D1745="",E1745=""),"",ROUND(D1745/LOOKUP(E1745,SMMLV!$A$2:$A$36,SMMLV!$D$2:$D$106),3))</f>
        <v/>
      </c>
    </row>
    <row r="1746" spans="5:6">
      <c r="E1746" s="163"/>
      <c r="F1746" s="193" t="str">
        <f>IF(OR(D1746="",E1746=""),"",ROUND(D1746/LOOKUP(E1746,SMMLV!$A$2:$A$36,SMMLV!$D$2:$D$106),3))</f>
        <v/>
      </c>
    </row>
    <row r="1747" spans="5:6">
      <c r="E1747" s="163"/>
      <c r="F1747" s="193" t="str">
        <f>IF(OR(D1747="",E1747=""),"",ROUND(D1747/LOOKUP(E1747,SMMLV!$A$2:$A$36,SMMLV!$D$2:$D$106),3))</f>
        <v/>
      </c>
    </row>
    <row r="1748" spans="5:6">
      <c r="E1748" s="163"/>
      <c r="F1748" s="193" t="str">
        <f>IF(OR(D1748="",E1748=""),"",ROUND(D1748/LOOKUP(E1748,SMMLV!$A$2:$A$36,SMMLV!$D$2:$D$106),3))</f>
        <v/>
      </c>
    </row>
    <row r="1749" spans="5:6">
      <c r="E1749" s="163"/>
      <c r="F1749" s="193" t="str">
        <f>IF(OR(D1749="",E1749=""),"",ROUND(D1749/LOOKUP(E1749,SMMLV!$A$2:$A$36,SMMLV!$D$2:$D$106),3))</f>
        <v/>
      </c>
    </row>
    <row r="1750" spans="5:6">
      <c r="E1750" s="163"/>
      <c r="F1750" s="193" t="str">
        <f>IF(OR(D1750="",E1750=""),"",ROUND(D1750/LOOKUP(E1750,SMMLV!$A$2:$A$36,SMMLV!$D$2:$D$106),3))</f>
        <v/>
      </c>
    </row>
    <row r="1751" spans="5:6">
      <c r="E1751" s="163"/>
      <c r="F1751" s="193" t="str">
        <f>IF(OR(D1751="",E1751=""),"",ROUND(D1751/LOOKUP(E1751,SMMLV!$A$2:$A$36,SMMLV!$D$2:$D$106),3))</f>
        <v/>
      </c>
    </row>
    <row r="1752" spans="5:6">
      <c r="E1752" s="163"/>
      <c r="F1752" s="193" t="str">
        <f>IF(OR(D1752="",E1752=""),"",ROUND(D1752/LOOKUP(E1752,SMMLV!$A$2:$A$36,SMMLV!$D$2:$D$106),3))</f>
        <v/>
      </c>
    </row>
    <row r="1753" spans="5:6">
      <c r="E1753" s="163"/>
      <c r="F1753" s="193" t="str">
        <f>IF(OR(D1753="",E1753=""),"",ROUND(D1753/LOOKUP(E1753,SMMLV!$A$2:$A$36,SMMLV!$D$2:$D$106),3))</f>
        <v/>
      </c>
    </row>
    <row r="1754" spans="5:6">
      <c r="E1754" s="163"/>
      <c r="F1754" s="193" t="str">
        <f>IF(OR(D1754="",E1754=""),"",ROUND(D1754/LOOKUP(E1754,SMMLV!$A$2:$A$36,SMMLV!$D$2:$D$106),3))</f>
        <v/>
      </c>
    </row>
    <row r="1755" spans="5:6">
      <c r="E1755" s="163"/>
      <c r="F1755" s="193" t="str">
        <f>IF(OR(D1755="",E1755=""),"",ROUND(D1755/LOOKUP(E1755,SMMLV!$A$2:$A$36,SMMLV!$D$2:$D$106),3))</f>
        <v/>
      </c>
    </row>
    <row r="1756" spans="5:6">
      <c r="E1756" s="163"/>
      <c r="F1756" s="193" t="str">
        <f>IF(OR(D1756="",E1756=""),"",ROUND(D1756/LOOKUP(E1756,SMMLV!$A$2:$A$36,SMMLV!$D$2:$D$106),3))</f>
        <v/>
      </c>
    </row>
    <row r="1757" spans="5:6">
      <c r="E1757" s="163"/>
      <c r="F1757" s="193" t="str">
        <f>IF(OR(D1757="",E1757=""),"",ROUND(D1757/LOOKUP(E1757,SMMLV!$A$2:$A$36,SMMLV!$D$2:$D$106),3))</f>
        <v/>
      </c>
    </row>
    <row r="1758" spans="5:6">
      <c r="E1758" s="163"/>
      <c r="F1758" s="193" t="str">
        <f>IF(OR(D1758="",E1758=""),"",ROUND(D1758/LOOKUP(E1758,SMMLV!$A$2:$A$36,SMMLV!$D$2:$D$106),3))</f>
        <v/>
      </c>
    </row>
    <row r="1759" spans="5:6">
      <c r="E1759" s="163"/>
      <c r="F1759" s="193" t="str">
        <f>IF(OR(D1759="",E1759=""),"",ROUND(D1759/LOOKUP(E1759,SMMLV!$A$2:$A$36,SMMLV!$D$2:$D$106),3))</f>
        <v/>
      </c>
    </row>
    <row r="1760" spans="5:6">
      <c r="E1760" s="163"/>
      <c r="F1760" s="193" t="str">
        <f>IF(OR(D1760="",E1760=""),"",ROUND(D1760/LOOKUP(E1760,SMMLV!$A$2:$A$36,SMMLV!$D$2:$D$106),3))</f>
        <v/>
      </c>
    </row>
    <row r="1761" spans="5:6">
      <c r="E1761" s="163"/>
      <c r="F1761" s="193" t="str">
        <f>IF(OR(D1761="",E1761=""),"",ROUND(D1761/LOOKUP(E1761,SMMLV!$A$2:$A$36,SMMLV!$D$2:$D$106),3))</f>
        <v/>
      </c>
    </row>
    <row r="1762" spans="5:6">
      <c r="E1762" s="163"/>
      <c r="F1762" s="193" t="str">
        <f>IF(OR(D1762="",E1762=""),"",ROUND(D1762/LOOKUP(E1762,SMMLV!$A$2:$A$36,SMMLV!$D$2:$D$106),3))</f>
        <v/>
      </c>
    </row>
    <row r="1763" spans="5:6">
      <c r="E1763" s="163"/>
      <c r="F1763" s="193" t="str">
        <f>IF(OR(D1763="",E1763=""),"",ROUND(D1763/LOOKUP(E1763,SMMLV!$A$2:$A$36,SMMLV!$D$2:$D$106),3))</f>
        <v/>
      </c>
    </row>
    <row r="1764" spans="5:6">
      <c r="E1764" s="163"/>
      <c r="F1764" s="193" t="str">
        <f>IF(OR(D1764="",E1764=""),"",ROUND(D1764/LOOKUP(E1764,SMMLV!$A$2:$A$36,SMMLV!$D$2:$D$106),3))</f>
        <v/>
      </c>
    </row>
    <row r="1765" spans="5:6">
      <c r="E1765" s="163"/>
      <c r="F1765" s="193" t="str">
        <f>IF(OR(D1765="",E1765=""),"",ROUND(D1765/LOOKUP(E1765,SMMLV!$A$2:$A$36,SMMLV!$D$2:$D$106),3))</f>
        <v/>
      </c>
    </row>
    <row r="1766" spans="5:6">
      <c r="E1766" s="163"/>
      <c r="F1766" s="193" t="str">
        <f>IF(OR(D1766="",E1766=""),"",ROUND(D1766/LOOKUP(E1766,SMMLV!$A$2:$A$36,SMMLV!$D$2:$D$106),3))</f>
        <v/>
      </c>
    </row>
    <row r="1767" spans="5:6">
      <c r="E1767" s="163"/>
      <c r="F1767" s="193" t="str">
        <f>IF(OR(D1767="",E1767=""),"",ROUND(D1767/LOOKUP(E1767,SMMLV!$A$2:$A$36,SMMLV!$D$2:$D$106),3))</f>
        <v/>
      </c>
    </row>
    <row r="1768" spans="5:6">
      <c r="E1768" s="163"/>
      <c r="F1768" s="193" t="str">
        <f>IF(OR(D1768="",E1768=""),"",ROUND(D1768/LOOKUP(E1768,SMMLV!$A$2:$A$36,SMMLV!$D$2:$D$106),3))</f>
        <v/>
      </c>
    </row>
    <row r="1769" spans="5:6">
      <c r="E1769" s="163"/>
      <c r="F1769" s="193" t="str">
        <f>IF(OR(D1769="",E1769=""),"",ROUND(D1769/LOOKUP(E1769,SMMLV!$A$2:$A$36,SMMLV!$D$2:$D$106),3))</f>
        <v/>
      </c>
    </row>
    <row r="1770" spans="5:6">
      <c r="E1770" s="163"/>
      <c r="F1770" s="193" t="str">
        <f>IF(OR(D1770="",E1770=""),"",ROUND(D1770/LOOKUP(E1770,SMMLV!$A$2:$A$36,SMMLV!$D$2:$D$106),3))</f>
        <v/>
      </c>
    </row>
    <row r="1771" spans="5:6">
      <c r="E1771" s="163"/>
      <c r="F1771" s="193" t="str">
        <f>IF(OR(D1771="",E1771=""),"",ROUND(D1771/LOOKUP(E1771,SMMLV!$A$2:$A$36,SMMLV!$D$2:$D$106),3))</f>
        <v/>
      </c>
    </row>
    <row r="1772" spans="5:6">
      <c r="E1772" s="163"/>
      <c r="F1772" s="193" t="str">
        <f>IF(OR(D1772="",E1772=""),"",ROUND(D1772/LOOKUP(E1772,SMMLV!$A$2:$A$36,SMMLV!$D$2:$D$106),3))</f>
        <v/>
      </c>
    </row>
    <row r="1773" spans="5:6">
      <c r="E1773" s="163"/>
      <c r="F1773" s="193" t="str">
        <f>IF(OR(D1773="",E1773=""),"",ROUND(D1773/LOOKUP(E1773,SMMLV!$A$2:$A$36,SMMLV!$D$2:$D$106),3))</f>
        <v/>
      </c>
    </row>
    <row r="1774" spans="5:6">
      <c r="E1774" s="163"/>
      <c r="F1774" s="193" t="str">
        <f>IF(OR(D1774="",E1774=""),"",ROUND(D1774/LOOKUP(E1774,SMMLV!$A$2:$A$36,SMMLV!$D$2:$D$106),3))</f>
        <v/>
      </c>
    </row>
    <row r="1775" spans="5:6">
      <c r="E1775" s="163"/>
      <c r="F1775" s="193" t="str">
        <f>IF(OR(D1775="",E1775=""),"",ROUND(D1775/LOOKUP(E1775,SMMLV!$A$2:$A$36,SMMLV!$D$2:$D$106),3))</f>
        <v/>
      </c>
    </row>
    <row r="1776" spans="5:6">
      <c r="E1776" s="163"/>
      <c r="F1776" s="193" t="str">
        <f>IF(OR(D1776="",E1776=""),"",ROUND(D1776/LOOKUP(E1776,SMMLV!$A$2:$A$36,SMMLV!$D$2:$D$106),3))</f>
        <v/>
      </c>
    </row>
    <row r="1777" spans="5:6">
      <c r="E1777" s="163"/>
      <c r="F1777" s="193" t="str">
        <f>IF(OR(D1777="",E1777=""),"",ROUND(D1777/LOOKUP(E1777,SMMLV!$A$2:$A$36,SMMLV!$D$2:$D$106),3))</f>
        <v/>
      </c>
    </row>
    <row r="1778" spans="5:6">
      <c r="E1778" s="163"/>
      <c r="F1778" s="193" t="str">
        <f>IF(OR(D1778="",E1778=""),"",ROUND(D1778/LOOKUP(E1778,SMMLV!$A$2:$A$36,SMMLV!$D$2:$D$106),3))</f>
        <v/>
      </c>
    </row>
    <row r="1779" spans="5:6">
      <c r="E1779" s="163"/>
      <c r="F1779" s="193" t="str">
        <f>IF(OR(D1779="",E1779=""),"",ROUND(D1779/LOOKUP(E1779,SMMLV!$A$2:$A$36,SMMLV!$D$2:$D$106),3))</f>
        <v/>
      </c>
    </row>
    <row r="1780" spans="5:6">
      <c r="E1780" s="163"/>
      <c r="F1780" s="193" t="str">
        <f>IF(OR(D1780="",E1780=""),"",ROUND(D1780/LOOKUP(E1780,SMMLV!$A$2:$A$36,SMMLV!$D$2:$D$106),3))</f>
        <v/>
      </c>
    </row>
    <row r="1781" spans="5:6">
      <c r="E1781" s="163"/>
      <c r="F1781" s="193" t="str">
        <f>IF(OR(D1781="",E1781=""),"",ROUND(D1781/LOOKUP(E1781,SMMLV!$A$2:$A$36,SMMLV!$D$2:$D$106),3))</f>
        <v/>
      </c>
    </row>
    <row r="1782" spans="5:6">
      <c r="E1782" s="163"/>
      <c r="F1782" s="193" t="str">
        <f>IF(OR(D1782="",E1782=""),"",ROUND(D1782/LOOKUP(E1782,SMMLV!$A$2:$A$36,SMMLV!$D$2:$D$106),3))</f>
        <v/>
      </c>
    </row>
    <row r="1783" spans="5:6">
      <c r="E1783" s="163"/>
      <c r="F1783" s="193" t="str">
        <f>IF(OR(D1783="",E1783=""),"",ROUND(D1783/LOOKUP(E1783,SMMLV!$A$2:$A$36,SMMLV!$D$2:$D$106),3))</f>
        <v/>
      </c>
    </row>
    <row r="1784" spans="5:6">
      <c r="E1784" s="163"/>
      <c r="F1784" s="193" t="str">
        <f>IF(OR(D1784="",E1784=""),"",ROUND(D1784/LOOKUP(E1784,SMMLV!$A$2:$A$36,SMMLV!$D$2:$D$106),3))</f>
        <v/>
      </c>
    </row>
    <row r="1785" spans="5:6">
      <c r="E1785" s="163"/>
      <c r="F1785" s="193" t="str">
        <f>IF(OR(D1785="",E1785=""),"",ROUND(D1785/LOOKUP(E1785,SMMLV!$A$2:$A$36,SMMLV!$D$2:$D$106),3))</f>
        <v/>
      </c>
    </row>
    <row r="1786" spans="5:6">
      <c r="E1786" s="163"/>
      <c r="F1786" s="193" t="str">
        <f>IF(OR(D1786="",E1786=""),"",ROUND(D1786/LOOKUP(E1786,SMMLV!$A$2:$A$36,SMMLV!$D$2:$D$106),3))</f>
        <v/>
      </c>
    </row>
    <row r="1787" spans="5:6">
      <c r="E1787" s="163"/>
      <c r="F1787" s="193" t="str">
        <f>IF(OR(D1787="",E1787=""),"",ROUND(D1787/LOOKUP(E1787,SMMLV!$A$2:$A$36,SMMLV!$D$2:$D$106),3))</f>
        <v/>
      </c>
    </row>
    <row r="1788" spans="5:6">
      <c r="E1788" s="163"/>
      <c r="F1788" s="193" t="str">
        <f>IF(OR(D1788="",E1788=""),"",ROUND(D1788/LOOKUP(E1788,SMMLV!$A$2:$A$36,SMMLV!$D$2:$D$106),3))</f>
        <v/>
      </c>
    </row>
    <row r="1789" spans="5:6">
      <c r="E1789" s="163"/>
      <c r="F1789" s="193" t="str">
        <f>IF(OR(D1789="",E1789=""),"",ROUND(D1789/LOOKUP(E1789,SMMLV!$A$2:$A$36,SMMLV!$D$2:$D$106),3))</f>
        <v/>
      </c>
    </row>
    <row r="1790" spans="5:6">
      <c r="E1790" s="163"/>
      <c r="F1790" s="193" t="str">
        <f>IF(OR(D1790="",E1790=""),"",ROUND(D1790/LOOKUP(E1790,SMMLV!$A$2:$A$36,SMMLV!$D$2:$D$106),3))</f>
        <v/>
      </c>
    </row>
    <row r="1791" spans="5:6">
      <c r="E1791" s="163"/>
      <c r="F1791" s="193" t="str">
        <f>IF(OR(D1791="",E1791=""),"",ROUND(D1791/LOOKUP(E1791,SMMLV!$A$2:$A$36,SMMLV!$D$2:$D$106),3))</f>
        <v/>
      </c>
    </row>
    <row r="1792" spans="5:6">
      <c r="E1792" s="163"/>
      <c r="F1792" s="193" t="str">
        <f>IF(OR(D1792="",E1792=""),"",ROUND(D1792/LOOKUP(E1792,SMMLV!$A$2:$A$36,SMMLV!$D$2:$D$106),3))</f>
        <v/>
      </c>
    </row>
    <row r="1793" spans="5:6">
      <c r="E1793" s="163"/>
      <c r="F1793" s="193" t="str">
        <f>IF(OR(D1793="",E1793=""),"",ROUND(D1793/LOOKUP(E1793,SMMLV!$A$2:$A$36,SMMLV!$D$2:$D$106),3))</f>
        <v/>
      </c>
    </row>
    <row r="1794" spans="5:6">
      <c r="E1794" s="163"/>
      <c r="F1794" s="193" t="str">
        <f>IF(OR(D1794="",E1794=""),"",ROUND(D1794/LOOKUP(E1794,SMMLV!$A$2:$A$36,SMMLV!$D$2:$D$106),3))</f>
        <v/>
      </c>
    </row>
    <row r="1795" spans="5:6">
      <c r="E1795" s="163"/>
      <c r="F1795" s="193" t="str">
        <f>IF(OR(D1795="",E1795=""),"",ROUND(D1795/LOOKUP(E1795,SMMLV!$A$2:$A$36,SMMLV!$D$2:$D$106),3))</f>
        <v/>
      </c>
    </row>
    <row r="1796" spans="5:6">
      <c r="E1796" s="163"/>
      <c r="F1796" s="193" t="str">
        <f>IF(OR(D1796="",E1796=""),"",ROUND(D1796/LOOKUP(E1796,SMMLV!$A$2:$A$36,SMMLV!$D$2:$D$106),3))</f>
        <v/>
      </c>
    </row>
    <row r="1797" spans="5:6">
      <c r="E1797" s="163"/>
      <c r="F1797" s="193" t="str">
        <f>IF(OR(D1797="",E1797=""),"",ROUND(D1797/LOOKUP(E1797,SMMLV!$A$2:$A$36,SMMLV!$D$2:$D$106),3))</f>
        <v/>
      </c>
    </row>
    <row r="1798" spans="5:6">
      <c r="E1798" s="163"/>
      <c r="F1798" s="193" t="str">
        <f>IF(OR(D1798="",E1798=""),"",ROUND(D1798/LOOKUP(E1798,SMMLV!$A$2:$A$36,SMMLV!$D$2:$D$106),3))</f>
        <v/>
      </c>
    </row>
    <row r="1799" spans="5:6">
      <c r="E1799" s="163"/>
      <c r="F1799" s="193" t="str">
        <f>IF(OR(D1799="",E1799=""),"",ROUND(D1799/LOOKUP(E1799,SMMLV!$A$2:$A$36,SMMLV!$D$2:$D$106),3))</f>
        <v/>
      </c>
    </row>
    <row r="1800" spans="5:6">
      <c r="E1800" s="163"/>
      <c r="F1800" s="193" t="str">
        <f>IF(OR(D1800="",E1800=""),"",ROUND(D1800/LOOKUP(E1800,SMMLV!$A$2:$A$36,SMMLV!$D$2:$D$106),3))</f>
        <v/>
      </c>
    </row>
    <row r="1801" spans="5:6">
      <c r="E1801" s="163"/>
      <c r="F1801" s="193" t="str">
        <f>IF(OR(D1801="",E1801=""),"",ROUND(D1801/LOOKUP(E1801,SMMLV!$A$2:$A$36,SMMLV!$D$2:$D$106),3))</f>
        <v/>
      </c>
    </row>
    <row r="1802" spans="5:6">
      <c r="E1802" s="163"/>
      <c r="F1802" s="193" t="str">
        <f>IF(OR(D1802="",E1802=""),"",ROUND(D1802/LOOKUP(E1802,SMMLV!$A$2:$A$36,SMMLV!$D$2:$D$106),3))</f>
        <v/>
      </c>
    </row>
    <row r="1803" spans="5:6">
      <c r="E1803" s="163"/>
      <c r="F1803" s="193" t="str">
        <f>IF(OR(D1803="",E1803=""),"",ROUND(D1803/LOOKUP(E1803,SMMLV!$A$2:$A$36,SMMLV!$D$2:$D$106),3))</f>
        <v/>
      </c>
    </row>
    <row r="1804" spans="5:6">
      <c r="E1804" s="163"/>
      <c r="F1804" s="193" t="str">
        <f>IF(OR(D1804="",E1804=""),"",ROUND(D1804/LOOKUP(E1804,SMMLV!$A$2:$A$36,SMMLV!$D$2:$D$106),3))</f>
        <v/>
      </c>
    </row>
    <row r="1805" spans="5:6">
      <c r="E1805" s="163"/>
      <c r="F1805" s="193" t="str">
        <f>IF(OR(D1805="",E1805=""),"",ROUND(D1805/LOOKUP(E1805,SMMLV!$A$2:$A$36,SMMLV!$D$2:$D$106),3))</f>
        <v/>
      </c>
    </row>
    <row r="1806" spans="5:6">
      <c r="E1806" s="163"/>
      <c r="F1806" s="193" t="str">
        <f>IF(OR(D1806="",E1806=""),"",ROUND(D1806/LOOKUP(E1806,SMMLV!$A$2:$A$36,SMMLV!$D$2:$D$106),3))</f>
        <v/>
      </c>
    </row>
    <row r="1807" spans="5:6">
      <c r="E1807" s="163"/>
      <c r="F1807" s="193" t="str">
        <f>IF(OR(D1807="",E1807=""),"",ROUND(D1807/LOOKUP(E1807,SMMLV!$A$2:$A$36,SMMLV!$D$2:$D$106),3))</f>
        <v/>
      </c>
    </row>
    <row r="1808" spans="5:6">
      <c r="E1808" s="163"/>
      <c r="F1808" s="193" t="str">
        <f>IF(OR(D1808="",E1808=""),"",ROUND(D1808/LOOKUP(E1808,SMMLV!$A$2:$A$36,SMMLV!$D$2:$D$106),3))</f>
        <v/>
      </c>
    </row>
    <row r="1809" spans="5:6">
      <c r="E1809" s="163"/>
      <c r="F1809" s="193" t="str">
        <f>IF(OR(D1809="",E1809=""),"",ROUND(D1809/LOOKUP(E1809,SMMLV!$A$2:$A$36,SMMLV!$D$2:$D$106),3))</f>
        <v/>
      </c>
    </row>
    <row r="1810" spans="5:6">
      <c r="E1810" s="163"/>
      <c r="F1810" s="193" t="str">
        <f>IF(OR(D1810="",E1810=""),"",ROUND(D1810/LOOKUP(E1810,SMMLV!$A$2:$A$36,SMMLV!$D$2:$D$106),3))</f>
        <v/>
      </c>
    </row>
    <row r="1811" spans="5:6">
      <c r="E1811" s="163"/>
      <c r="F1811" s="193" t="str">
        <f>IF(OR(D1811="",E1811=""),"",ROUND(D1811/LOOKUP(E1811,SMMLV!$A$2:$A$36,SMMLV!$D$2:$D$106),3))</f>
        <v/>
      </c>
    </row>
    <row r="1812" spans="5:6">
      <c r="E1812" s="163"/>
      <c r="F1812" s="193" t="str">
        <f>IF(OR(D1812="",E1812=""),"",ROUND(D1812/LOOKUP(E1812,SMMLV!$A$2:$A$36,SMMLV!$D$2:$D$106),3))</f>
        <v/>
      </c>
    </row>
    <row r="1813" spans="5:6">
      <c r="E1813" s="163"/>
      <c r="F1813" s="193" t="str">
        <f>IF(OR(D1813="",E1813=""),"",ROUND(D1813/LOOKUP(E1813,SMMLV!$A$2:$A$36,SMMLV!$D$2:$D$106),3))</f>
        <v/>
      </c>
    </row>
    <row r="1814" spans="5:6">
      <c r="E1814" s="163"/>
      <c r="F1814" s="193" t="str">
        <f>IF(OR(D1814="",E1814=""),"",ROUND(D1814/LOOKUP(E1814,SMMLV!$A$2:$A$36,SMMLV!$D$2:$D$106),3))</f>
        <v/>
      </c>
    </row>
    <row r="1815" spans="5:6">
      <c r="E1815" s="163"/>
      <c r="F1815" s="193" t="str">
        <f>IF(OR(D1815="",E1815=""),"",ROUND(D1815/LOOKUP(E1815,SMMLV!$A$2:$A$36,SMMLV!$D$2:$D$106),3))</f>
        <v/>
      </c>
    </row>
    <row r="1816" spans="5:6">
      <c r="E1816" s="163"/>
      <c r="F1816" s="193" t="str">
        <f>IF(OR(D1816="",E1816=""),"",ROUND(D1816/LOOKUP(E1816,SMMLV!$A$2:$A$36,SMMLV!$D$2:$D$106),3))</f>
        <v/>
      </c>
    </row>
    <row r="1817" spans="5:6">
      <c r="E1817" s="163"/>
      <c r="F1817" s="193" t="str">
        <f>IF(OR(D1817="",E1817=""),"",ROUND(D1817/LOOKUP(E1817,SMMLV!$A$2:$A$36,SMMLV!$D$2:$D$106),3))</f>
        <v/>
      </c>
    </row>
    <row r="1818" spans="5:6">
      <c r="E1818" s="163"/>
      <c r="F1818" s="193" t="str">
        <f>IF(OR(D1818="",E1818=""),"",ROUND(D1818/LOOKUP(E1818,SMMLV!$A$2:$A$36,SMMLV!$D$2:$D$106),3))</f>
        <v/>
      </c>
    </row>
    <row r="1819" spans="5:6">
      <c r="E1819" s="163"/>
      <c r="F1819" s="193" t="str">
        <f>IF(OR(D1819="",E1819=""),"",ROUND(D1819/LOOKUP(E1819,SMMLV!$A$2:$A$36,SMMLV!$D$2:$D$106),3))</f>
        <v/>
      </c>
    </row>
    <row r="1820" spans="5:6">
      <c r="E1820" s="163"/>
      <c r="F1820" s="193" t="str">
        <f>IF(OR(D1820="",E1820=""),"",ROUND(D1820/LOOKUP(E1820,SMMLV!$A$2:$A$36,SMMLV!$D$2:$D$106),3))</f>
        <v/>
      </c>
    </row>
    <row r="1821" spans="5:6">
      <c r="E1821" s="163"/>
      <c r="F1821" s="193" t="str">
        <f>IF(OR(D1821="",E1821=""),"",ROUND(D1821/LOOKUP(E1821,SMMLV!$A$2:$A$36,SMMLV!$D$2:$D$106),3))</f>
        <v/>
      </c>
    </row>
    <row r="1822" spans="5:6">
      <c r="E1822" s="163"/>
      <c r="F1822" s="193" t="str">
        <f>IF(OR(D1822="",E1822=""),"",ROUND(D1822/LOOKUP(E1822,SMMLV!$A$2:$A$36,SMMLV!$D$2:$D$106),3))</f>
        <v/>
      </c>
    </row>
    <row r="1823" spans="5:6">
      <c r="E1823" s="163"/>
      <c r="F1823" s="193" t="str">
        <f>IF(OR(D1823="",E1823=""),"",ROUND(D1823/LOOKUP(E1823,SMMLV!$A$2:$A$36,SMMLV!$D$2:$D$106),3))</f>
        <v/>
      </c>
    </row>
    <row r="1824" spans="5:6">
      <c r="E1824" s="163"/>
      <c r="F1824" s="193" t="str">
        <f>IF(OR(D1824="",E1824=""),"",ROUND(D1824/LOOKUP(E1824,SMMLV!$A$2:$A$36,SMMLV!$D$2:$D$106),3))</f>
        <v/>
      </c>
    </row>
    <row r="1825" spans="5:6">
      <c r="E1825" s="163"/>
      <c r="F1825" s="193" t="str">
        <f>IF(OR(D1825="",E1825=""),"",ROUND(D1825/LOOKUP(E1825,SMMLV!$A$2:$A$36,SMMLV!$D$2:$D$106),3))</f>
        <v/>
      </c>
    </row>
    <row r="1826" spans="5:6">
      <c r="E1826" s="163"/>
      <c r="F1826" s="193" t="str">
        <f>IF(OR(D1826="",E1826=""),"",ROUND(D1826/LOOKUP(E1826,SMMLV!$A$2:$A$36,SMMLV!$D$2:$D$106),3))</f>
        <v/>
      </c>
    </row>
    <row r="1827" spans="5:6">
      <c r="E1827" s="163"/>
      <c r="F1827" s="193" t="str">
        <f>IF(OR(D1827="",E1827=""),"",ROUND(D1827/LOOKUP(E1827,SMMLV!$A$2:$A$36,SMMLV!$D$2:$D$106),3))</f>
        <v/>
      </c>
    </row>
    <row r="1828" spans="5:6">
      <c r="E1828" s="163"/>
      <c r="F1828" s="193" t="str">
        <f>IF(OR(D1828="",E1828=""),"",ROUND(D1828/LOOKUP(E1828,SMMLV!$A$2:$A$36,SMMLV!$D$2:$D$106),3))</f>
        <v/>
      </c>
    </row>
    <row r="1829" spans="5:6">
      <c r="E1829" s="163"/>
      <c r="F1829" s="193" t="str">
        <f>IF(OR(D1829="",E1829=""),"",ROUND(D1829/LOOKUP(E1829,SMMLV!$A$2:$A$36,SMMLV!$D$2:$D$106),3))</f>
        <v/>
      </c>
    </row>
    <row r="1830" spans="5:6">
      <c r="E1830" s="163"/>
      <c r="F1830" s="193" t="str">
        <f>IF(OR(D1830="",E1830=""),"",ROUND(D1830/LOOKUP(E1830,SMMLV!$A$2:$A$36,SMMLV!$D$2:$D$106),3))</f>
        <v/>
      </c>
    </row>
    <row r="1831" spans="5:6">
      <c r="E1831" s="163"/>
      <c r="F1831" s="193" t="str">
        <f>IF(OR(D1831="",E1831=""),"",ROUND(D1831/LOOKUP(E1831,SMMLV!$A$2:$A$36,SMMLV!$D$2:$D$106),3))</f>
        <v/>
      </c>
    </row>
    <row r="1832" spans="5:6">
      <c r="E1832" s="163"/>
      <c r="F1832" s="193" t="str">
        <f>IF(OR(D1832="",E1832=""),"",ROUND(D1832/LOOKUP(E1832,SMMLV!$A$2:$A$36,SMMLV!$D$2:$D$106),3))</f>
        <v/>
      </c>
    </row>
    <row r="1833" spans="5:6">
      <c r="E1833" s="163"/>
      <c r="F1833" s="193" t="str">
        <f>IF(OR(D1833="",E1833=""),"",ROUND(D1833/LOOKUP(E1833,SMMLV!$A$2:$A$36,SMMLV!$D$2:$D$106),3))</f>
        <v/>
      </c>
    </row>
    <row r="1834" spans="5:6">
      <c r="E1834" s="163"/>
      <c r="F1834" s="193" t="str">
        <f>IF(OR(D1834="",E1834=""),"",ROUND(D1834/LOOKUP(E1834,SMMLV!$A$2:$A$36,SMMLV!$D$2:$D$106),3))</f>
        <v/>
      </c>
    </row>
    <row r="1835" spans="5:6">
      <c r="E1835" s="163"/>
      <c r="F1835" s="193" t="str">
        <f>IF(OR(D1835="",E1835=""),"",ROUND(D1835/LOOKUP(E1835,SMMLV!$A$2:$A$36,SMMLV!$D$2:$D$106),3))</f>
        <v/>
      </c>
    </row>
    <row r="1836" spans="5:6">
      <c r="E1836" s="163"/>
      <c r="F1836" s="193" t="str">
        <f>IF(OR(D1836="",E1836=""),"",ROUND(D1836/LOOKUP(E1836,SMMLV!$A$2:$A$36,SMMLV!$D$2:$D$106),3))</f>
        <v/>
      </c>
    </row>
    <row r="1837" spans="5:6">
      <c r="E1837" s="163"/>
      <c r="F1837" s="193" t="str">
        <f>IF(OR(D1837="",E1837=""),"",ROUND(D1837/LOOKUP(E1837,SMMLV!$A$2:$A$36,SMMLV!$D$2:$D$106),3))</f>
        <v/>
      </c>
    </row>
    <row r="1838" spans="5:6">
      <c r="E1838" s="163"/>
      <c r="F1838" s="193" t="str">
        <f>IF(OR(D1838="",E1838=""),"",ROUND(D1838/LOOKUP(E1838,SMMLV!$A$2:$A$36,SMMLV!$D$2:$D$106),3))</f>
        <v/>
      </c>
    </row>
    <row r="1839" spans="5:6">
      <c r="E1839" s="163"/>
      <c r="F1839" s="193" t="str">
        <f>IF(OR(D1839="",E1839=""),"",ROUND(D1839/LOOKUP(E1839,SMMLV!$A$2:$A$36,SMMLV!$D$2:$D$106),3))</f>
        <v/>
      </c>
    </row>
    <row r="1840" spans="5:6">
      <c r="E1840" s="163"/>
      <c r="F1840" s="193" t="str">
        <f>IF(OR(D1840="",E1840=""),"",ROUND(D1840/LOOKUP(E1840,SMMLV!$A$2:$A$36,SMMLV!$D$2:$D$106),3))</f>
        <v/>
      </c>
    </row>
    <row r="1841" spans="5:6">
      <c r="E1841" s="163"/>
      <c r="F1841" s="193" t="str">
        <f>IF(OR(D1841="",E1841=""),"",ROUND(D1841/LOOKUP(E1841,SMMLV!$A$2:$A$36,SMMLV!$D$2:$D$106),3))</f>
        <v/>
      </c>
    </row>
    <row r="1842" spans="5:6">
      <c r="E1842" s="163"/>
      <c r="F1842" s="193" t="str">
        <f>IF(OR(D1842="",E1842=""),"",ROUND(D1842/LOOKUP(E1842,SMMLV!$A$2:$A$36,SMMLV!$D$2:$D$106),3))</f>
        <v/>
      </c>
    </row>
    <row r="1843" spans="5:6">
      <c r="E1843" s="163"/>
      <c r="F1843" s="193" t="str">
        <f>IF(OR(D1843="",E1843=""),"",ROUND(D1843/LOOKUP(E1843,SMMLV!$A$2:$A$36,SMMLV!$D$2:$D$106),3))</f>
        <v/>
      </c>
    </row>
    <row r="1844" spans="5:6">
      <c r="E1844" s="163"/>
      <c r="F1844" s="193" t="str">
        <f>IF(OR(D1844="",E1844=""),"",ROUND(D1844/LOOKUP(E1844,SMMLV!$A$2:$A$36,SMMLV!$D$2:$D$106),3))</f>
        <v/>
      </c>
    </row>
    <row r="1845" spans="5:6">
      <c r="E1845" s="163"/>
      <c r="F1845" s="193" t="str">
        <f>IF(OR(D1845="",E1845=""),"",ROUND(D1845/LOOKUP(E1845,SMMLV!$A$2:$A$36,SMMLV!$D$2:$D$106),3))</f>
        <v/>
      </c>
    </row>
    <row r="1846" spans="5:6">
      <c r="E1846" s="163"/>
      <c r="F1846" s="193" t="str">
        <f>IF(OR(D1846="",E1846=""),"",ROUND(D1846/LOOKUP(E1846,SMMLV!$A$2:$A$36,SMMLV!$D$2:$D$106),3))</f>
        <v/>
      </c>
    </row>
    <row r="1847" spans="5:6">
      <c r="E1847" s="163"/>
      <c r="F1847" s="193" t="str">
        <f>IF(OR(D1847="",E1847=""),"",ROUND(D1847/LOOKUP(E1847,SMMLV!$A$2:$A$36,SMMLV!$D$2:$D$106),3))</f>
        <v/>
      </c>
    </row>
    <row r="1848" spans="5:6">
      <c r="E1848" s="163"/>
      <c r="F1848" s="193" t="str">
        <f>IF(OR(D1848="",E1848=""),"",ROUND(D1848/LOOKUP(E1848,SMMLV!$A$2:$A$36,SMMLV!$D$2:$D$106),3))</f>
        <v/>
      </c>
    </row>
    <row r="1849" spans="5:6">
      <c r="E1849" s="163"/>
      <c r="F1849" s="193" t="str">
        <f>IF(OR(D1849="",E1849=""),"",ROUND(D1849/LOOKUP(E1849,SMMLV!$A$2:$A$36,SMMLV!$D$2:$D$106),3))</f>
        <v/>
      </c>
    </row>
    <row r="1850" spans="5:6">
      <c r="E1850" s="163"/>
      <c r="F1850" s="193" t="str">
        <f>IF(OR(D1850="",E1850=""),"",ROUND(D1850/LOOKUP(E1850,SMMLV!$A$2:$A$36,SMMLV!$D$2:$D$106),3))</f>
        <v/>
      </c>
    </row>
    <row r="1851" spans="5:6">
      <c r="E1851" s="163"/>
      <c r="F1851" s="193" t="str">
        <f>IF(OR(D1851="",E1851=""),"",ROUND(D1851/LOOKUP(E1851,SMMLV!$A$2:$A$36,SMMLV!$D$2:$D$106),3))</f>
        <v/>
      </c>
    </row>
    <row r="1852" spans="5:6">
      <c r="E1852" s="163"/>
      <c r="F1852" s="193" t="str">
        <f>IF(OR(D1852="",E1852=""),"",ROUND(D1852/LOOKUP(E1852,SMMLV!$A$2:$A$36,SMMLV!$D$2:$D$106),3))</f>
        <v/>
      </c>
    </row>
    <row r="1853" spans="5:6">
      <c r="E1853" s="163"/>
      <c r="F1853" s="193" t="str">
        <f>IF(OR(D1853="",E1853=""),"",ROUND(D1853/LOOKUP(E1853,SMMLV!$A$2:$A$36,SMMLV!$D$2:$D$106),3))</f>
        <v/>
      </c>
    </row>
    <row r="1854" spans="5:6">
      <c r="E1854" s="163"/>
      <c r="F1854" s="193" t="str">
        <f>IF(OR(D1854="",E1854=""),"",ROUND(D1854/LOOKUP(E1854,SMMLV!$A$2:$A$36,SMMLV!$D$2:$D$106),3))</f>
        <v/>
      </c>
    </row>
    <row r="1855" spans="5:6">
      <c r="E1855" s="163"/>
      <c r="F1855" s="193" t="str">
        <f>IF(OR(D1855="",E1855=""),"",ROUND(D1855/LOOKUP(E1855,SMMLV!$A$2:$A$36,SMMLV!$D$2:$D$106),3))</f>
        <v/>
      </c>
    </row>
    <row r="1856" spans="5:6">
      <c r="E1856" s="163"/>
      <c r="F1856" s="193" t="str">
        <f>IF(OR(D1856="",E1856=""),"",ROUND(D1856/LOOKUP(E1856,SMMLV!$A$2:$A$36,SMMLV!$D$2:$D$106),3))</f>
        <v/>
      </c>
    </row>
    <row r="1857" spans="5:6">
      <c r="E1857" s="163"/>
      <c r="F1857" s="193" t="str">
        <f>IF(OR(D1857="",E1857=""),"",ROUND(D1857/LOOKUP(E1857,SMMLV!$A$2:$A$36,SMMLV!$D$2:$D$106),3))</f>
        <v/>
      </c>
    </row>
    <row r="1858" spans="5:6">
      <c r="E1858" s="163"/>
      <c r="F1858" s="193" t="str">
        <f>IF(OR(D1858="",E1858=""),"",ROUND(D1858/LOOKUP(E1858,SMMLV!$A$2:$A$36,SMMLV!$D$2:$D$106),3))</f>
        <v/>
      </c>
    </row>
    <row r="1859" spans="5:6">
      <c r="E1859" s="163"/>
      <c r="F1859" s="193" t="str">
        <f>IF(OR(D1859="",E1859=""),"",ROUND(D1859/LOOKUP(E1859,SMMLV!$A$2:$A$36,SMMLV!$D$2:$D$106),3))</f>
        <v/>
      </c>
    </row>
    <row r="1860" spans="5:6">
      <c r="E1860" s="163"/>
      <c r="F1860" s="193" t="str">
        <f>IF(OR(D1860="",E1860=""),"",ROUND(D1860/LOOKUP(E1860,SMMLV!$A$2:$A$36,SMMLV!$D$2:$D$106),3))</f>
        <v/>
      </c>
    </row>
    <row r="1861" spans="5:6">
      <c r="E1861" s="163"/>
      <c r="F1861" s="193" t="str">
        <f>IF(OR(D1861="",E1861=""),"",ROUND(D1861/LOOKUP(E1861,SMMLV!$A$2:$A$36,SMMLV!$D$2:$D$106),3))</f>
        <v/>
      </c>
    </row>
    <row r="1862" spans="5:6">
      <c r="E1862" s="163"/>
      <c r="F1862" s="193" t="str">
        <f>IF(OR(D1862="",E1862=""),"",ROUND(D1862/LOOKUP(E1862,SMMLV!$A$2:$A$36,SMMLV!$D$2:$D$106),3))</f>
        <v/>
      </c>
    </row>
    <row r="1863" spans="5:6">
      <c r="E1863" s="163"/>
      <c r="F1863" s="193" t="str">
        <f>IF(OR(D1863="",E1863=""),"",ROUND(D1863/LOOKUP(E1863,SMMLV!$A$2:$A$36,SMMLV!$D$2:$D$106),3))</f>
        <v/>
      </c>
    </row>
    <row r="1864" spans="5:6">
      <c r="E1864" s="163"/>
      <c r="F1864" s="193" t="str">
        <f>IF(OR(D1864="",E1864=""),"",ROUND(D1864/LOOKUP(E1864,SMMLV!$A$2:$A$36,SMMLV!$D$2:$D$106),3))</f>
        <v/>
      </c>
    </row>
    <row r="1865" spans="5:6">
      <c r="E1865" s="163"/>
      <c r="F1865" s="193" t="str">
        <f>IF(OR(D1865="",E1865=""),"",ROUND(D1865/LOOKUP(E1865,SMMLV!$A$2:$A$36,SMMLV!$D$2:$D$106),3))</f>
        <v/>
      </c>
    </row>
    <row r="1866" spans="5:6">
      <c r="E1866" s="163"/>
      <c r="F1866" s="193" t="str">
        <f>IF(OR(D1866="",E1866=""),"",ROUND(D1866/LOOKUP(E1866,SMMLV!$A$2:$A$36,SMMLV!$D$2:$D$106),3))</f>
        <v/>
      </c>
    </row>
    <row r="1867" spans="5:6">
      <c r="E1867" s="163"/>
      <c r="F1867" s="193" t="str">
        <f>IF(OR(D1867="",E1867=""),"",ROUND(D1867/LOOKUP(E1867,SMMLV!$A$2:$A$36,SMMLV!$D$2:$D$106),3))</f>
        <v/>
      </c>
    </row>
    <row r="1868" spans="5:6">
      <c r="E1868" s="163"/>
      <c r="F1868" s="193" t="str">
        <f>IF(OR(D1868="",E1868=""),"",ROUND(D1868/LOOKUP(E1868,SMMLV!$A$2:$A$36,SMMLV!$D$2:$D$106),3))</f>
        <v/>
      </c>
    </row>
    <row r="1869" spans="5:6">
      <c r="E1869" s="163"/>
      <c r="F1869" s="193" t="str">
        <f>IF(OR(D1869="",E1869=""),"",ROUND(D1869/LOOKUP(E1869,SMMLV!$A$2:$A$36,SMMLV!$D$2:$D$106),3))</f>
        <v/>
      </c>
    </row>
    <row r="1870" spans="5:6">
      <c r="E1870" s="163"/>
      <c r="F1870" s="193" t="str">
        <f>IF(OR(D1870="",E1870=""),"",ROUND(D1870/LOOKUP(E1870,SMMLV!$A$2:$A$36,SMMLV!$D$2:$D$106),3))</f>
        <v/>
      </c>
    </row>
    <row r="1871" spans="5:6">
      <c r="E1871" s="163"/>
      <c r="F1871" s="193" t="str">
        <f>IF(OR(D1871="",E1871=""),"",ROUND(D1871/LOOKUP(E1871,SMMLV!$A$2:$A$36,SMMLV!$D$2:$D$106),3))</f>
        <v/>
      </c>
    </row>
    <row r="1872" spans="5:6">
      <c r="E1872" s="163"/>
      <c r="F1872" s="193" t="str">
        <f>IF(OR(D1872="",E1872=""),"",ROUND(D1872/LOOKUP(E1872,SMMLV!$A$2:$A$36,SMMLV!$D$2:$D$106),3))</f>
        <v/>
      </c>
    </row>
    <row r="1873" spans="5:6">
      <c r="E1873" s="163"/>
      <c r="F1873" s="193" t="str">
        <f>IF(OR(D1873="",E1873=""),"",ROUND(D1873/LOOKUP(E1873,SMMLV!$A$2:$A$36,SMMLV!$D$2:$D$106),3))</f>
        <v/>
      </c>
    </row>
    <row r="1874" spans="5:6">
      <c r="E1874" s="163"/>
      <c r="F1874" s="193" t="str">
        <f>IF(OR(D1874="",E1874=""),"",ROUND(D1874/LOOKUP(E1874,SMMLV!$A$2:$A$36,SMMLV!$D$2:$D$106),3))</f>
        <v/>
      </c>
    </row>
    <row r="1875" spans="5:6">
      <c r="E1875" s="163"/>
      <c r="F1875" s="193" t="str">
        <f>IF(OR(D1875="",E1875=""),"",ROUND(D1875/LOOKUP(E1875,SMMLV!$A$2:$A$36,SMMLV!$D$2:$D$106),3))</f>
        <v/>
      </c>
    </row>
    <row r="1876" spans="5:6">
      <c r="E1876" s="163"/>
      <c r="F1876" s="193" t="str">
        <f>IF(OR(D1876="",E1876=""),"",ROUND(D1876/LOOKUP(E1876,SMMLV!$A$2:$A$36,SMMLV!$D$2:$D$106),3))</f>
        <v/>
      </c>
    </row>
    <row r="1877" spans="5:6">
      <c r="E1877" s="163"/>
      <c r="F1877" s="193" t="str">
        <f>IF(OR(D1877="",E1877=""),"",ROUND(D1877/LOOKUP(E1877,SMMLV!$A$2:$A$36,SMMLV!$D$2:$D$106),3))</f>
        <v/>
      </c>
    </row>
    <row r="1878" spans="5:6">
      <c r="E1878" s="163"/>
      <c r="F1878" s="193" t="str">
        <f>IF(OR(D1878="",E1878=""),"",ROUND(D1878/LOOKUP(E1878,SMMLV!$A$2:$A$36,SMMLV!$D$2:$D$106),3))</f>
        <v/>
      </c>
    </row>
    <row r="1879" spans="5:6">
      <c r="E1879" s="163"/>
      <c r="F1879" s="193" t="str">
        <f>IF(OR(D1879="",E1879=""),"",ROUND(D1879/LOOKUP(E1879,SMMLV!$A$2:$A$36,SMMLV!$D$2:$D$106),3))</f>
        <v/>
      </c>
    </row>
    <row r="1880" spans="5:6">
      <c r="E1880" s="163"/>
      <c r="F1880" s="193" t="str">
        <f>IF(OR(D1880="",E1880=""),"",ROUND(D1880/LOOKUP(E1880,SMMLV!$A$2:$A$36,SMMLV!$D$2:$D$106),3))</f>
        <v/>
      </c>
    </row>
    <row r="1881" spans="5:6">
      <c r="E1881" s="163"/>
      <c r="F1881" s="193" t="str">
        <f>IF(OR(D1881="",E1881=""),"",ROUND(D1881/LOOKUP(E1881,SMMLV!$A$2:$A$36,SMMLV!$D$2:$D$106),3))</f>
        <v/>
      </c>
    </row>
    <row r="1882" spans="5:6">
      <c r="E1882" s="163"/>
      <c r="F1882" s="193" t="str">
        <f>IF(OR(D1882="",E1882=""),"",ROUND(D1882/LOOKUP(E1882,SMMLV!$A$2:$A$36,SMMLV!$D$2:$D$106),3))</f>
        <v/>
      </c>
    </row>
    <row r="1883" spans="5:6">
      <c r="E1883" s="163"/>
      <c r="F1883" s="193" t="str">
        <f>IF(OR(D1883="",E1883=""),"",ROUND(D1883/LOOKUP(E1883,SMMLV!$A$2:$A$36,SMMLV!$D$2:$D$106),3))</f>
        <v/>
      </c>
    </row>
    <row r="1884" spans="5:6">
      <c r="E1884" s="163"/>
      <c r="F1884" s="193" t="str">
        <f>IF(OR(D1884="",E1884=""),"",ROUND(D1884/LOOKUP(E1884,SMMLV!$A$2:$A$36,SMMLV!$D$2:$D$106),3))</f>
        <v/>
      </c>
    </row>
    <row r="1885" spans="5:6">
      <c r="E1885" s="163"/>
      <c r="F1885" s="193" t="str">
        <f>IF(OR(D1885="",E1885=""),"",ROUND(D1885/LOOKUP(E1885,SMMLV!$A$2:$A$36,SMMLV!$D$2:$D$106),3))</f>
        <v/>
      </c>
    </row>
    <row r="1886" spans="5:6">
      <c r="F1886" s="193" t="str">
        <f>IF(OR(D1886="",E1886=""),"",ROUND(D1886/LOOKUP(E1886,SMMLV!$A$2:$A$36,SMMLV!$D$2:$D$106),3))</f>
        <v/>
      </c>
    </row>
    <row r="1887" spans="5:6">
      <c r="F1887" s="193" t="str">
        <f>IF(OR(D1887="",E1887=""),"",ROUND(D1887/LOOKUP(E1887,SMMLV!$A$2:$A$36,SMMLV!$D$2:$D$106),3))</f>
        <v/>
      </c>
    </row>
    <row r="1888" spans="5:6">
      <c r="F1888" s="193" t="str">
        <f>IF(OR(D1888="",E1888=""),"",ROUND(D1888/LOOKUP(E1888,SMMLV!$A$2:$A$36,SMMLV!$D$2:$D$106),3))</f>
        <v/>
      </c>
    </row>
    <row r="1889" spans="6:6">
      <c r="F1889" s="193" t="str">
        <f>IF(OR(D1889="",E1889=""),"",ROUND(D1889/LOOKUP(E1889,SMMLV!$A$2:$A$36,SMMLV!$D$2:$D$106),3))</f>
        <v/>
      </c>
    </row>
    <row r="1890" spans="6:6">
      <c r="F1890" s="193" t="str">
        <f>IF(OR(D1890="",E1890=""),"",ROUND(D1890/LOOKUP(E1890,SMMLV!$A$2:$A$36,SMMLV!$D$2:$D$106),3))</f>
        <v/>
      </c>
    </row>
    <row r="1891" spans="6:6">
      <c r="F1891" s="193" t="str">
        <f>IF(OR(D1891="",E1891=""),"",ROUND(D1891/LOOKUP(E1891,SMMLV!$A$2:$A$36,SMMLV!$D$2:$D$106),3))</f>
        <v/>
      </c>
    </row>
    <row r="1892" spans="6:6">
      <c r="F1892" s="193" t="str">
        <f>IF(OR(D1892="",E1892=""),"",ROUND(D1892/LOOKUP(E1892,SMMLV!$A$2:$A$36,SMMLV!$D$2:$D$106),3))</f>
        <v/>
      </c>
    </row>
    <row r="1893" spans="6:6">
      <c r="F1893" s="193" t="str">
        <f>IF(OR(D1893="",E1893=""),"",ROUND(D1893/LOOKUP(E1893,SMMLV!$A$2:$A$36,SMMLV!$D$2:$D$106),3))</f>
        <v/>
      </c>
    </row>
    <row r="1894" spans="6:6">
      <c r="F1894" s="193" t="str">
        <f>IF(OR(D1894="",E1894=""),"",ROUND(D1894/LOOKUP(E1894,SMMLV!$A$2:$A$36,SMMLV!$D$2:$D$106),3))</f>
        <v/>
      </c>
    </row>
    <row r="1895" spans="6:6">
      <c r="F1895" s="193" t="str">
        <f>IF(OR(D1895="",E1895=""),"",ROUND(D1895/LOOKUP(E1895,SMMLV!$A$2:$A$36,SMMLV!$D$2:$D$106),3))</f>
        <v/>
      </c>
    </row>
    <row r="1896" spans="6:6">
      <c r="F1896" s="193" t="str">
        <f>IF(OR(D1896="",E1896=""),"",ROUND(D1896/LOOKUP(E1896,SMMLV!$A$2:$A$36,SMMLV!$D$2:$D$106),3))</f>
        <v/>
      </c>
    </row>
    <row r="1897" spans="6:6">
      <c r="F1897" s="193" t="str">
        <f>IF(OR(D1897="",E1897=""),"",ROUND(D1897/LOOKUP(E1897,SMMLV!$A$2:$A$36,SMMLV!$D$2:$D$106),3))</f>
        <v/>
      </c>
    </row>
    <row r="1898" spans="6:6">
      <c r="F1898" s="193" t="str">
        <f>IF(OR(D1898="",E1898=""),"",ROUND(D1898/LOOKUP(E1898,SMMLV!$A$2:$A$36,SMMLV!$D$2:$D$106),3))</f>
        <v/>
      </c>
    </row>
    <row r="1899" spans="6:6">
      <c r="F1899" s="193" t="str">
        <f>IF(OR(D1899="",E1899=""),"",ROUND(D1899/LOOKUP(E1899,SMMLV!$A$2:$A$36,SMMLV!$D$2:$D$106),3))</f>
        <v/>
      </c>
    </row>
    <row r="1900" spans="6:6">
      <c r="F1900" s="193" t="str">
        <f>IF(OR(D1900="",E1900=""),"",ROUND(D1900/LOOKUP(E1900,SMMLV!$A$2:$A$36,SMMLV!$D$2:$D$106),3))</f>
        <v/>
      </c>
    </row>
    <row r="1901" spans="6:6">
      <c r="F1901" s="193" t="str">
        <f>IF(OR(D1901="",E1901=""),"",ROUND(D1901/LOOKUP(E1901,SMMLV!$A$2:$A$36,SMMLV!$D$2:$D$106),3))</f>
        <v/>
      </c>
    </row>
    <row r="1902" spans="6:6">
      <c r="F1902" s="193" t="str">
        <f>IF(OR(D1902="",E1902=""),"",ROUND(D1902/LOOKUP(E1902,SMMLV!$A$2:$A$36,SMMLV!$D$2:$D$106),3))</f>
        <v/>
      </c>
    </row>
    <row r="1903" spans="6:6">
      <c r="F1903" s="193" t="str">
        <f>IF(OR(D1903="",E1903=""),"",ROUND(D1903/LOOKUP(E1903,SMMLV!$A$2:$A$36,SMMLV!$D$2:$D$106),3))</f>
        <v/>
      </c>
    </row>
    <row r="1904" spans="6:6">
      <c r="F1904" s="193" t="str">
        <f>IF(OR(D1904="",E1904=""),"",ROUND(D1904/LOOKUP(E1904,SMMLV!$A$2:$A$36,SMMLV!$D$2:$D$106),3))</f>
        <v/>
      </c>
    </row>
    <row r="1905" spans="6:6">
      <c r="F1905" s="193" t="str">
        <f>IF(OR(D1905="",E1905=""),"",ROUND(D1905/LOOKUP(E1905,SMMLV!$A$2:$A$36,SMMLV!$D$2:$D$106),3))</f>
        <v/>
      </c>
    </row>
    <row r="1906" spans="6:6">
      <c r="F1906" s="193" t="str">
        <f>IF(OR(D1906="",E1906=""),"",ROUND(D1906/LOOKUP(E1906,SMMLV!$A$2:$A$36,SMMLV!$D$2:$D$106),3))</f>
        <v/>
      </c>
    </row>
    <row r="1907" spans="6:6">
      <c r="F1907" s="193" t="str">
        <f>IF(OR(D1907="",E1907=""),"",ROUND(D1907/LOOKUP(E1907,SMMLV!$A$2:$A$36,SMMLV!$D$2:$D$106),3))</f>
        <v/>
      </c>
    </row>
    <row r="1908" spans="6:6">
      <c r="F1908" s="193" t="str">
        <f>IF(OR(D1908="",E1908=""),"",ROUND(D1908/LOOKUP(E1908,SMMLV!$A$2:$A$36,SMMLV!$D$2:$D$106),3))</f>
        <v/>
      </c>
    </row>
    <row r="1909" spans="6:6">
      <c r="F1909" s="193" t="str">
        <f>IF(OR(D1909="",E1909=""),"",ROUND(D1909/LOOKUP(E1909,SMMLV!$A$2:$A$36,SMMLV!$D$2:$D$106),3))</f>
        <v/>
      </c>
    </row>
    <row r="1910" spans="6:6">
      <c r="F1910" s="193" t="str">
        <f>IF(OR(D1910="",E1910=""),"",ROUND(D1910/LOOKUP(E1910,SMMLV!$A$2:$A$36,SMMLV!$D$2:$D$106),3))</f>
        <v/>
      </c>
    </row>
    <row r="1911" spans="6:6">
      <c r="F1911" s="193" t="str">
        <f>IF(OR(D1911="",E1911=""),"",ROUND(D1911/LOOKUP(E1911,SMMLV!$A$2:$A$36,SMMLV!$D$2:$D$106),3))</f>
        <v/>
      </c>
    </row>
    <row r="1912" spans="6:6">
      <c r="F1912" s="193" t="str">
        <f>IF(OR(D1912="",E1912=""),"",ROUND(D1912/LOOKUP(E1912,SMMLV!$A$2:$A$36,SMMLV!$D$2:$D$106),3))</f>
        <v/>
      </c>
    </row>
    <row r="1913" spans="6:6">
      <c r="F1913" s="193" t="str">
        <f>IF(OR(D1913="",E1913=""),"",ROUND(D1913/LOOKUP(E1913,SMMLV!$A$2:$A$36,SMMLV!$D$2:$D$106),3))</f>
        <v/>
      </c>
    </row>
    <row r="1914" spans="6:6">
      <c r="F1914" s="193" t="str">
        <f>IF(OR(D1914="",E1914=""),"",ROUND(D1914/LOOKUP(E1914,SMMLV!$A$2:$A$36,SMMLV!$D$2:$D$106),3))</f>
        <v/>
      </c>
    </row>
    <row r="1915" spans="6:6">
      <c r="F1915" s="193" t="str">
        <f>IF(OR(D1915="",E1915=""),"",ROUND(D1915/LOOKUP(E1915,SMMLV!$A$2:$A$36,SMMLV!$D$2:$D$106),3))</f>
        <v/>
      </c>
    </row>
    <row r="1916" spans="6:6">
      <c r="F1916" s="193" t="str">
        <f>IF(OR(D1916="",E1916=""),"",ROUND(D1916/LOOKUP(E1916,SMMLV!$A$2:$A$36,SMMLV!$D$2:$D$106),3))</f>
        <v/>
      </c>
    </row>
    <row r="1917" spans="6:6">
      <c r="F1917" s="193" t="str">
        <f>IF(OR(D1917="",E1917=""),"",ROUND(D1917/LOOKUP(E1917,SMMLV!$A$2:$A$36,SMMLV!$D$2:$D$106),3))</f>
        <v/>
      </c>
    </row>
    <row r="1918" spans="6:6">
      <c r="F1918" s="193" t="str">
        <f>IF(OR(D1918="",E1918=""),"",ROUND(D1918/LOOKUP(E1918,SMMLV!$A$2:$A$36,SMMLV!$D$2:$D$106),3))</f>
        <v/>
      </c>
    </row>
    <row r="1919" spans="6:6">
      <c r="F1919" s="193" t="str">
        <f>IF(OR(D1919="",E1919=""),"",ROUND(D1919/LOOKUP(E1919,SMMLV!$A$2:$A$36,SMMLV!$D$2:$D$106),3))</f>
        <v/>
      </c>
    </row>
    <row r="1920" spans="6:6">
      <c r="F1920" s="193" t="str">
        <f>IF(OR(D1920="",E1920=""),"",ROUND(D1920/LOOKUP(E1920,SMMLV!$A$2:$A$36,SMMLV!$D$2:$D$106),3))</f>
        <v/>
      </c>
    </row>
    <row r="1921" spans="6:6">
      <c r="F1921" s="193" t="str">
        <f>IF(OR(D1921="",E1921=""),"",ROUND(D1921/LOOKUP(E1921,SMMLV!$A$2:$A$36,SMMLV!$D$2:$D$106),3))</f>
        <v/>
      </c>
    </row>
    <row r="1922" spans="6:6">
      <c r="F1922" s="193" t="str">
        <f>IF(OR(D1922="",E1922=""),"",ROUND(D1922/LOOKUP(E1922,SMMLV!$A$2:$A$36,SMMLV!$D$2:$D$106),3))</f>
        <v/>
      </c>
    </row>
    <row r="1923" spans="6:6">
      <c r="F1923" s="193" t="str">
        <f>IF(OR(D1923="",E1923=""),"",ROUND(D1923/LOOKUP(E1923,SMMLV!$A$2:$A$36,SMMLV!$D$2:$D$106),3))</f>
        <v/>
      </c>
    </row>
    <row r="1924" spans="6:6">
      <c r="F1924" s="193" t="str">
        <f>IF(OR(D1924="",E1924=""),"",ROUND(D1924/LOOKUP(E1924,SMMLV!$A$2:$A$36,SMMLV!$D$2:$D$106),3))</f>
        <v/>
      </c>
    </row>
    <row r="1925" spans="6:6">
      <c r="F1925" s="193" t="str">
        <f>IF(OR(D1925="",E1925=""),"",ROUND(D1925/LOOKUP(E1925,SMMLV!$A$2:$A$36,SMMLV!$D$2:$D$106),3))</f>
        <v/>
      </c>
    </row>
    <row r="1926" spans="6:6">
      <c r="F1926" s="193" t="str">
        <f>IF(OR(D1926="",E1926=""),"",ROUND(D1926/LOOKUP(E1926,SMMLV!$A$2:$A$36,SMMLV!$D$2:$D$106),3))</f>
        <v/>
      </c>
    </row>
    <row r="1927" spans="6:6">
      <c r="F1927" s="193" t="str">
        <f>IF(OR(D1927="",E1927=""),"",ROUND(D1927/LOOKUP(E1927,SMMLV!$A$2:$A$36,SMMLV!$D$2:$D$106),3))</f>
        <v/>
      </c>
    </row>
    <row r="1928" spans="6:6">
      <c r="F1928" s="193" t="str">
        <f>IF(OR(D1928="",E1928=""),"",ROUND(D1928/LOOKUP(E1928,SMMLV!$A$2:$A$36,SMMLV!$D$2:$D$106),3))</f>
        <v/>
      </c>
    </row>
    <row r="1929" spans="6:6">
      <c r="F1929" s="193" t="str">
        <f>IF(OR(D1929="",E1929=""),"",ROUND(D1929/LOOKUP(E1929,SMMLV!$A$2:$A$36,SMMLV!$D$2:$D$106),3))</f>
        <v/>
      </c>
    </row>
    <row r="1930" spans="6:6">
      <c r="F1930" s="193" t="str">
        <f>IF(OR(D1930="",E1930=""),"",ROUND(D1930/LOOKUP(E1930,SMMLV!$A$2:$A$36,SMMLV!$D$2:$D$106),3))</f>
        <v/>
      </c>
    </row>
    <row r="1931" spans="6:6">
      <c r="F1931" s="193" t="str">
        <f>IF(OR(D1931="",E1931=""),"",ROUND(D1931/LOOKUP(E1931,SMMLV!$A$2:$A$36,SMMLV!$D$2:$D$106),3))</f>
        <v/>
      </c>
    </row>
    <row r="1932" spans="6:6">
      <c r="F1932" s="193" t="str">
        <f>IF(OR(D1932="",E1932=""),"",ROUND(D1932/LOOKUP(E1932,SMMLV!$A$2:$A$36,SMMLV!$D$2:$D$106),3))</f>
        <v/>
      </c>
    </row>
    <row r="1933" spans="6:6">
      <c r="F1933" s="193" t="str">
        <f>IF(OR(D1933="",E1933=""),"",ROUND(D1933/LOOKUP(E1933,SMMLV!$A$2:$A$36,SMMLV!$D$2:$D$106),3))</f>
        <v/>
      </c>
    </row>
    <row r="1934" spans="6:6">
      <c r="F1934" s="193" t="str">
        <f>IF(OR(D1934="",E1934=""),"",ROUND(D1934/LOOKUP(E1934,SMMLV!$A$2:$A$36,SMMLV!$D$2:$D$106),3))</f>
        <v/>
      </c>
    </row>
    <row r="1935" spans="6:6">
      <c r="F1935" s="193" t="str">
        <f>IF(OR(D1935="",E1935=""),"",ROUND(D1935/LOOKUP(E1935,SMMLV!$A$2:$A$36,SMMLV!$D$2:$D$106),3))</f>
        <v/>
      </c>
    </row>
    <row r="1936" spans="6:6">
      <c r="F1936" s="193" t="str">
        <f>IF(OR(D1936="",E1936=""),"",ROUND(D1936/LOOKUP(E1936,SMMLV!$A$2:$A$36,SMMLV!$D$2:$D$106),3))</f>
        <v/>
      </c>
    </row>
    <row r="1937" spans="6:6">
      <c r="F1937" s="193" t="str">
        <f>IF(OR(D1937="",E1937=""),"",ROUND(D1937/LOOKUP(E1937,SMMLV!$A$2:$A$36,SMMLV!$D$2:$D$106),3))</f>
        <v/>
      </c>
    </row>
    <row r="1938" spans="6:6">
      <c r="F1938" s="193" t="str">
        <f>IF(OR(D1938="",E1938=""),"",ROUND(D1938/LOOKUP(E1938,SMMLV!$A$2:$A$36,SMMLV!$D$2:$D$106),3))</f>
        <v/>
      </c>
    </row>
    <row r="1939" spans="6:6">
      <c r="F1939" s="193" t="str">
        <f>IF(OR(D1939="",E1939=""),"",ROUND(D1939/LOOKUP(E1939,SMMLV!$A$2:$A$36,SMMLV!$D$2:$D$106),3))</f>
        <v/>
      </c>
    </row>
    <row r="1940" spans="6:6">
      <c r="F1940" s="193" t="str">
        <f>IF(OR(D1940="",E1940=""),"",ROUND(D1940/LOOKUP(E1940,SMMLV!$A$2:$A$36,SMMLV!$D$2:$D$106),3))</f>
        <v/>
      </c>
    </row>
    <row r="1941" spans="6:6">
      <c r="F1941" s="193" t="str">
        <f>IF(OR(D1941="",E1941=""),"",ROUND(D1941/LOOKUP(E1941,SMMLV!$A$2:$A$36,SMMLV!$D$2:$D$106),3))</f>
        <v/>
      </c>
    </row>
    <row r="1942" spans="6:6">
      <c r="F1942" s="193" t="str">
        <f>IF(OR(D1942="",E1942=""),"",ROUND(D1942/LOOKUP(E1942,SMMLV!$A$2:$A$36,SMMLV!$D$2:$D$106),3))</f>
        <v/>
      </c>
    </row>
    <row r="1943" spans="6:6">
      <c r="F1943" s="193" t="str">
        <f>IF(OR(D1943="",E1943=""),"",ROUND(D1943/LOOKUP(E1943,SMMLV!$A$2:$A$36,SMMLV!$D$2:$D$106),3))</f>
        <v/>
      </c>
    </row>
    <row r="1944" spans="6:6">
      <c r="F1944" s="193" t="str">
        <f>IF(OR(D1944="",E1944=""),"",ROUND(D1944/LOOKUP(E1944,SMMLV!$A$2:$A$36,SMMLV!$D$2:$D$106),3))</f>
        <v/>
      </c>
    </row>
    <row r="1945" spans="6:6">
      <c r="F1945" s="193" t="str">
        <f>IF(OR(D1945="",E1945=""),"",ROUND(D1945/LOOKUP(E1945,SMMLV!$A$2:$A$36,SMMLV!$D$2:$D$106),3))</f>
        <v/>
      </c>
    </row>
    <row r="1946" spans="6:6">
      <c r="F1946" s="193" t="str">
        <f>IF(OR(D1946="",E1946=""),"",ROUND(D1946/LOOKUP(E1946,SMMLV!$A$2:$A$36,SMMLV!$D$2:$D$106),3))</f>
        <v/>
      </c>
    </row>
    <row r="1947" spans="6:6">
      <c r="F1947" s="193" t="str">
        <f>IF(OR(D1947="",E1947=""),"",ROUND(D1947/LOOKUP(E1947,SMMLV!$A$2:$A$36,SMMLV!$D$2:$D$106),3))</f>
        <v/>
      </c>
    </row>
    <row r="1948" spans="6:6">
      <c r="F1948" s="193" t="str">
        <f>IF(OR(D1948="",E1948=""),"",ROUND(D1948/LOOKUP(E1948,SMMLV!$A$2:$A$36,SMMLV!$D$2:$D$106),3))</f>
        <v/>
      </c>
    </row>
    <row r="1949" spans="6:6">
      <c r="F1949" s="193" t="str">
        <f>IF(OR(D1949="",E1949=""),"",ROUND(D1949/LOOKUP(E1949,SMMLV!$A$2:$A$36,SMMLV!$D$2:$D$106),3))</f>
        <v/>
      </c>
    </row>
    <row r="1950" spans="6:6">
      <c r="F1950" s="193" t="str">
        <f>IF(OR(D1950="",E1950=""),"",ROUND(D1950/LOOKUP(E1950,SMMLV!$A$2:$A$36,SMMLV!$D$2:$D$106),3))</f>
        <v/>
      </c>
    </row>
    <row r="1951" spans="6:6">
      <c r="F1951" s="193" t="str">
        <f>IF(OR(D1951="",E1951=""),"",ROUND(D1951/LOOKUP(E1951,SMMLV!$A$2:$A$36,SMMLV!$D$2:$D$106),3))</f>
        <v/>
      </c>
    </row>
    <row r="1952" spans="6:6">
      <c r="F1952" s="193" t="str">
        <f>IF(OR(D1952="",E1952=""),"",ROUND(D1952/LOOKUP(E1952,SMMLV!$A$2:$A$36,SMMLV!$D$2:$D$106),3))</f>
        <v/>
      </c>
    </row>
    <row r="1953" spans="6:6">
      <c r="F1953" s="193" t="str">
        <f>IF(OR(D1953="",E1953=""),"",ROUND(D1953/LOOKUP(E1953,SMMLV!$A$2:$A$36,SMMLV!$D$2:$D$106),3))</f>
        <v/>
      </c>
    </row>
    <row r="1954" spans="6:6">
      <c r="F1954" s="193" t="str">
        <f>IF(OR(D1954="",E1954=""),"",ROUND(D1954/LOOKUP(E1954,SMMLV!$A$2:$A$36,SMMLV!$D$2:$D$106),3))</f>
        <v/>
      </c>
    </row>
    <row r="1955" spans="6:6">
      <c r="F1955" s="193" t="str">
        <f>IF(OR(D1955="",E1955=""),"",ROUND(D1955/LOOKUP(E1955,SMMLV!$A$2:$A$36,SMMLV!$D$2:$D$106),3))</f>
        <v/>
      </c>
    </row>
    <row r="1956" spans="6:6">
      <c r="F1956" s="193" t="str">
        <f>IF(OR(D1956="",E1956=""),"",ROUND(D1956/LOOKUP(E1956,SMMLV!$A$2:$A$36,SMMLV!$D$2:$D$106),3))</f>
        <v/>
      </c>
    </row>
    <row r="1957" spans="6:6">
      <c r="F1957" s="193" t="str">
        <f>IF(OR(D1957="",E1957=""),"",ROUND(D1957/LOOKUP(E1957,SMMLV!$A$2:$A$36,SMMLV!$D$2:$D$106),3))</f>
        <v/>
      </c>
    </row>
    <row r="1958" spans="6:6">
      <c r="F1958" s="193" t="str">
        <f>IF(OR(D1958="",E1958=""),"",ROUND(D1958/LOOKUP(E1958,SMMLV!$A$2:$A$36,SMMLV!$D$2:$D$106),3))</f>
        <v/>
      </c>
    </row>
    <row r="1959" spans="6:6">
      <c r="F1959" s="193" t="str">
        <f>IF(OR(D1959="",E1959=""),"",ROUND(D1959/LOOKUP(E1959,SMMLV!$A$2:$A$36,SMMLV!$D$2:$D$106),3))</f>
        <v/>
      </c>
    </row>
    <row r="1960" spans="6:6">
      <c r="F1960" s="193" t="str">
        <f>IF(OR(D1960="",E1960=""),"",ROUND(D1960/LOOKUP(E1960,SMMLV!$A$2:$A$36,SMMLV!$D$2:$D$106),3))</f>
        <v/>
      </c>
    </row>
    <row r="1961" spans="6:6">
      <c r="F1961" s="193" t="str">
        <f>IF(OR(D1961="",E1961=""),"",ROUND(D1961/LOOKUP(E1961,SMMLV!$A$2:$A$36,SMMLV!$D$2:$D$106),3))</f>
        <v/>
      </c>
    </row>
    <row r="1962" spans="6:6">
      <c r="F1962" s="193" t="str">
        <f>IF(OR(D1962="",E1962=""),"",ROUND(D1962/LOOKUP(E1962,SMMLV!$A$2:$A$36,SMMLV!$D$2:$D$106),3))</f>
        <v/>
      </c>
    </row>
    <row r="1963" spans="6:6">
      <c r="F1963" s="193" t="str">
        <f>IF(OR(D1963="",E1963=""),"",ROUND(D1963/LOOKUP(E1963,SMMLV!$A$2:$A$36,SMMLV!$D$2:$D$106),3))</f>
        <v/>
      </c>
    </row>
    <row r="1964" spans="6:6">
      <c r="F1964" s="193" t="str">
        <f>IF(OR(D1964="",E1964=""),"",ROUND(D1964/LOOKUP(E1964,SMMLV!$A$2:$A$36,SMMLV!$D$2:$D$106),3))</f>
        <v/>
      </c>
    </row>
    <row r="1965" spans="6:6">
      <c r="F1965" s="193" t="str">
        <f>IF(OR(D1965="",E1965=""),"",ROUND(D1965/LOOKUP(E1965,SMMLV!$A$2:$A$36,SMMLV!$D$2:$D$106),3))</f>
        <v/>
      </c>
    </row>
    <row r="1966" spans="6:6">
      <c r="F1966" s="193" t="str">
        <f>IF(OR(D1966="",E1966=""),"",ROUND(D1966/LOOKUP(E1966,SMMLV!$A$2:$A$36,SMMLV!$D$2:$D$106),3))</f>
        <v/>
      </c>
    </row>
    <row r="1967" spans="6:6">
      <c r="F1967" s="193" t="str">
        <f>IF(OR(D1967="",E1967=""),"",ROUND(D1967/LOOKUP(E1967,SMMLV!$A$2:$A$36,SMMLV!$D$2:$D$106),3))</f>
        <v/>
      </c>
    </row>
    <row r="1968" spans="6:6">
      <c r="F1968" s="193" t="str">
        <f>IF(OR(D1968="",E1968=""),"",ROUND(D1968/LOOKUP(E1968,SMMLV!$A$2:$A$36,SMMLV!$D$2:$D$106),3))</f>
        <v/>
      </c>
    </row>
    <row r="1969" spans="6:6">
      <c r="F1969" s="193" t="str">
        <f>IF(OR(D1969="",E1969=""),"",ROUND(D1969/LOOKUP(E1969,SMMLV!$A$2:$A$36,SMMLV!$D$2:$D$106),3))</f>
        <v/>
      </c>
    </row>
    <row r="1970" spans="6:6">
      <c r="F1970" s="193" t="str">
        <f>IF(OR(D1970="",E1970=""),"",ROUND(D1970/LOOKUP(E1970,SMMLV!$A$2:$A$36,SMMLV!$D$2:$D$106),3))</f>
        <v/>
      </c>
    </row>
    <row r="1971" spans="6:6">
      <c r="F1971" s="193" t="str">
        <f>IF(OR(D1971="",E1971=""),"",ROUND(D1971/LOOKUP(E1971,SMMLV!$A$2:$A$36,SMMLV!$D$2:$D$106),3))</f>
        <v/>
      </c>
    </row>
    <row r="1972" spans="6:6">
      <c r="F1972" s="193" t="str">
        <f>IF(OR(D1972="",E1972=""),"",ROUND(D1972/LOOKUP(E1972,SMMLV!$A$2:$A$36,SMMLV!$D$2:$D$106),3))</f>
        <v/>
      </c>
    </row>
    <row r="1973" spans="6:6">
      <c r="F1973" s="193" t="str">
        <f>IF(OR(D1973="",E1973=""),"",ROUND(D1973/LOOKUP(E1973,SMMLV!$A$2:$A$36,SMMLV!$D$2:$D$106),3))</f>
        <v/>
      </c>
    </row>
    <row r="1974" spans="6:6">
      <c r="F1974" s="193" t="str">
        <f>IF(OR(D1974="",E1974=""),"",ROUND(D1974/LOOKUP(E1974,SMMLV!$A$2:$A$36,SMMLV!$D$2:$D$106),3))</f>
        <v/>
      </c>
    </row>
    <row r="1975" spans="6:6">
      <c r="F1975" s="193" t="str">
        <f>IF(OR(D1975="",E1975=""),"",ROUND(D1975/LOOKUP(E1975,SMMLV!$A$2:$A$36,SMMLV!$D$2:$D$106),3))</f>
        <v/>
      </c>
    </row>
    <row r="1976" spans="6:6">
      <c r="F1976" s="193" t="str">
        <f>IF(OR(D1976="",E1976=""),"",ROUND(D1976/LOOKUP(E1976,SMMLV!$A$2:$A$36,SMMLV!$D$2:$D$106),3))</f>
        <v/>
      </c>
    </row>
    <row r="1977" spans="6:6">
      <c r="F1977" s="193" t="str">
        <f>IF(OR(D1977="",E1977=""),"",ROUND(D1977/LOOKUP(E1977,SMMLV!$A$2:$A$36,SMMLV!$D$2:$D$106),3))</f>
        <v/>
      </c>
    </row>
    <row r="1978" spans="6:6">
      <c r="F1978" s="193" t="str">
        <f>IF(OR(D1978="",E1978=""),"",ROUND(D1978/LOOKUP(E1978,SMMLV!$A$2:$A$36,SMMLV!$D$2:$D$106),3))</f>
        <v/>
      </c>
    </row>
    <row r="1979" spans="6:6">
      <c r="F1979" s="193" t="str">
        <f>IF(OR(D1979="",E1979=""),"",ROUND(D1979/LOOKUP(E1979,SMMLV!$A$2:$A$36,SMMLV!$D$2:$D$106),3))</f>
        <v/>
      </c>
    </row>
    <row r="1980" spans="6:6">
      <c r="F1980" s="193" t="str">
        <f>IF(OR(D1980="",E1980=""),"",ROUND(D1980/LOOKUP(E1980,SMMLV!$A$2:$A$36,SMMLV!$D$2:$D$106),3))</f>
        <v/>
      </c>
    </row>
    <row r="1981" spans="6:6">
      <c r="F1981" s="193" t="str">
        <f>IF(OR(D1981="",E1981=""),"",ROUND(D1981/LOOKUP(E1981,SMMLV!$A$2:$A$36,SMMLV!$D$2:$D$106),3))</f>
        <v/>
      </c>
    </row>
    <row r="1982" spans="6:6">
      <c r="F1982" s="193" t="str">
        <f>IF(OR(D1982="",E1982=""),"",ROUND(D1982/LOOKUP(E1982,SMMLV!$A$2:$A$36,SMMLV!$D$2:$D$106),3))</f>
        <v/>
      </c>
    </row>
    <row r="1983" spans="6:6">
      <c r="F1983" s="193" t="str">
        <f>IF(OR(D1983="",E1983=""),"",ROUND(D1983/LOOKUP(E1983,SMMLV!$A$2:$A$36,SMMLV!$D$2:$D$106),3))</f>
        <v/>
      </c>
    </row>
    <row r="1984" spans="6:6">
      <c r="F1984" s="193" t="str">
        <f>IF(OR(D1984="",E1984=""),"",ROUND(D1984/LOOKUP(E1984,SMMLV!$A$2:$A$36,SMMLV!$D$2:$D$106),3))</f>
        <v/>
      </c>
    </row>
    <row r="1985" spans="6:6">
      <c r="F1985" s="193" t="str">
        <f>IF(OR(D1985="",E1985=""),"",ROUND(D1985/LOOKUP(E1985,SMMLV!$A$2:$A$36,SMMLV!$D$2:$D$106),3))</f>
        <v/>
      </c>
    </row>
    <row r="1986" spans="6:6">
      <c r="F1986" s="193" t="str">
        <f>IF(OR(D1986="",E1986=""),"",ROUND(D1986/LOOKUP(E1986,SMMLV!$A$2:$A$36,SMMLV!$D$2:$D$106),3))</f>
        <v/>
      </c>
    </row>
    <row r="1987" spans="6:6">
      <c r="F1987" s="193" t="str">
        <f>IF(OR(D1987="",E1987=""),"",ROUND(D1987/LOOKUP(E1987,SMMLV!$A$2:$A$36,SMMLV!$D$2:$D$106),3))</f>
        <v/>
      </c>
    </row>
    <row r="1988" spans="6:6">
      <c r="F1988" s="193" t="str">
        <f>IF(OR(D1988="",E1988=""),"",ROUND(D1988/LOOKUP(E1988,SMMLV!$A$2:$A$36,SMMLV!$D$2:$D$106),3))</f>
        <v/>
      </c>
    </row>
    <row r="1989" spans="6:6">
      <c r="F1989" s="193" t="str">
        <f>IF(OR(D1989="",E1989=""),"",ROUND(D1989/LOOKUP(E1989,SMMLV!$A$2:$A$36,SMMLV!$D$2:$D$106),3))</f>
        <v/>
      </c>
    </row>
    <row r="1990" spans="6:6">
      <c r="F1990" s="193" t="str">
        <f>IF(OR(D1990="",E1990=""),"",ROUND(D1990/LOOKUP(E1990,SMMLV!$A$2:$A$36,SMMLV!$D$2:$D$106),3))</f>
        <v/>
      </c>
    </row>
    <row r="1991" spans="6:6">
      <c r="F1991" s="193" t="str">
        <f>IF(OR(D1991="",E1991=""),"",ROUND(D1991/LOOKUP(E1991,SMMLV!$A$2:$A$36,SMMLV!$D$2:$D$106),3))</f>
        <v/>
      </c>
    </row>
    <row r="1992" spans="6:6">
      <c r="F1992" s="193" t="str">
        <f>IF(OR(D1992="",E1992=""),"",ROUND(D1992/LOOKUP(E1992,SMMLV!$A$2:$A$36,SMMLV!$D$2:$D$106),3))</f>
        <v/>
      </c>
    </row>
    <row r="1993" spans="6:6">
      <c r="F1993" s="193" t="str">
        <f>IF(OR(D1993="",E1993=""),"",ROUND(D1993/LOOKUP(E1993,SMMLV!$A$2:$A$36,SMMLV!$D$2:$D$106),3))</f>
        <v/>
      </c>
    </row>
    <row r="1994" spans="6:6">
      <c r="F1994" s="193" t="str">
        <f>IF(OR(D1994="",E1994=""),"",ROUND(D1994/LOOKUP(E1994,SMMLV!$A$2:$A$36,SMMLV!$D$2:$D$106),3))</f>
        <v/>
      </c>
    </row>
    <row r="1995" spans="6:6">
      <c r="F1995" s="193" t="str">
        <f>IF(OR(D1995="",E1995=""),"",ROUND(D1995/LOOKUP(E1995,SMMLV!$A$2:$A$36,SMMLV!$D$2:$D$106),3))</f>
        <v/>
      </c>
    </row>
    <row r="1996" spans="6:6">
      <c r="F1996" s="193" t="str">
        <f>IF(OR(D1996="",E1996=""),"",ROUND(D1996/LOOKUP(E1996,SMMLV!$A$2:$A$36,SMMLV!$D$2:$D$106),3))</f>
        <v/>
      </c>
    </row>
    <row r="1997" spans="6:6">
      <c r="F1997" s="193" t="str">
        <f>IF(OR(D1997="",E1997=""),"",ROUND(D1997/LOOKUP(E1997,SMMLV!$A$2:$A$36,SMMLV!$D$2:$D$106),3))</f>
        <v/>
      </c>
    </row>
    <row r="1998" spans="6:6">
      <c r="F1998" s="193" t="str">
        <f>IF(OR(D1998="",E1998=""),"",ROUND(D1998/LOOKUP(E1998,SMMLV!$A$2:$A$36,SMMLV!$D$2:$D$106),3))</f>
        <v/>
      </c>
    </row>
    <row r="1999" spans="6:6">
      <c r="F1999" s="193" t="str">
        <f>IF(OR(D1999="",E1999=""),"",ROUND(D1999/LOOKUP(E1999,SMMLV!$A$2:$A$36,SMMLV!$D$2:$D$106),3))</f>
        <v/>
      </c>
    </row>
    <row r="2000" spans="6:6">
      <c r="F2000" s="193" t="str">
        <f>IF(OR(D2000="",E2000=""),"",ROUND(D2000/LOOKUP(E2000,SMMLV!$A$2:$A$36,SMMLV!$D$2:$D$106),3))</f>
        <v/>
      </c>
    </row>
    <row r="2001" spans="6:6">
      <c r="F2001" s="193" t="str">
        <f>IF(OR(D2001="",E2001=""),"",ROUND(D2001/LOOKUP(E2001,SMMLV!$A$2:$A$36,SMMLV!$D$2:$D$106),3))</f>
        <v/>
      </c>
    </row>
    <row r="2002" spans="6:6">
      <c r="F2002" s="193" t="str">
        <f>IF(OR(D2002="",E2002=""),"",ROUND(D2002/LOOKUP(E2002,SMMLV!$A$2:$A$36,SMMLV!$D$2:$D$106),3))</f>
        <v/>
      </c>
    </row>
    <row r="2003" spans="6:6">
      <c r="F2003" s="193" t="str">
        <f>IF(OR(D2003="",E2003=""),"",ROUND(D2003/LOOKUP(E2003,SMMLV!$A$2:$A$36,SMMLV!$D$2:$D$106),3))</f>
        <v/>
      </c>
    </row>
    <row r="2004" spans="6:6">
      <c r="F2004" s="193" t="str">
        <f>IF(OR(D2004="",E2004=""),"",ROUND(D2004/LOOKUP(E2004,SMMLV!$A$2:$A$36,SMMLV!$D$2:$D$106),3))</f>
        <v/>
      </c>
    </row>
    <row r="2005" spans="6:6">
      <c r="F2005" s="193" t="str">
        <f>IF(OR(D2005="",E2005=""),"",ROUND(D2005/LOOKUP(E2005,SMMLV!$A$2:$A$36,SMMLV!$D$2:$D$106),3))</f>
        <v/>
      </c>
    </row>
    <row r="2006" spans="6:6">
      <c r="F2006" s="193" t="str">
        <f>IF(OR(D2006="",E2006=""),"",ROUND(D2006/LOOKUP(E2006,SMMLV!$A$2:$A$36,SMMLV!$D$2:$D$106),3))</f>
        <v/>
      </c>
    </row>
    <row r="2007" spans="6:6">
      <c r="F2007" s="193" t="str">
        <f>IF(OR(D2007="",E2007=""),"",ROUND(D2007/LOOKUP(E2007,SMMLV!$A$2:$A$36,SMMLV!$D$2:$D$106),3))</f>
        <v/>
      </c>
    </row>
    <row r="2008" spans="6:6">
      <c r="F2008" s="193" t="str">
        <f>IF(OR(D2008="",E2008=""),"",ROUND(D2008/LOOKUP(E2008,SMMLV!$A$2:$A$36,SMMLV!$D$2:$D$106),3))</f>
        <v/>
      </c>
    </row>
    <row r="2009" spans="6:6">
      <c r="F2009" s="193" t="str">
        <f>IF(OR(D2009="",E2009=""),"",ROUND(D2009/LOOKUP(E2009,SMMLV!$A$2:$A$36,SMMLV!$D$2:$D$106),3))</f>
        <v/>
      </c>
    </row>
    <row r="2010" spans="6:6">
      <c r="F2010" s="193" t="str">
        <f>IF(OR(D2010="",E2010=""),"",ROUND(D2010/LOOKUP(E2010,SMMLV!$A$2:$A$36,SMMLV!$D$2:$D$106),3))</f>
        <v/>
      </c>
    </row>
    <row r="2011" spans="6:6">
      <c r="F2011" s="193" t="str">
        <f>IF(OR(D2011="",E2011=""),"",ROUND(D2011/LOOKUP(E2011,SMMLV!$A$2:$A$36,SMMLV!$D$2:$D$106),3))</f>
        <v/>
      </c>
    </row>
    <row r="2012" spans="6:6">
      <c r="F2012" s="193" t="str">
        <f>IF(OR(D2012="",E2012=""),"",ROUND(D2012/LOOKUP(E2012,SMMLV!$A$2:$A$36,SMMLV!$D$2:$D$106),3))</f>
        <v/>
      </c>
    </row>
    <row r="2013" spans="6:6">
      <c r="F2013" s="193" t="str">
        <f>IF(OR(D2013="",E2013=""),"",ROUND(D2013/LOOKUP(E2013,SMMLV!$A$2:$A$36,SMMLV!$D$2:$D$106),3))</f>
        <v/>
      </c>
    </row>
    <row r="2014" spans="6:6">
      <c r="F2014" s="193" t="str">
        <f>IF(OR(D2014="",E2014=""),"",ROUND(D2014/LOOKUP(E2014,SMMLV!$A$2:$A$36,SMMLV!$D$2:$D$106),3))</f>
        <v/>
      </c>
    </row>
    <row r="2015" spans="6:6">
      <c r="F2015" s="193" t="str">
        <f>IF(OR(D2015="",E2015=""),"",ROUND(D2015/LOOKUP(E2015,SMMLV!$A$2:$A$36,SMMLV!$D$2:$D$106),3))</f>
        <v/>
      </c>
    </row>
    <row r="2016" spans="6:6">
      <c r="F2016" s="193" t="str">
        <f>IF(OR(D2016="",E2016=""),"",ROUND(D2016/LOOKUP(E2016,SMMLV!$A$2:$A$36,SMMLV!$D$2:$D$106),3))</f>
        <v/>
      </c>
    </row>
    <row r="2017" spans="6:6">
      <c r="F2017" s="193" t="str">
        <f>IF(OR(D2017="",E2017=""),"",ROUND(D2017/LOOKUP(E2017,SMMLV!$A$2:$A$36,SMMLV!$D$2:$D$106),3))</f>
        <v/>
      </c>
    </row>
    <row r="2018" spans="6:6">
      <c r="F2018" s="193" t="str">
        <f>IF(OR(D2018="",E2018=""),"",ROUND(D2018/LOOKUP(E2018,SMMLV!$A$2:$A$36,SMMLV!$D$2:$D$106),3))</f>
        <v/>
      </c>
    </row>
    <row r="2019" spans="6:6">
      <c r="F2019" s="193" t="str">
        <f>IF(OR(D2019="",E2019=""),"",ROUND(D2019/LOOKUP(E2019,SMMLV!$A$2:$A$36,SMMLV!$D$2:$D$106),3))</f>
        <v/>
      </c>
    </row>
    <row r="2020" spans="6:6">
      <c r="F2020" s="193" t="str">
        <f>IF(OR(D2020="",E2020=""),"",ROUND(D2020/LOOKUP(E2020,SMMLV!$A$2:$A$36,SMMLV!$D$2:$D$106),3))</f>
        <v/>
      </c>
    </row>
    <row r="2021" spans="6:6">
      <c r="F2021" s="193" t="str">
        <f>IF(OR(D2021="",E2021=""),"",ROUND(D2021/LOOKUP(E2021,SMMLV!$A$2:$A$36,SMMLV!$D$2:$D$106),3))</f>
        <v/>
      </c>
    </row>
    <row r="2022" spans="6:6">
      <c r="F2022" s="193" t="str">
        <f>IF(OR(D2022="",E2022=""),"",ROUND(D2022/LOOKUP(E2022,SMMLV!$A$2:$A$36,SMMLV!$D$2:$D$106),3))</f>
        <v/>
      </c>
    </row>
    <row r="2023" spans="6:6">
      <c r="F2023" s="193" t="str">
        <f>IF(OR(D2023="",E2023=""),"",ROUND(D2023/LOOKUP(E2023,SMMLV!$A$2:$A$36,SMMLV!$D$2:$D$106),3))</f>
        <v/>
      </c>
    </row>
    <row r="2024" spans="6:6">
      <c r="F2024" s="193" t="str">
        <f>IF(OR(D2024="",E2024=""),"",ROUND(D2024/LOOKUP(E2024,SMMLV!$A$2:$A$36,SMMLV!$D$2:$D$106),3))</f>
        <v/>
      </c>
    </row>
    <row r="2025" spans="6:6">
      <c r="F2025" s="193" t="str">
        <f>IF(OR(D2025="",E2025=""),"",ROUND(D2025/LOOKUP(E2025,SMMLV!$A$2:$A$36,SMMLV!$D$2:$D$106),3))</f>
        <v/>
      </c>
    </row>
    <row r="2026" spans="6:6">
      <c r="F2026" s="193" t="str">
        <f>IF(OR(D2026="",E2026=""),"",ROUND(D2026/LOOKUP(E2026,SMMLV!$A$2:$A$36,SMMLV!$D$2:$D$106),3))</f>
        <v/>
      </c>
    </row>
    <row r="2027" spans="6:6">
      <c r="F2027" s="193" t="str">
        <f>IF(OR(D2027="",E2027=""),"",ROUND(D2027/LOOKUP(E2027,SMMLV!$A$2:$A$36,SMMLV!$D$2:$D$106),3))</f>
        <v/>
      </c>
    </row>
    <row r="2028" spans="6:6">
      <c r="F2028" s="193" t="str">
        <f>IF(OR(D2028="",E2028=""),"",ROUND(D2028/LOOKUP(E2028,SMMLV!$A$2:$A$36,SMMLV!$D$2:$D$106),3))</f>
        <v/>
      </c>
    </row>
    <row r="2029" spans="6:6">
      <c r="F2029" s="193" t="str">
        <f>IF(OR(D2029="",E2029=""),"",ROUND(D2029/LOOKUP(E2029,SMMLV!$A$2:$A$36,SMMLV!$D$2:$D$106),3))</f>
        <v/>
      </c>
    </row>
    <row r="2030" spans="6:6">
      <c r="F2030" s="193" t="str">
        <f>IF(OR(D2030="",E2030=""),"",ROUND(D2030/LOOKUP(E2030,SMMLV!$A$2:$A$36,SMMLV!$D$2:$D$106),3))</f>
        <v/>
      </c>
    </row>
    <row r="2031" spans="6:6">
      <c r="F2031" s="193" t="str">
        <f>IF(OR(D2031="",E2031=""),"",ROUND(D2031/LOOKUP(E2031,SMMLV!$A$2:$A$36,SMMLV!$D$2:$D$106),3))</f>
        <v/>
      </c>
    </row>
    <row r="2032" spans="6:6">
      <c r="F2032" s="193" t="str">
        <f>IF(OR(D2032="",E2032=""),"",ROUND(D2032/LOOKUP(E2032,SMMLV!$A$2:$A$36,SMMLV!$D$2:$D$106),3))</f>
        <v/>
      </c>
    </row>
    <row r="2033" spans="6:6">
      <c r="F2033" s="193" t="str">
        <f>IF(OR(D2033="",E2033=""),"",ROUND(D2033/LOOKUP(E2033,SMMLV!$A$2:$A$36,SMMLV!$D$2:$D$106),3))</f>
        <v/>
      </c>
    </row>
    <row r="2034" spans="6:6">
      <c r="F2034" s="193" t="str">
        <f>IF(OR(D2034="",E2034=""),"",ROUND(D2034/LOOKUP(E2034,SMMLV!$A$2:$A$36,SMMLV!$D$2:$D$106),3))</f>
        <v/>
      </c>
    </row>
    <row r="2035" spans="6:6">
      <c r="F2035" s="193" t="str">
        <f>IF(OR(D2035="",E2035=""),"",ROUND(D2035/LOOKUP(E2035,SMMLV!$A$2:$A$36,SMMLV!$D$2:$D$106),3))</f>
        <v/>
      </c>
    </row>
    <row r="2036" spans="6:6">
      <c r="F2036" s="193" t="str">
        <f>IF(OR(D2036="",E2036=""),"",ROUND(D2036/LOOKUP(E2036,SMMLV!$A$2:$A$36,SMMLV!$D$2:$D$106),3))</f>
        <v/>
      </c>
    </row>
    <row r="2037" spans="6:6">
      <c r="F2037" s="193" t="str">
        <f>IF(OR(D2037="",E2037=""),"",ROUND(D2037/LOOKUP(E2037,SMMLV!$A$2:$A$36,SMMLV!$D$2:$D$106),3))</f>
        <v/>
      </c>
    </row>
    <row r="2038" spans="6:6">
      <c r="F2038" s="193" t="str">
        <f>IF(OR(D2038="",E2038=""),"",ROUND(D2038/LOOKUP(E2038,SMMLV!$A$2:$A$36,SMMLV!$D$2:$D$106),3))</f>
        <v/>
      </c>
    </row>
    <row r="2039" spans="6:6">
      <c r="F2039" s="193" t="str">
        <f>IF(OR(D2039="",E2039=""),"",ROUND(D2039/LOOKUP(E2039,SMMLV!$A$2:$A$36,SMMLV!$D$2:$D$106),3))</f>
        <v/>
      </c>
    </row>
    <row r="2040" spans="6:6">
      <c r="F2040" s="193" t="str">
        <f>IF(OR(D2040="",E2040=""),"",ROUND(D2040/LOOKUP(E2040,SMMLV!$A$2:$A$36,SMMLV!$D$2:$D$106),3))</f>
        <v/>
      </c>
    </row>
    <row r="2041" spans="6:6">
      <c r="F2041" s="193" t="str">
        <f>IF(OR(D2041="",E2041=""),"",ROUND(D2041/LOOKUP(E2041,SMMLV!$A$2:$A$36,SMMLV!$D$2:$D$106),3))</f>
        <v/>
      </c>
    </row>
    <row r="2042" spans="6:6">
      <c r="F2042" s="193" t="str">
        <f>IF(OR(D2042="",E2042=""),"",ROUND(D2042/LOOKUP(E2042,SMMLV!$A$2:$A$36,SMMLV!$D$2:$D$106),3))</f>
        <v/>
      </c>
    </row>
    <row r="2043" spans="6:6">
      <c r="F2043" s="193" t="str">
        <f>IF(OR(D2043="",E2043=""),"",ROUND(D2043/LOOKUP(E2043,SMMLV!$A$2:$A$36,SMMLV!$D$2:$D$106),3))</f>
        <v/>
      </c>
    </row>
    <row r="2044" spans="6:6">
      <c r="F2044" s="193" t="str">
        <f>IF(OR(D2044="",E2044=""),"",ROUND(D2044/LOOKUP(E2044,SMMLV!$A$2:$A$36,SMMLV!$D$2:$D$106),3))</f>
        <v/>
      </c>
    </row>
    <row r="2045" spans="6:6">
      <c r="F2045" s="193" t="str">
        <f>IF(OR(D2045="",E2045=""),"",ROUND(D2045/LOOKUP(E2045,SMMLV!$A$2:$A$36,SMMLV!$D$2:$D$106),3))</f>
        <v/>
      </c>
    </row>
    <row r="2046" spans="6:6">
      <c r="F2046" s="193" t="str">
        <f>IF(OR(D2046="",E2046=""),"",ROUND(D2046/LOOKUP(E2046,SMMLV!$A$2:$A$36,SMMLV!$D$2:$D$106),3))</f>
        <v/>
      </c>
    </row>
    <row r="2047" spans="6:6">
      <c r="F2047" s="193" t="str">
        <f>IF(OR(D2047="",E2047=""),"",ROUND(D2047/LOOKUP(E2047,SMMLV!$A$2:$A$36,SMMLV!$D$2:$D$106),3))</f>
        <v/>
      </c>
    </row>
    <row r="2048" spans="6:6">
      <c r="F2048" s="193" t="str">
        <f>IF(OR(D2048="",E2048=""),"",ROUND(D2048/LOOKUP(E2048,SMMLV!$A$2:$A$36,SMMLV!$D$2:$D$106),3))</f>
        <v/>
      </c>
    </row>
    <row r="2049" spans="6:6">
      <c r="F2049" s="193" t="str">
        <f>IF(OR(D2049="",E2049=""),"",ROUND(D2049/LOOKUP(E2049,SMMLV!$A$2:$A$36,SMMLV!$D$2:$D$106),3))</f>
        <v/>
      </c>
    </row>
    <row r="2050" spans="6:6">
      <c r="F2050" s="193" t="str">
        <f>IF(OR(D2050="",E2050=""),"",ROUND(D2050/LOOKUP(E2050,SMMLV!$A$2:$A$36,SMMLV!$D$2:$D$106),3))</f>
        <v/>
      </c>
    </row>
    <row r="2051" spans="6:6">
      <c r="F2051" s="193" t="str">
        <f>IF(OR(D2051="",E2051=""),"",ROUND(D2051/LOOKUP(E2051,SMMLV!$A$2:$A$36,SMMLV!$D$2:$D$106),3))</f>
        <v/>
      </c>
    </row>
    <row r="2052" spans="6:6">
      <c r="F2052" s="193" t="str">
        <f>IF(OR(D2052="",E2052=""),"",ROUND(D2052/LOOKUP(E2052,SMMLV!$A$2:$A$36,SMMLV!$D$2:$D$106),3))</f>
        <v/>
      </c>
    </row>
    <row r="2053" spans="6:6">
      <c r="F2053" s="193" t="str">
        <f>IF(OR(D2053="",E2053=""),"",ROUND(D2053/LOOKUP(E2053,SMMLV!$A$2:$A$36,SMMLV!$D$2:$D$106),3))</f>
        <v/>
      </c>
    </row>
    <row r="2054" spans="6:6">
      <c r="F2054" s="193" t="str">
        <f>IF(OR(D2054="",E2054=""),"",ROUND(D2054/LOOKUP(E2054,SMMLV!$A$2:$A$36,SMMLV!$D$2:$D$106),3))</f>
        <v/>
      </c>
    </row>
    <row r="2055" spans="6:6">
      <c r="F2055" s="193" t="str">
        <f>IF(OR(D2055="",E2055=""),"",ROUND(D2055/LOOKUP(E2055,SMMLV!$A$2:$A$36,SMMLV!$D$2:$D$106),3))</f>
        <v/>
      </c>
    </row>
    <row r="2056" spans="6:6">
      <c r="F2056" s="193" t="str">
        <f>IF(OR(D2056="",E2056=""),"",ROUND(D2056/LOOKUP(E2056,SMMLV!$A$2:$A$36,SMMLV!$D$2:$D$106),3))</f>
        <v/>
      </c>
    </row>
    <row r="2057" spans="6:6">
      <c r="F2057" s="193" t="str">
        <f>IF(OR(D2057="",E2057=""),"",ROUND(D2057/LOOKUP(E2057,SMMLV!$A$2:$A$36,SMMLV!$D$2:$D$106),3))</f>
        <v/>
      </c>
    </row>
    <row r="2058" spans="6:6">
      <c r="F2058" s="193" t="str">
        <f>IF(OR(D2058="",E2058=""),"",ROUND(D2058/LOOKUP(E2058,SMMLV!$A$2:$A$36,SMMLV!$D$2:$D$106),3))</f>
        <v/>
      </c>
    </row>
    <row r="2059" spans="6:6">
      <c r="F2059" s="193" t="str">
        <f>IF(OR(D2059="",E2059=""),"",ROUND(D2059/LOOKUP(E2059,SMMLV!$A$2:$A$36,SMMLV!$D$2:$D$106),3))</f>
        <v/>
      </c>
    </row>
    <row r="2060" spans="6:6">
      <c r="F2060" s="193" t="str">
        <f>IF(OR(D2060="",E2060=""),"",ROUND(D2060/LOOKUP(E2060,SMMLV!$A$2:$A$36,SMMLV!$D$2:$D$106),3))</f>
        <v/>
      </c>
    </row>
    <row r="2061" spans="6:6">
      <c r="F2061" s="193" t="str">
        <f>IF(OR(D2061="",E2061=""),"",ROUND(D2061/LOOKUP(E2061,SMMLV!$A$2:$A$36,SMMLV!$D$2:$D$106),3))</f>
        <v/>
      </c>
    </row>
    <row r="2062" spans="6:6">
      <c r="F2062" s="193" t="str">
        <f>IF(OR(D2062="",E2062=""),"",ROUND(D2062/LOOKUP(E2062,SMMLV!$A$2:$A$36,SMMLV!$D$2:$D$106),3))</f>
        <v/>
      </c>
    </row>
    <row r="2063" spans="6:6">
      <c r="F2063" s="193" t="str">
        <f>IF(OR(D2063="",E2063=""),"",ROUND(D2063/LOOKUP(E2063,SMMLV!$A$2:$A$36,SMMLV!$D$2:$D$106),3))</f>
        <v/>
      </c>
    </row>
    <row r="2064" spans="6:6">
      <c r="F2064" s="193" t="str">
        <f>IF(OR(D2064="",E2064=""),"",ROUND(D2064/LOOKUP(E2064,SMMLV!$A$2:$A$36,SMMLV!$D$2:$D$106),3))</f>
        <v/>
      </c>
    </row>
    <row r="2065" spans="6:6">
      <c r="F2065" s="193" t="str">
        <f>IF(OR(D2065="",E2065=""),"",ROUND(D2065/LOOKUP(E2065,SMMLV!$A$2:$A$36,SMMLV!$D$2:$D$106),3))</f>
        <v/>
      </c>
    </row>
    <row r="2066" spans="6:6">
      <c r="F2066" s="193" t="str">
        <f>IF(OR(D2066="",E2066=""),"",ROUND(D2066/LOOKUP(E2066,SMMLV!$A$2:$A$36,SMMLV!$D$2:$D$106),3))</f>
        <v/>
      </c>
    </row>
    <row r="2067" spans="6:6">
      <c r="F2067" s="193" t="str">
        <f>IF(OR(D2067="",E2067=""),"",ROUND(D2067/LOOKUP(E2067,SMMLV!$A$2:$A$36,SMMLV!$D$2:$D$106),3))</f>
        <v/>
      </c>
    </row>
    <row r="2068" spans="6:6">
      <c r="F2068" s="193" t="str">
        <f>IF(OR(D2068="",E2068=""),"",ROUND(D2068/LOOKUP(E2068,SMMLV!$A$2:$A$36,SMMLV!$D$2:$D$106),3))</f>
        <v/>
      </c>
    </row>
    <row r="2069" spans="6:6">
      <c r="F2069" s="193" t="str">
        <f>IF(OR(D2069="",E2069=""),"",ROUND(D2069/LOOKUP(E2069,SMMLV!$A$2:$A$36,SMMLV!$D$2:$D$106),3))</f>
        <v/>
      </c>
    </row>
    <row r="2070" spans="6:6">
      <c r="F2070" s="193" t="str">
        <f>IF(OR(D2070="",E2070=""),"",ROUND(D2070/LOOKUP(E2070,SMMLV!$A$2:$A$36,SMMLV!$D$2:$D$106),3))</f>
        <v/>
      </c>
    </row>
    <row r="2071" spans="6:6">
      <c r="F2071" s="193" t="str">
        <f>IF(OR(D2071="",E2071=""),"",ROUND(D2071/LOOKUP(E2071,SMMLV!$A$2:$A$36,SMMLV!$D$2:$D$106),3))</f>
        <v/>
      </c>
    </row>
    <row r="2072" spans="6:6">
      <c r="F2072" s="193" t="str">
        <f>IF(OR(D2072="",E2072=""),"",ROUND(D2072/LOOKUP(E2072,SMMLV!$A$2:$A$36,SMMLV!$D$2:$D$106),3))</f>
        <v/>
      </c>
    </row>
    <row r="2073" spans="6:6">
      <c r="F2073" s="193" t="str">
        <f>IF(OR(D2073="",E2073=""),"",ROUND(D2073/LOOKUP(E2073,SMMLV!$A$2:$A$36,SMMLV!$D$2:$D$106),3))</f>
        <v/>
      </c>
    </row>
    <row r="2074" spans="6:6">
      <c r="F2074" s="193" t="str">
        <f>IF(OR(D2074="",E2074=""),"",ROUND(D2074/LOOKUP(E2074,SMMLV!$A$2:$A$36,SMMLV!$D$2:$D$106),3))</f>
        <v/>
      </c>
    </row>
    <row r="2075" spans="6:6">
      <c r="F2075" s="193" t="str">
        <f>IF(OR(D2075="",E2075=""),"",ROUND(D2075/LOOKUP(E2075,SMMLV!$A$2:$A$36,SMMLV!$D$2:$D$106),3))</f>
        <v/>
      </c>
    </row>
    <row r="2076" spans="6:6">
      <c r="F2076" s="193" t="str">
        <f>IF(OR(D2076="",E2076=""),"",ROUND(D2076/LOOKUP(E2076,SMMLV!$A$2:$A$36,SMMLV!$D$2:$D$106),3))</f>
        <v/>
      </c>
    </row>
    <row r="2077" spans="6:6">
      <c r="F2077" s="193" t="str">
        <f>IF(OR(D2077="",E2077=""),"",ROUND(D2077/LOOKUP(E2077,SMMLV!$A$2:$A$36,SMMLV!$D$2:$D$106),3))</f>
        <v/>
      </c>
    </row>
    <row r="2078" spans="6:6">
      <c r="F2078" s="193" t="str">
        <f>IF(OR(D2078="",E2078=""),"",ROUND(D2078/LOOKUP(E2078,SMMLV!$A$2:$A$36,SMMLV!$D$2:$D$106),3))</f>
        <v/>
      </c>
    </row>
    <row r="2079" spans="6:6">
      <c r="F2079" s="193" t="str">
        <f>IF(OR(D2079="",E2079=""),"",ROUND(D2079/LOOKUP(E2079,SMMLV!$A$2:$A$36,SMMLV!$D$2:$D$106),3))</f>
        <v/>
      </c>
    </row>
    <row r="2080" spans="6:6">
      <c r="F2080" s="193" t="str">
        <f>IF(OR(D2080="",E2080=""),"",ROUND(D2080/LOOKUP(E2080,SMMLV!$A$2:$A$36,SMMLV!$D$2:$D$106),3))</f>
        <v/>
      </c>
    </row>
    <row r="2081" spans="6:6">
      <c r="F2081" s="193" t="str">
        <f>IF(OR(D2081="",E2081=""),"",ROUND(D2081/LOOKUP(E2081,SMMLV!$A$2:$A$36,SMMLV!$D$2:$D$106),3))</f>
        <v/>
      </c>
    </row>
    <row r="2082" spans="6:6">
      <c r="F2082" s="193" t="str">
        <f>IF(OR(D2082="",E2082=""),"",ROUND(D2082/LOOKUP(E2082,SMMLV!$A$2:$A$36,SMMLV!$D$2:$D$106),3))</f>
        <v/>
      </c>
    </row>
    <row r="2083" spans="6:6">
      <c r="F2083" s="193" t="str">
        <f>IF(OR(D2083="",E2083=""),"",ROUND(D2083/LOOKUP(E2083,SMMLV!$A$2:$A$36,SMMLV!$D$2:$D$106),3))</f>
        <v/>
      </c>
    </row>
    <row r="2084" spans="6:6">
      <c r="F2084" s="193" t="str">
        <f>IF(OR(D2084="",E2084=""),"",ROUND(D2084/LOOKUP(E2084,SMMLV!$A$2:$A$36,SMMLV!$D$2:$D$106),3))</f>
        <v/>
      </c>
    </row>
    <row r="2085" spans="6:6">
      <c r="F2085" s="193" t="str">
        <f>IF(OR(D2085="",E2085=""),"",ROUND(D2085/LOOKUP(E2085,SMMLV!$A$2:$A$36,SMMLV!$D$2:$D$106),3))</f>
        <v/>
      </c>
    </row>
    <row r="2086" spans="6:6">
      <c r="F2086" s="193" t="str">
        <f>IF(OR(D2086="",E2086=""),"",ROUND(D2086/LOOKUP(E2086,SMMLV!$A$2:$A$36,SMMLV!$D$2:$D$106),3))</f>
        <v/>
      </c>
    </row>
    <row r="2087" spans="6:6">
      <c r="F2087" s="193" t="str">
        <f>IF(OR(D2087="",E2087=""),"",ROUND(D2087/LOOKUP(E2087,SMMLV!$A$2:$A$36,SMMLV!$D$2:$D$106),3))</f>
        <v/>
      </c>
    </row>
    <row r="2088" spans="6:6">
      <c r="F2088" s="193" t="str">
        <f>IF(OR(D2088="",E2088=""),"",ROUND(D2088/LOOKUP(E2088,SMMLV!$A$2:$A$36,SMMLV!$D$2:$D$106),3))</f>
        <v/>
      </c>
    </row>
    <row r="2089" spans="6:6">
      <c r="F2089" s="193" t="str">
        <f>IF(OR(D2089="",E2089=""),"",ROUND(D2089/LOOKUP(E2089,SMMLV!$A$2:$A$36,SMMLV!$D$2:$D$106),3))</f>
        <v/>
      </c>
    </row>
    <row r="2090" spans="6:6">
      <c r="F2090" s="193" t="str">
        <f>IF(OR(D2090="",E2090=""),"",ROUND(D2090/LOOKUP(E2090,SMMLV!$A$2:$A$36,SMMLV!$D$2:$D$106),3))</f>
        <v/>
      </c>
    </row>
    <row r="2091" spans="6:6">
      <c r="F2091" s="193" t="str">
        <f>IF(OR(D2091="",E2091=""),"",ROUND(D2091/LOOKUP(E2091,SMMLV!$A$2:$A$36,SMMLV!$D$2:$D$106),3))</f>
        <v/>
      </c>
    </row>
    <row r="2092" spans="6:6">
      <c r="F2092" s="193" t="str">
        <f>IF(OR(D2092="",E2092=""),"",ROUND(D2092/LOOKUP(E2092,SMMLV!$A$2:$A$36,SMMLV!$D$2:$D$106),3))</f>
        <v/>
      </c>
    </row>
    <row r="2093" spans="6:6">
      <c r="F2093" s="193" t="str">
        <f>IF(OR(D2093="",E2093=""),"",ROUND(D2093/LOOKUP(E2093,SMMLV!$A$2:$A$36,SMMLV!$D$2:$D$106),3))</f>
        <v/>
      </c>
    </row>
    <row r="2094" spans="6:6">
      <c r="F2094" s="193" t="str">
        <f>IF(OR(D2094="",E2094=""),"",ROUND(D2094/LOOKUP(E2094,SMMLV!$A$2:$A$36,SMMLV!$D$2:$D$106),3))</f>
        <v/>
      </c>
    </row>
    <row r="2095" spans="6:6">
      <c r="F2095" s="193" t="str">
        <f>IF(OR(D2095="",E2095=""),"",ROUND(D2095/LOOKUP(E2095,SMMLV!$A$2:$A$36,SMMLV!$D$2:$D$106),3))</f>
        <v/>
      </c>
    </row>
    <row r="2096" spans="6:6">
      <c r="F2096" s="193" t="str">
        <f>IF(OR(D2096="",E2096=""),"",ROUND(D2096/LOOKUP(E2096,SMMLV!$A$2:$A$36,SMMLV!$D$2:$D$106),3))</f>
        <v/>
      </c>
    </row>
    <row r="2097" spans="6:6">
      <c r="F2097" s="193" t="str">
        <f>IF(OR(D2097="",E2097=""),"",ROUND(D2097/LOOKUP(E2097,SMMLV!$A$2:$A$36,SMMLV!$D$2:$D$106),3))</f>
        <v/>
      </c>
    </row>
    <row r="2098" spans="6:6">
      <c r="F2098" s="193" t="str">
        <f>IF(OR(D2098="",E2098=""),"",ROUND(D2098/LOOKUP(E2098,SMMLV!$A$2:$A$36,SMMLV!$D$2:$D$106),3))</f>
        <v/>
      </c>
    </row>
    <row r="2099" spans="6:6">
      <c r="F2099" s="193" t="str">
        <f>IF(OR(D2099="",E2099=""),"",ROUND(D2099/LOOKUP(E2099,SMMLV!$A$2:$A$36,SMMLV!$D$2:$D$106),3))</f>
        <v/>
      </c>
    </row>
    <row r="2100" spans="6:6">
      <c r="F2100" s="193" t="str">
        <f>IF(OR(D2100="",E2100=""),"",ROUND(D2100/LOOKUP(E2100,SMMLV!$A$2:$A$36,SMMLV!$D$2:$D$106),3))</f>
        <v/>
      </c>
    </row>
    <row r="2101" spans="6:6">
      <c r="F2101" s="193" t="str">
        <f>IF(OR(D2101="",E2101=""),"",ROUND(D2101/LOOKUP(E2101,SMMLV!$A$2:$A$36,SMMLV!$D$2:$D$106),3))</f>
        <v/>
      </c>
    </row>
    <row r="2102" spans="6:6">
      <c r="F2102" s="193" t="str">
        <f>IF(OR(D2102="",E2102=""),"",ROUND(D2102/LOOKUP(E2102,SMMLV!$A$2:$A$36,SMMLV!$D$2:$D$106),3))</f>
        <v/>
      </c>
    </row>
    <row r="2103" spans="6:6">
      <c r="F2103" s="193" t="str">
        <f>IF(OR(D2103="",E2103=""),"",ROUND(D2103/LOOKUP(E2103,SMMLV!$A$2:$A$36,SMMLV!$D$2:$D$106),3))</f>
        <v/>
      </c>
    </row>
    <row r="2104" spans="6:6">
      <c r="F2104" s="193" t="str">
        <f>IF(OR(D2104="",E2104=""),"",ROUND(D2104/LOOKUP(E2104,SMMLV!$A$2:$A$36,SMMLV!$D$2:$D$106),3))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78" priority="4" stopIfTrue="1" operator="notEqual">
      <formula>""</formula>
    </cfRule>
  </conditionalFormatting>
  <conditionalFormatting sqref="D5:E1139">
    <cfRule type="cellIs" dxfId="77" priority="3" stopIfTrue="1" operator="notEqual">
      <formula>""</formula>
    </cfRule>
  </conditionalFormatting>
  <conditionalFormatting sqref="D1140:E1196">
    <cfRule type="cellIs" dxfId="76" priority="2" stopIfTrue="1" operator="notEqual">
      <formula>""</formula>
    </cfRule>
  </conditionalFormatting>
  <conditionalFormatting sqref="B5:C1357">
    <cfRule type="cellIs" dxfId="7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J227"/>
  <sheetViews>
    <sheetView showGridLines="0" zoomScale="70" zoomScaleNormal="70" workbookViewId="0"/>
  </sheetViews>
  <sheetFormatPr baseColWidth="10" defaultColWidth="11.44140625" defaultRowHeight="0" customHeight="1" zeroHeight="1"/>
  <cols>
    <col min="1" max="1" width="4.33203125" style="295" customWidth="1"/>
    <col min="2" max="2" width="6.6640625" style="251" customWidth="1"/>
    <col min="3" max="3" width="13" style="251" customWidth="1"/>
    <col min="4" max="4" width="44.33203125" style="251" customWidth="1"/>
    <col min="5" max="8" width="22.6640625" style="251" customWidth="1"/>
    <col min="9" max="9" width="18.44140625" style="251" customWidth="1"/>
    <col min="10" max="10" width="29" style="295" customWidth="1"/>
    <col min="11" max="11" width="25.6640625" style="295" hidden="1" customWidth="1"/>
    <col min="12" max="27" width="16.33203125" style="299" customWidth="1"/>
    <col min="28" max="28" width="13.6640625" style="250" customWidth="1"/>
    <col min="29" max="29" width="22.33203125" style="253" customWidth="1"/>
    <col min="30" max="30" width="22.33203125" style="252" customWidth="1"/>
    <col min="31" max="31" width="23.33203125" style="252" customWidth="1"/>
    <col min="32" max="32" width="22.33203125" style="252" customWidth="1"/>
    <col min="33" max="33" width="22.33203125" style="251" customWidth="1"/>
    <col min="34" max="34" width="22.33203125" style="260" customWidth="1"/>
    <col min="35" max="35" width="22.33203125" style="251" customWidth="1"/>
    <col min="36" max="36" width="22.33203125" style="252" customWidth="1"/>
    <col min="37" max="37" width="22.33203125" style="260" customWidth="1"/>
    <col min="38" max="16384" width="11.44140625" style="260"/>
  </cols>
  <sheetData>
    <row r="1" spans="2:30" ht="17.399999999999999">
      <c r="B1" s="853" t="s">
        <v>0</v>
      </c>
      <c r="C1" s="853"/>
      <c r="D1" s="853"/>
      <c r="E1" s="853"/>
      <c r="F1" s="853"/>
      <c r="G1" s="853"/>
      <c r="H1" s="853"/>
      <c r="I1" s="853"/>
      <c r="J1" s="853"/>
      <c r="K1" s="314"/>
    </row>
    <row r="2" spans="2:30" ht="13.2">
      <c r="B2" s="854" t="s">
        <v>1</v>
      </c>
      <c r="C2" s="854"/>
      <c r="D2" s="854"/>
      <c r="E2" s="854"/>
      <c r="F2" s="854"/>
      <c r="G2" s="854"/>
      <c r="H2" s="854"/>
      <c r="I2" s="854"/>
      <c r="J2" s="854"/>
      <c r="K2" s="315"/>
    </row>
    <row r="3" spans="2:30" ht="13.2">
      <c r="B3" s="854" t="s">
        <v>2</v>
      </c>
      <c r="C3" s="854"/>
      <c r="D3" s="854"/>
      <c r="E3" s="854"/>
      <c r="F3" s="854"/>
      <c r="G3" s="854"/>
      <c r="H3" s="854"/>
      <c r="I3" s="854"/>
      <c r="J3" s="854"/>
      <c r="K3" s="315"/>
    </row>
    <row r="4" spans="2:30" ht="13.2">
      <c r="B4" s="854" t="s">
        <v>3</v>
      </c>
      <c r="C4" s="854"/>
      <c r="D4" s="854"/>
      <c r="E4" s="854"/>
      <c r="F4" s="854"/>
      <c r="G4" s="854"/>
      <c r="H4" s="854"/>
      <c r="I4" s="854"/>
      <c r="J4" s="854"/>
      <c r="K4" s="315"/>
    </row>
    <row r="5" spans="2:30" ht="13.2">
      <c r="B5" s="854"/>
      <c r="C5" s="854"/>
      <c r="D5" s="854"/>
      <c r="E5" s="854"/>
      <c r="F5" s="854"/>
      <c r="G5" s="854"/>
      <c r="H5" s="854"/>
      <c r="I5" s="854"/>
      <c r="J5" s="854"/>
      <c r="K5" s="315"/>
    </row>
    <row r="6" spans="2:30" ht="15.6">
      <c r="B6" s="583" t="s">
        <v>1410</v>
      </c>
      <c r="C6" s="254"/>
      <c r="D6" s="255"/>
      <c r="E6" s="255"/>
      <c r="F6" s="582"/>
      <c r="G6" s="255"/>
      <c r="H6" s="255"/>
      <c r="I6" s="255"/>
      <c r="J6" s="255"/>
      <c r="K6" s="255"/>
    </row>
    <row r="7" spans="2:30" ht="40.5" customHeight="1">
      <c r="B7" s="854" t="s">
        <v>5</v>
      </c>
      <c r="C7" s="854"/>
      <c r="D7" s="854"/>
      <c r="E7" s="854"/>
      <c r="F7" s="854"/>
      <c r="G7" s="854"/>
      <c r="H7" s="854"/>
      <c r="I7" s="854"/>
      <c r="J7" s="854"/>
      <c r="K7" s="315"/>
    </row>
    <row r="8" spans="2:30" ht="15.6" hidden="1">
      <c r="B8" s="254"/>
      <c r="C8" s="254"/>
      <c r="D8" s="255"/>
      <c r="E8" s="255"/>
      <c r="F8" s="255"/>
      <c r="G8" s="255"/>
      <c r="H8" s="255"/>
      <c r="I8" s="255"/>
      <c r="J8" s="255"/>
      <c r="K8" s="255"/>
    </row>
    <row r="9" spans="2:30" ht="15.75" customHeight="1">
      <c r="B9" s="855" t="s">
        <v>1033</v>
      </c>
      <c r="C9" s="855"/>
      <c r="D9" s="855"/>
      <c r="E9" s="855"/>
      <c r="F9" s="855"/>
      <c r="G9" s="855"/>
      <c r="H9" s="855"/>
      <c r="I9" s="855"/>
      <c r="J9" s="855"/>
      <c r="K9" s="316"/>
    </row>
    <row r="10" spans="2:30" ht="16.5" customHeight="1">
      <c r="B10" s="856" t="s">
        <v>1034</v>
      </c>
      <c r="C10" s="856"/>
      <c r="D10" s="856"/>
      <c r="E10" s="856"/>
      <c r="F10" s="856"/>
      <c r="G10" s="856"/>
      <c r="H10" s="856"/>
      <c r="I10" s="856"/>
      <c r="J10" s="856"/>
      <c r="K10" s="317"/>
      <c r="AD10" s="256"/>
    </row>
    <row r="11" spans="2:30" ht="16.2" thickBot="1">
      <c r="B11" s="257"/>
      <c r="C11" s="257"/>
      <c r="D11" s="255"/>
      <c r="E11" s="255"/>
      <c r="F11" s="255"/>
      <c r="G11" s="255"/>
      <c r="H11" s="255"/>
      <c r="I11" s="255"/>
      <c r="J11" s="255"/>
      <c r="K11" s="255"/>
    </row>
    <row r="12" spans="2:30" ht="24.9" customHeight="1">
      <c r="B12" s="857" t="s">
        <v>1035</v>
      </c>
      <c r="C12" s="858"/>
      <c r="D12" s="504" t="s">
        <v>1036</v>
      </c>
      <c r="E12" s="862" t="s">
        <v>1037</v>
      </c>
      <c r="F12" s="863"/>
      <c r="G12" s="863"/>
      <c r="H12" s="863"/>
      <c r="I12" s="863"/>
      <c r="J12" s="526">
        <v>45489</v>
      </c>
      <c r="K12" s="334"/>
    </row>
    <row r="13" spans="2:30" ht="24.9" customHeight="1">
      <c r="B13" s="859"/>
      <c r="C13" s="860"/>
      <c r="D13" s="524">
        <v>8</v>
      </c>
      <c r="E13" s="861" t="s">
        <v>1038</v>
      </c>
      <c r="F13" s="861"/>
      <c r="G13" s="861"/>
      <c r="H13" s="861"/>
      <c r="I13" s="258" t="s">
        <v>1039</v>
      </c>
      <c r="J13" s="527">
        <v>3948.41</v>
      </c>
      <c r="K13" s="330"/>
    </row>
    <row r="14" spans="2:30" ht="24.9" customHeight="1">
      <c r="B14" s="832">
        <v>4</v>
      </c>
      <c r="C14" s="833"/>
      <c r="D14" s="505" t="s">
        <v>1040</v>
      </c>
      <c r="E14" s="259"/>
      <c r="F14" s="259"/>
      <c r="G14" s="259"/>
      <c r="H14" s="259"/>
      <c r="I14" s="259" t="s">
        <v>1041</v>
      </c>
      <c r="J14" s="358">
        <v>40.999999999985448</v>
      </c>
      <c r="K14" s="335"/>
    </row>
    <row r="15" spans="2:30" ht="24.9" customHeight="1" thickBot="1">
      <c r="B15" s="834"/>
      <c r="C15" s="835"/>
      <c r="D15" s="525" t="s">
        <v>1090</v>
      </c>
      <c r="E15" s="836" t="s">
        <v>1043</v>
      </c>
      <c r="F15" s="836"/>
      <c r="G15" s="836" t="s">
        <v>1091</v>
      </c>
      <c r="H15" s="836"/>
      <c r="I15" s="836"/>
      <c r="J15" s="837"/>
      <c r="K15" s="316"/>
    </row>
    <row r="16" spans="2:30" ht="9.9" customHeight="1" thickBot="1">
      <c r="B16" s="257"/>
      <c r="C16" s="257"/>
      <c r="D16" s="255"/>
      <c r="E16" s="255"/>
      <c r="F16" s="255"/>
      <c r="G16" s="255"/>
      <c r="H16" s="255"/>
      <c r="I16" s="255"/>
      <c r="J16" s="255"/>
      <c r="K16" s="304"/>
    </row>
    <row r="17" spans="1:36" ht="24.9" customHeight="1">
      <c r="B17" s="838" t="s">
        <v>1044</v>
      </c>
      <c r="C17" s="839"/>
      <c r="D17" s="839"/>
      <c r="E17" s="839"/>
      <c r="F17" s="839"/>
      <c r="G17" s="839"/>
      <c r="H17" s="839"/>
      <c r="I17" s="839"/>
      <c r="J17" s="840"/>
      <c r="K17" s="334"/>
    </row>
    <row r="18" spans="1:36" ht="18" customHeight="1">
      <c r="B18" s="261"/>
      <c r="C18" s="258"/>
      <c r="D18" s="262"/>
      <c r="E18" s="262"/>
      <c r="F18" s="263"/>
      <c r="G18" s="263"/>
      <c r="H18" s="263"/>
      <c r="I18" s="258" t="s">
        <v>1045</v>
      </c>
      <c r="J18" s="264">
        <v>80</v>
      </c>
      <c r="K18" s="331"/>
    </row>
    <row r="19" spans="1:36" ht="18" customHeight="1">
      <c r="B19" s="265"/>
      <c r="C19" s="258"/>
      <c r="D19" s="262"/>
      <c r="E19" s="262"/>
      <c r="F19" s="263"/>
      <c r="G19" s="263"/>
      <c r="H19" s="263"/>
      <c r="I19" s="258" t="s">
        <v>1046</v>
      </c>
      <c r="J19" s="266">
        <v>496.10099999999994</v>
      </c>
      <c r="K19" s="336"/>
    </row>
    <row r="20" spans="1:36" ht="18" customHeight="1">
      <c r="B20" s="265"/>
      <c r="C20" s="258"/>
      <c r="D20" s="262"/>
      <c r="E20" s="262"/>
      <c r="F20" s="263"/>
      <c r="G20" s="263"/>
      <c r="H20" s="263"/>
      <c r="I20" s="258" t="s">
        <v>1047</v>
      </c>
      <c r="J20" s="266">
        <v>6947.2749999999996</v>
      </c>
      <c r="K20" s="336"/>
    </row>
    <row r="21" spans="1:36" ht="18" customHeight="1">
      <c r="B21" s="261"/>
      <c r="C21" s="259"/>
      <c r="D21" s="262"/>
      <c r="E21" s="262"/>
      <c r="F21" s="263"/>
      <c r="G21" s="263"/>
      <c r="H21" s="263"/>
      <c r="I21" s="258" t="s">
        <v>1048</v>
      </c>
      <c r="J21" s="266">
        <v>2569.7098403</v>
      </c>
      <c r="K21" s="336"/>
    </row>
    <row r="22" spans="1:36" ht="18" customHeight="1">
      <c r="B22" s="261"/>
      <c r="C22" s="259"/>
      <c r="D22" s="262"/>
      <c r="E22" s="262"/>
      <c r="F22" s="263"/>
      <c r="G22" s="263"/>
      <c r="H22" s="263"/>
      <c r="I22" s="258" t="s">
        <v>1049</v>
      </c>
      <c r="J22" s="266">
        <v>2371.3145750000003</v>
      </c>
      <c r="K22" s="336"/>
    </row>
    <row r="23" spans="1:36" ht="18" customHeight="1">
      <c r="B23" s="267"/>
      <c r="C23" s="268"/>
      <c r="D23" s="262"/>
      <c r="E23" s="262"/>
      <c r="F23" s="263"/>
      <c r="G23" s="263"/>
      <c r="H23" s="263"/>
      <c r="I23" s="258" t="s">
        <v>1050</v>
      </c>
      <c r="J23" s="266">
        <v>1396.3430707692307</v>
      </c>
      <c r="K23" s="336"/>
      <c r="AG23" s="1"/>
      <c r="AH23" s="269"/>
      <c r="AI23" s="1"/>
      <c r="AJ23" s="370"/>
    </row>
    <row r="24" spans="1:36" ht="18" customHeight="1" thickBot="1">
      <c r="B24" s="270"/>
      <c r="C24" s="271"/>
      <c r="D24" s="272"/>
      <c r="E24" s="272"/>
      <c r="F24" s="273"/>
      <c r="G24" s="273"/>
      <c r="H24" s="273"/>
      <c r="I24" s="274" t="s">
        <v>1051</v>
      </c>
      <c r="J24" s="422">
        <v>67.5</v>
      </c>
      <c r="K24" s="332"/>
    </row>
    <row r="25" spans="1:36" s="269" customFormat="1" ht="9.9" customHeight="1" thickBot="1">
      <c r="A25" s="23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210"/>
      <c r="AD25" s="256"/>
      <c r="AE25" s="256"/>
      <c r="AF25" s="256"/>
      <c r="AG25" s="251"/>
      <c r="AH25" s="260"/>
      <c r="AI25" s="251"/>
      <c r="AJ25" s="256"/>
    </row>
    <row r="26" spans="1:36" ht="18" customHeight="1">
      <c r="B26" s="841" t="s">
        <v>1052</v>
      </c>
      <c r="C26" s="842"/>
      <c r="D26" s="842"/>
      <c r="E26" s="842"/>
      <c r="F26" s="842"/>
      <c r="G26" s="842"/>
      <c r="H26" s="842"/>
      <c r="I26" s="842"/>
      <c r="J26" s="843"/>
      <c r="K26" s="337"/>
    </row>
    <row r="27" spans="1:36" ht="18" customHeight="1">
      <c r="B27" s="844" t="s">
        <v>1053</v>
      </c>
      <c r="C27" s="845"/>
      <c r="D27" s="845"/>
      <c r="E27" s="845"/>
      <c r="F27" s="845"/>
      <c r="G27" s="845"/>
      <c r="H27" s="845"/>
      <c r="I27" s="846"/>
      <c r="J27" s="275" t="s">
        <v>1419</v>
      </c>
      <c r="K27" s="338"/>
    </row>
    <row r="28" spans="1:36" ht="18" customHeight="1">
      <c r="B28" s="844" t="s">
        <v>1420</v>
      </c>
      <c r="C28" s="845"/>
      <c r="D28" s="845"/>
      <c r="E28" s="845"/>
      <c r="F28" s="845"/>
      <c r="G28" s="845"/>
      <c r="H28" s="845"/>
      <c r="I28" s="846"/>
      <c r="J28" s="275">
        <v>2358.6849999999999</v>
      </c>
      <c r="K28" s="338"/>
    </row>
    <row r="29" spans="1:36" ht="18" customHeight="1">
      <c r="B29" s="847" t="s">
        <v>1054</v>
      </c>
      <c r="C29" s="848"/>
      <c r="D29" s="848"/>
      <c r="E29" s="848"/>
      <c r="F29" s="848"/>
      <c r="G29" s="848"/>
      <c r="H29" s="848"/>
      <c r="I29" s="848"/>
      <c r="J29" s="849"/>
      <c r="K29" s="337"/>
    </row>
    <row r="30" spans="1:36" ht="18" customHeight="1">
      <c r="B30" s="844" t="s">
        <v>1055</v>
      </c>
      <c r="C30" s="845"/>
      <c r="D30" s="845"/>
      <c r="E30" s="845"/>
      <c r="F30" s="845"/>
      <c r="G30" s="845"/>
      <c r="H30" s="845"/>
      <c r="I30" s="846"/>
      <c r="J30" s="276">
        <v>2442.8760333333335</v>
      </c>
      <c r="K30" s="339"/>
      <c r="L30" s="300"/>
      <c r="M30" s="300"/>
      <c r="N30" s="300"/>
      <c r="O30" s="300"/>
      <c r="P30" s="300"/>
      <c r="Q30" s="300"/>
      <c r="R30" s="300"/>
      <c r="S30" s="300"/>
      <c r="T30" s="300"/>
      <c r="U30" s="300"/>
      <c r="V30" s="300"/>
      <c r="W30" s="300"/>
      <c r="X30" s="300"/>
      <c r="Y30" s="300"/>
      <c r="Z30" s="300"/>
      <c r="AA30" s="300"/>
    </row>
    <row r="31" spans="1:36" ht="18" customHeight="1">
      <c r="B31" s="844" t="s">
        <v>1056</v>
      </c>
      <c r="C31" s="845"/>
      <c r="D31" s="845"/>
      <c r="E31" s="845"/>
      <c r="F31" s="845"/>
      <c r="G31" s="845"/>
      <c r="H31" s="845"/>
      <c r="I31" s="846"/>
      <c r="J31" s="277">
        <v>2443.1433791368022</v>
      </c>
      <c r="K31" s="336"/>
      <c r="L31" s="301"/>
      <c r="M31" s="301"/>
      <c r="N31" s="301"/>
      <c r="O31" s="301"/>
      <c r="P31" s="301"/>
      <c r="Q31" s="301"/>
      <c r="R31" s="301"/>
      <c r="S31" s="301"/>
      <c r="T31" s="301"/>
      <c r="U31" s="301"/>
      <c r="V31" s="301"/>
      <c r="W31" s="301"/>
      <c r="X31" s="301"/>
      <c r="Y31" s="301"/>
      <c r="Z31" s="301"/>
      <c r="AA31" s="301"/>
    </row>
    <row r="32" spans="1:36" ht="18" customHeight="1">
      <c r="B32" s="847" t="s">
        <v>1057</v>
      </c>
      <c r="C32" s="848"/>
      <c r="D32" s="848"/>
      <c r="E32" s="848"/>
      <c r="F32" s="848"/>
      <c r="G32" s="848"/>
      <c r="H32" s="848"/>
      <c r="I32" s="848"/>
      <c r="J32" s="849"/>
      <c r="K32" s="337"/>
      <c r="L32" s="301"/>
      <c r="M32" s="301"/>
      <c r="N32" s="301"/>
      <c r="O32" s="301"/>
      <c r="P32" s="301"/>
      <c r="Q32" s="301"/>
      <c r="R32" s="301"/>
      <c r="S32" s="301"/>
      <c r="T32" s="301"/>
      <c r="U32" s="301"/>
      <c r="V32" s="301"/>
      <c r="W32" s="301"/>
      <c r="X32" s="301"/>
      <c r="Y32" s="301"/>
      <c r="Z32" s="301"/>
      <c r="AA32" s="301"/>
    </row>
    <row r="33" spans="1:36" ht="18" customHeight="1">
      <c r="B33" s="844" t="s">
        <v>1058</v>
      </c>
      <c r="C33" s="845"/>
      <c r="D33" s="845"/>
      <c r="E33" s="845"/>
      <c r="F33" s="845"/>
      <c r="G33" s="845"/>
      <c r="H33" s="845"/>
      <c r="I33" s="846"/>
      <c r="J33" s="275">
        <v>4758.4924201499998</v>
      </c>
      <c r="K33" s="338"/>
      <c r="L33" s="301"/>
      <c r="M33" s="301"/>
      <c r="N33" s="301"/>
      <c r="O33" s="301"/>
      <c r="P33" s="301"/>
      <c r="Q33" s="301"/>
      <c r="R33" s="301"/>
      <c r="S33" s="301"/>
      <c r="T33" s="301"/>
      <c r="U33" s="301"/>
      <c r="V33" s="301"/>
      <c r="W33" s="301"/>
      <c r="X33" s="301"/>
      <c r="Y33" s="301"/>
      <c r="Z33" s="301"/>
      <c r="AA33" s="301"/>
    </row>
    <row r="34" spans="1:36" ht="18" customHeight="1" thickBot="1">
      <c r="B34" s="279"/>
      <c r="C34" s="279"/>
      <c r="D34" s="279"/>
      <c r="E34" s="279"/>
      <c r="F34" s="280"/>
      <c r="G34" s="280"/>
      <c r="H34" s="280"/>
      <c r="I34" s="255"/>
      <c r="J34" s="255"/>
      <c r="K34" s="304"/>
      <c r="L34" s="1"/>
      <c r="M34" s="1"/>
      <c r="N34" s="1"/>
      <c r="O34" s="1"/>
      <c r="P34" s="1"/>
      <c r="Q34" s="1"/>
      <c r="R34" s="1"/>
      <c r="S34" s="1"/>
      <c r="T34" s="1"/>
      <c r="U34" s="1"/>
      <c r="V34" s="1"/>
      <c r="W34" s="1"/>
      <c r="X34" s="1"/>
      <c r="Y34" s="1"/>
      <c r="Z34" s="1"/>
      <c r="AA34" s="1"/>
    </row>
    <row r="35" spans="1:36" s="278" customFormat="1" ht="24.9" customHeight="1" thickBot="1">
      <c r="A35" s="452"/>
      <c r="B35" s="850" t="s">
        <v>1059</v>
      </c>
      <c r="C35" s="851"/>
      <c r="D35" s="851"/>
      <c r="E35" s="506"/>
      <c r="F35" s="852" t="s">
        <v>1091</v>
      </c>
      <c r="G35" s="852"/>
      <c r="H35" s="852"/>
      <c r="I35" s="852"/>
      <c r="J35" s="507">
        <v>2443.1433791368022</v>
      </c>
      <c r="K35" s="340"/>
      <c r="L35" s="17"/>
      <c r="M35" s="17"/>
      <c r="N35" s="17"/>
      <c r="O35" s="17"/>
      <c r="P35" s="17"/>
      <c r="Q35" s="17"/>
      <c r="R35" s="17"/>
      <c r="S35" s="17"/>
      <c r="T35" s="17"/>
      <c r="U35" s="17"/>
      <c r="V35" s="17"/>
      <c r="W35" s="17"/>
      <c r="X35" s="17"/>
      <c r="Y35" s="17"/>
      <c r="Z35" s="17"/>
      <c r="AA35" s="17"/>
      <c r="AB35" s="250"/>
      <c r="AC35" s="282"/>
      <c r="AD35" s="281"/>
      <c r="AE35" s="281"/>
      <c r="AF35" s="281"/>
      <c r="AG35" s="251"/>
      <c r="AH35" s="260"/>
      <c r="AI35" s="251"/>
      <c r="AJ35" s="281"/>
    </row>
    <row r="36" spans="1:36" ht="18" customHeight="1" thickBot="1">
      <c r="B36" s="257"/>
      <c r="C36" s="257"/>
      <c r="D36" s="255"/>
      <c r="E36" s="255"/>
      <c r="F36" s="283"/>
      <c r="G36" s="255"/>
      <c r="H36" s="304"/>
      <c r="I36" s="255"/>
      <c r="J36" s="408"/>
      <c r="K36" s="255"/>
    </row>
    <row r="37" spans="1:36" ht="15" customHeight="1">
      <c r="B37" s="508" t="s">
        <v>1060</v>
      </c>
      <c r="C37" s="509"/>
      <c r="D37" s="510"/>
      <c r="E37" s="510"/>
      <c r="F37" s="510"/>
      <c r="G37" s="510"/>
      <c r="H37" s="510"/>
      <c r="I37" s="511"/>
      <c r="J37" s="512"/>
      <c r="K37" s="417"/>
    </row>
    <row r="38" spans="1:36" ht="15" customHeight="1">
      <c r="A38" s="827" t="s">
        <v>1061</v>
      </c>
      <c r="B38" s="866" t="s">
        <v>1062</v>
      </c>
      <c r="C38" s="864" t="s">
        <v>1063</v>
      </c>
      <c r="D38" s="868" t="s">
        <v>205</v>
      </c>
      <c r="E38" s="870" t="s">
        <v>1064</v>
      </c>
      <c r="F38" s="870" t="s">
        <v>1065</v>
      </c>
      <c r="G38" s="870" t="s">
        <v>1066</v>
      </c>
      <c r="H38" s="870" t="s">
        <v>1067</v>
      </c>
      <c r="I38" s="872" t="s">
        <v>1068</v>
      </c>
      <c r="J38" s="873"/>
      <c r="K38" s="418"/>
    </row>
    <row r="39" spans="1:36" ht="55.5" customHeight="1" thickBot="1">
      <c r="A39" s="827"/>
      <c r="B39" s="866"/>
      <c r="C39" s="864"/>
      <c r="D39" s="868"/>
      <c r="E39" s="870"/>
      <c r="F39" s="870"/>
      <c r="G39" s="870"/>
      <c r="H39" s="870"/>
      <c r="I39" s="513" t="s">
        <v>1069</v>
      </c>
      <c r="J39" s="514" t="s">
        <v>1070</v>
      </c>
      <c r="K39" s="419" t="s">
        <v>1071</v>
      </c>
      <c r="L39" s="874"/>
      <c r="M39" s="302"/>
      <c r="N39" s="302"/>
      <c r="O39" s="302"/>
      <c r="P39" s="302"/>
      <c r="Q39" s="302"/>
      <c r="R39" s="302"/>
      <c r="S39" s="302"/>
      <c r="T39" s="302"/>
      <c r="U39" s="302"/>
      <c r="V39" s="302"/>
      <c r="W39" s="302"/>
      <c r="X39" s="302"/>
      <c r="Y39" s="302"/>
      <c r="Z39" s="302"/>
      <c r="AA39" s="302"/>
      <c r="AB39" s="874"/>
    </row>
    <row r="40" spans="1:36" ht="27" customHeight="1" thickBot="1">
      <c r="A40" s="827"/>
      <c r="B40" s="867"/>
      <c r="C40" s="865"/>
      <c r="D40" s="869"/>
      <c r="E40" s="516" t="s">
        <v>1072</v>
      </c>
      <c r="F40" s="515" t="s">
        <v>1073</v>
      </c>
      <c r="G40" s="871"/>
      <c r="H40" s="515" t="s">
        <v>1074</v>
      </c>
      <c r="I40" s="517" t="s">
        <v>391</v>
      </c>
      <c r="J40" s="518" t="s">
        <v>1075</v>
      </c>
      <c r="K40" s="420" t="s">
        <v>1075</v>
      </c>
      <c r="L40" s="874"/>
      <c r="M40" s="302"/>
      <c r="N40" s="302"/>
      <c r="O40" s="302"/>
      <c r="P40" s="302"/>
      <c r="Q40" s="302"/>
      <c r="R40" s="302"/>
      <c r="S40" s="302"/>
      <c r="T40" s="302"/>
      <c r="U40" s="302"/>
      <c r="V40" s="302"/>
      <c r="W40" s="302"/>
      <c r="X40" s="302"/>
      <c r="Y40" s="302"/>
      <c r="Z40" s="302"/>
      <c r="AA40" s="302"/>
      <c r="AB40" s="874"/>
      <c r="AC40" s="828" t="s">
        <v>1076</v>
      </c>
      <c r="AD40" s="829"/>
      <c r="AE40" s="829"/>
      <c r="AF40" s="371"/>
      <c r="AG40" s="830" t="s">
        <v>1077</v>
      </c>
      <c r="AH40" s="830"/>
      <c r="AI40" s="831"/>
    </row>
    <row r="41" spans="1:36" ht="6.75" customHeight="1" thickBot="1">
      <c r="B41" s="519"/>
      <c r="C41" s="520"/>
      <c r="D41" s="521"/>
      <c r="E41" s="522"/>
      <c r="F41" s="521"/>
      <c r="G41" s="521"/>
      <c r="H41" s="521"/>
      <c r="I41" s="521"/>
      <c r="J41" s="523"/>
      <c r="K41" s="342"/>
      <c r="L41" s="302"/>
      <c r="M41" s="302"/>
      <c r="N41" s="302"/>
      <c r="O41" s="302"/>
      <c r="P41" s="302"/>
      <c r="Q41" s="302"/>
      <c r="R41" s="302"/>
      <c r="S41" s="302"/>
      <c r="T41" s="302"/>
      <c r="U41" s="302"/>
      <c r="V41" s="302"/>
      <c r="W41" s="302"/>
      <c r="X41" s="302"/>
      <c r="Y41" s="302"/>
      <c r="Z41" s="302"/>
      <c r="AA41" s="302"/>
      <c r="AB41" s="302"/>
      <c r="AC41" s="372"/>
      <c r="AG41" s="284"/>
      <c r="AI41" s="373"/>
    </row>
    <row r="42" spans="1:36" ht="26.25" customHeight="1">
      <c r="B42" s="353">
        <v>1</v>
      </c>
      <c r="C42" s="285">
        <v>4</v>
      </c>
      <c r="D42" s="286" t="s">
        <v>105</v>
      </c>
      <c r="E42" s="287" t="s">
        <v>396</v>
      </c>
      <c r="F42" s="52" t="s">
        <v>1102</v>
      </c>
      <c r="G42" s="296">
        <v>2</v>
      </c>
      <c r="H42" s="288" t="s">
        <v>1141</v>
      </c>
      <c r="I42" s="297">
        <v>3518.6849999999999</v>
      </c>
      <c r="J42" s="289">
        <v>37.784568630631838</v>
      </c>
      <c r="K42" s="363">
        <v>37.784568630631838</v>
      </c>
      <c r="L42" s="303"/>
      <c r="M42" s="303"/>
      <c r="N42" s="303"/>
      <c r="O42" s="303"/>
      <c r="P42" s="303"/>
      <c r="Q42" s="303"/>
      <c r="R42" s="303"/>
      <c r="S42" s="303"/>
      <c r="T42" s="303"/>
      <c r="U42" s="303"/>
      <c r="V42" s="303"/>
      <c r="W42" s="303"/>
      <c r="X42" s="303"/>
      <c r="Y42" s="303"/>
      <c r="Z42" s="303"/>
      <c r="AA42" s="303"/>
      <c r="AB42" s="303"/>
      <c r="AC42" s="374" t="s">
        <v>1418</v>
      </c>
      <c r="AD42" s="375" t="s">
        <v>1418</v>
      </c>
      <c r="AE42" s="375" t="s">
        <v>1418</v>
      </c>
      <c r="AF42" s="376" t="s">
        <v>1418</v>
      </c>
      <c r="AG42" s="298">
        <v>1075.5416208631977</v>
      </c>
      <c r="AH42" s="377" t="s">
        <v>1418</v>
      </c>
      <c r="AI42" s="378" t="s">
        <v>1418</v>
      </c>
      <c r="AJ42" s="290"/>
    </row>
    <row r="43" spans="1:36" ht="26.25" customHeight="1">
      <c r="B43" s="353">
        <v>2</v>
      </c>
      <c r="C43" s="285">
        <v>6</v>
      </c>
      <c r="D43" s="286" t="s">
        <v>106</v>
      </c>
      <c r="E43" s="287" t="s">
        <v>396</v>
      </c>
      <c r="F43" s="52" t="s">
        <v>1102</v>
      </c>
      <c r="G43" s="296">
        <v>1</v>
      </c>
      <c r="H43" s="288" t="s">
        <v>1141</v>
      </c>
      <c r="I43" s="297">
        <v>4630.1000000000004</v>
      </c>
      <c r="J43" s="289">
        <v>7.078015286019764</v>
      </c>
      <c r="K43" s="364">
        <v>7.078015286019764</v>
      </c>
      <c r="L43" s="303"/>
      <c r="M43" s="303"/>
      <c r="N43" s="303"/>
      <c r="O43" s="303"/>
      <c r="P43" s="303"/>
      <c r="Q43" s="303"/>
      <c r="R43" s="303"/>
      <c r="S43" s="303"/>
      <c r="T43" s="303"/>
      <c r="U43" s="303"/>
      <c r="V43" s="303"/>
      <c r="W43" s="303"/>
      <c r="X43" s="303"/>
      <c r="Y43" s="303"/>
      <c r="Z43" s="303"/>
      <c r="AA43" s="303"/>
      <c r="AB43" s="303"/>
      <c r="AC43" s="374" t="s">
        <v>1418</v>
      </c>
      <c r="AD43" s="375" t="s">
        <v>1418</v>
      </c>
      <c r="AE43" s="375" t="s">
        <v>1418</v>
      </c>
      <c r="AF43" s="376" t="s">
        <v>1418</v>
      </c>
      <c r="AG43" s="298">
        <v>2186.9566208631982</v>
      </c>
      <c r="AH43" s="377" t="s">
        <v>1418</v>
      </c>
      <c r="AI43" s="378" t="s">
        <v>1418</v>
      </c>
      <c r="AJ43" s="290"/>
    </row>
    <row r="44" spans="1:36" ht="26.25" customHeight="1">
      <c r="B44" s="353">
        <v>3</v>
      </c>
      <c r="C44" s="285">
        <v>9</v>
      </c>
      <c r="D44" s="286" t="s">
        <v>107</v>
      </c>
      <c r="E44" s="287" t="s">
        <v>396</v>
      </c>
      <c r="F44" s="52" t="s">
        <v>1102</v>
      </c>
      <c r="G44" s="296">
        <v>2</v>
      </c>
      <c r="H44" s="288" t="s">
        <v>1141</v>
      </c>
      <c r="I44" s="297">
        <v>2083.6000000000004</v>
      </c>
      <c r="J44" s="289">
        <v>57.566412680082337</v>
      </c>
      <c r="K44" s="364">
        <v>57.566412680082337</v>
      </c>
      <c r="L44" s="303"/>
      <c r="M44" s="303"/>
      <c r="N44" s="303"/>
      <c r="O44" s="303"/>
      <c r="P44" s="303"/>
      <c r="Q44" s="303"/>
      <c r="R44" s="303"/>
      <c r="S44" s="303"/>
      <c r="T44" s="303"/>
      <c r="U44" s="303"/>
      <c r="V44" s="303"/>
      <c r="W44" s="303"/>
      <c r="X44" s="303"/>
      <c r="Y44" s="303"/>
      <c r="Z44" s="303"/>
      <c r="AA44" s="303"/>
      <c r="AB44" s="303"/>
      <c r="AC44" s="374">
        <v>287.71457499999997</v>
      </c>
      <c r="AD44" s="375" t="s">
        <v>1418</v>
      </c>
      <c r="AE44" s="375" t="s">
        <v>1418</v>
      </c>
      <c r="AF44" s="376" t="s">
        <v>1418</v>
      </c>
      <c r="AG44" s="298">
        <v>359.54337913680183</v>
      </c>
      <c r="AH44" s="377" t="s">
        <v>1418</v>
      </c>
      <c r="AI44" s="378" t="s">
        <v>1418</v>
      </c>
      <c r="AJ44" s="290"/>
    </row>
    <row r="45" spans="1:36" ht="26.25" customHeight="1">
      <c r="B45" s="353">
        <v>4</v>
      </c>
      <c r="C45" s="285">
        <v>11</v>
      </c>
      <c r="D45" s="286" t="s">
        <v>108</v>
      </c>
      <c r="E45" s="287" t="s">
        <v>396</v>
      </c>
      <c r="F45" s="52" t="s">
        <v>1102</v>
      </c>
      <c r="G45" s="296">
        <v>2</v>
      </c>
      <c r="H45" s="288" t="s">
        <v>1141</v>
      </c>
      <c r="I45" s="297">
        <v>5237.3450000000003</v>
      </c>
      <c r="J45" s="289">
        <v>-9.699157044521888</v>
      </c>
      <c r="K45" s="364">
        <v>0</v>
      </c>
      <c r="L45" s="303"/>
      <c r="M45" s="303"/>
      <c r="N45" s="303"/>
      <c r="O45" s="303"/>
      <c r="P45" s="303"/>
      <c r="Q45" s="303"/>
      <c r="R45" s="303"/>
      <c r="S45" s="303"/>
      <c r="T45" s="303"/>
      <c r="U45" s="303"/>
      <c r="V45" s="303"/>
      <c r="W45" s="303"/>
      <c r="X45" s="303"/>
      <c r="Y45" s="303"/>
      <c r="Z45" s="303"/>
      <c r="AA45" s="303"/>
      <c r="AB45" s="303"/>
      <c r="AC45" s="374" t="s">
        <v>1418</v>
      </c>
      <c r="AD45" s="375" t="s">
        <v>1418</v>
      </c>
      <c r="AE45" s="375" t="s">
        <v>1418</v>
      </c>
      <c r="AF45" s="376" t="s">
        <v>1418</v>
      </c>
      <c r="AG45" s="298">
        <v>2794.2016208631981</v>
      </c>
      <c r="AH45" s="377" t="s">
        <v>1418</v>
      </c>
      <c r="AI45" s="378" t="s">
        <v>1418</v>
      </c>
      <c r="AJ45" s="290"/>
    </row>
    <row r="46" spans="1:36" ht="26.25" customHeight="1">
      <c r="B46" s="353">
        <v>5</v>
      </c>
      <c r="C46" s="285">
        <v>12</v>
      </c>
      <c r="D46" s="286" t="s">
        <v>109</v>
      </c>
      <c r="E46" s="287" t="s">
        <v>397</v>
      </c>
      <c r="F46" s="52" t="s">
        <v>1102</v>
      </c>
      <c r="G46" s="296">
        <v>2</v>
      </c>
      <c r="H46" s="288" t="s">
        <v>1141</v>
      </c>
      <c r="I46" s="297">
        <v>2114.4472000000001</v>
      </c>
      <c r="J46" s="289">
        <v>58.418669660896803</v>
      </c>
      <c r="K46" s="364">
        <v>58.418669660896803</v>
      </c>
      <c r="L46" s="303"/>
      <c r="M46" s="303"/>
      <c r="N46" s="303"/>
      <c r="O46" s="303"/>
      <c r="P46" s="303"/>
      <c r="Q46" s="303"/>
      <c r="R46" s="303"/>
      <c r="S46" s="303"/>
      <c r="T46" s="303"/>
      <c r="U46" s="303"/>
      <c r="V46" s="303"/>
      <c r="W46" s="303"/>
      <c r="X46" s="303"/>
      <c r="Y46" s="303"/>
      <c r="Z46" s="303"/>
      <c r="AA46" s="303"/>
      <c r="AB46" s="303"/>
      <c r="AC46" s="374">
        <v>256.86737500000027</v>
      </c>
      <c r="AD46" s="375" t="s">
        <v>1418</v>
      </c>
      <c r="AE46" s="375" t="s">
        <v>1418</v>
      </c>
      <c r="AF46" s="376" t="s">
        <v>1418</v>
      </c>
      <c r="AG46" s="298">
        <v>328.69617913680213</v>
      </c>
      <c r="AH46" s="377" t="s">
        <v>1418</v>
      </c>
      <c r="AI46" s="378" t="s">
        <v>1418</v>
      </c>
      <c r="AJ46" s="290"/>
    </row>
    <row r="47" spans="1:36" ht="26.25" customHeight="1">
      <c r="B47" s="353">
        <v>6</v>
      </c>
      <c r="C47" s="285">
        <v>17</v>
      </c>
      <c r="D47" s="286" t="s">
        <v>110</v>
      </c>
      <c r="E47" s="287" t="s">
        <v>396</v>
      </c>
      <c r="F47" s="52" t="s">
        <v>1102</v>
      </c>
      <c r="G47" s="296">
        <v>6</v>
      </c>
      <c r="H47" s="288" t="s">
        <v>1141</v>
      </c>
      <c r="I47" s="297">
        <v>2171.0069166666667</v>
      </c>
      <c r="J47" s="289">
        <v>59.981320837083146</v>
      </c>
      <c r="K47" s="364">
        <v>59.981320837083146</v>
      </c>
      <c r="L47" s="303"/>
      <c r="M47" s="303"/>
      <c r="N47" s="303"/>
      <c r="O47" s="303"/>
      <c r="P47" s="303"/>
      <c r="Q47" s="303"/>
      <c r="R47" s="303"/>
      <c r="S47" s="303"/>
      <c r="T47" s="303"/>
      <c r="U47" s="303"/>
      <c r="V47" s="303"/>
      <c r="W47" s="303"/>
      <c r="X47" s="303"/>
      <c r="Y47" s="303"/>
      <c r="Z47" s="303"/>
      <c r="AA47" s="303"/>
      <c r="AB47" s="303"/>
      <c r="AC47" s="374">
        <v>200.30765833333362</v>
      </c>
      <c r="AD47" s="375" t="s">
        <v>1418</v>
      </c>
      <c r="AE47" s="375" t="s">
        <v>1418</v>
      </c>
      <c r="AF47" s="376" t="s">
        <v>1418</v>
      </c>
      <c r="AG47" s="298">
        <v>272.13646247013548</v>
      </c>
      <c r="AH47" s="377" t="s">
        <v>1418</v>
      </c>
      <c r="AI47" s="378" t="s">
        <v>1418</v>
      </c>
      <c r="AJ47" s="290"/>
    </row>
    <row r="48" spans="1:36" ht="26.25" customHeight="1">
      <c r="B48" s="353">
        <v>7</v>
      </c>
      <c r="C48" s="285">
        <v>18</v>
      </c>
      <c r="D48" s="286" t="s">
        <v>111</v>
      </c>
      <c r="E48" s="287" t="s">
        <v>396</v>
      </c>
      <c r="F48" s="52" t="s">
        <v>1102</v>
      </c>
      <c r="G48" s="296">
        <v>2</v>
      </c>
      <c r="H48" s="288" t="s">
        <v>1141</v>
      </c>
      <c r="I48" s="297">
        <v>2910.0695000000001</v>
      </c>
      <c r="J48" s="289">
        <v>54.599605603416762</v>
      </c>
      <c r="K48" s="364">
        <v>54.599605603416762</v>
      </c>
      <c r="L48" s="303"/>
      <c r="M48" s="303"/>
      <c r="N48" s="303"/>
      <c r="O48" s="303"/>
      <c r="P48" s="303"/>
      <c r="Q48" s="303"/>
      <c r="R48" s="303"/>
      <c r="S48" s="303"/>
      <c r="T48" s="303"/>
      <c r="U48" s="303"/>
      <c r="V48" s="303"/>
      <c r="W48" s="303"/>
      <c r="X48" s="303"/>
      <c r="Y48" s="303"/>
      <c r="Z48" s="303"/>
      <c r="AA48" s="303"/>
      <c r="AB48" s="303"/>
      <c r="AC48" s="374" t="s">
        <v>1418</v>
      </c>
      <c r="AD48" s="375" t="s">
        <v>1418</v>
      </c>
      <c r="AE48" s="375" t="s">
        <v>1418</v>
      </c>
      <c r="AF48" s="376" t="s">
        <v>1418</v>
      </c>
      <c r="AG48" s="298">
        <v>466.92612086319787</v>
      </c>
      <c r="AH48" s="377" t="s">
        <v>1418</v>
      </c>
      <c r="AI48" s="378" t="s">
        <v>1418</v>
      </c>
      <c r="AJ48" s="290"/>
    </row>
    <row r="49" spans="2:36" ht="26.25" customHeight="1">
      <c r="B49" s="353">
        <v>8</v>
      </c>
      <c r="C49" s="285">
        <v>19</v>
      </c>
      <c r="D49" s="286" t="s">
        <v>112</v>
      </c>
      <c r="E49" s="287" t="s">
        <v>396</v>
      </c>
      <c r="F49" s="52" t="s">
        <v>1102</v>
      </c>
      <c r="G49" s="296">
        <v>2</v>
      </c>
      <c r="H49" s="288" t="s">
        <v>1141</v>
      </c>
      <c r="I49" s="297">
        <v>4764.6019999999999</v>
      </c>
      <c r="J49" s="289">
        <v>3.361948076240346</v>
      </c>
      <c r="K49" s="364">
        <v>3.361948076240346</v>
      </c>
      <c r="L49" s="303"/>
      <c r="M49" s="303"/>
      <c r="N49" s="303"/>
      <c r="O49" s="303"/>
      <c r="P49" s="303"/>
      <c r="Q49" s="303"/>
      <c r="R49" s="303"/>
      <c r="S49" s="303"/>
      <c r="T49" s="303"/>
      <c r="U49" s="303"/>
      <c r="V49" s="303"/>
      <c r="W49" s="303"/>
      <c r="X49" s="303"/>
      <c r="Y49" s="303"/>
      <c r="Z49" s="303"/>
      <c r="AA49" s="303"/>
      <c r="AB49" s="303"/>
      <c r="AC49" s="374" t="s">
        <v>1418</v>
      </c>
      <c r="AD49" s="375" t="s">
        <v>1418</v>
      </c>
      <c r="AE49" s="375" t="s">
        <v>1418</v>
      </c>
      <c r="AF49" s="376" t="s">
        <v>1418</v>
      </c>
      <c r="AG49" s="298">
        <v>2321.4586208631977</v>
      </c>
      <c r="AH49" s="377" t="s">
        <v>1418</v>
      </c>
      <c r="AI49" s="378" t="s">
        <v>1418</v>
      </c>
      <c r="AJ49" s="290"/>
    </row>
    <row r="50" spans="2:36" ht="26.25" customHeight="1">
      <c r="B50" s="353">
        <v>9</v>
      </c>
      <c r="C50" s="285">
        <v>20</v>
      </c>
      <c r="D50" s="286" t="s">
        <v>113</v>
      </c>
      <c r="E50" s="287" t="s">
        <v>396</v>
      </c>
      <c r="F50" s="52" t="s">
        <v>1102</v>
      </c>
      <c r="G50" s="296">
        <v>1</v>
      </c>
      <c r="H50" s="288" t="s">
        <v>1141</v>
      </c>
      <c r="I50" s="297">
        <v>1931.9760000000001</v>
      </c>
      <c r="J50" s="289">
        <v>53.377293004422512</v>
      </c>
      <c r="K50" s="364">
        <v>53.377293004422512</v>
      </c>
      <c r="L50" s="303"/>
      <c r="M50" s="303"/>
      <c r="N50" s="303"/>
      <c r="O50" s="303"/>
      <c r="P50" s="303"/>
      <c r="Q50" s="303"/>
      <c r="R50" s="303"/>
      <c r="S50" s="303"/>
      <c r="T50" s="303"/>
      <c r="U50" s="303"/>
      <c r="V50" s="303"/>
      <c r="W50" s="303"/>
      <c r="X50" s="303"/>
      <c r="Y50" s="303"/>
      <c r="Z50" s="303"/>
      <c r="AA50" s="303"/>
      <c r="AB50" s="303"/>
      <c r="AC50" s="374">
        <v>439.33857500000022</v>
      </c>
      <c r="AD50" s="375" t="s">
        <v>1418</v>
      </c>
      <c r="AE50" s="375" t="s">
        <v>1418</v>
      </c>
      <c r="AF50" s="376" t="s">
        <v>1418</v>
      </c>
      <c r="AG50" s="298">
        <v>511.16737913680208</v>
      </c>
      <c r="AH50" s="377" t="s">
        <v>1418</v>
      </c>
      <c r="AI50" s="378" t="s">
        <v>1418</v>
      </c>
      <c r="AJ50" s="290"/>
    </row>
    <row r="51" spans="2:36" ht="26.25" customHeight="1">
      <c r="B51" s="353">
        <v>10</v>
      </c>
      <c r="C51" s="285">
        <v>23</v>
      </c>
      <c r="D51" s="286" t="s">
        <v>114</v>
      </c>
      <c r="E51" s="287" t="s">
        <v>396</v>
      </c>
      <c r="F51" s="52" t="s">
        <v>1102</v>
      </c>
      <c r="G51" s="296">
        <v>2</v>
      </c>
      <c r="H51" s="288" t="s">
        <v>1141</v>
      </c>
      <c r="I51" s="297">
        <v>3973.0072500000001</v>
      </c>
      <c r="J51" s="289">
        <v>25.232398284479249</v>
      </c>
      <c r="K51" s="364">
        <v>25.232398284479249</v>
      </c>
      <c r="L51" s="303"/>
      <c r="M51" s="303"/>
      <c r="N51" s="303"/>
      <c r="O51" s="303"/>
      <c r="P51" s="303"/>
      <c r="Q51" s="303"/>
      <c r="R51" s="303"/>
      <c r="S51" s="303"/>
      <c r="T51" s="303"/>
      <c r="U51" s="303"/>
      <c r="V51" s="303"/>
      <c r="W51" s="303"/>
      <c r="X51" s="303"/>
      <c r="Y51" s="303"/>
      <c r="Z51" s="303"/>
      <c r="AA51" s="303"/>
      <c r="AB51" s="303"/>
      <c r="AC51" s="374" t="s">
        <v>1418</v>
      </c>
      <c r="AD51" s="375" t="s">
        <v>1418</v>
      </c>
      <c r="AE51" s="375" t="s">
        <v>1418</v>
      </c>
      <c r="AF51" s="376" t="s">
        <v>1418</v>
      </c>
      <c r="AG51" s="298">
        <v>1529.8638708631979</v>
      </c>
      <c r="AH51" s="377" t="s">
        <v>1418</v>
      </c>
      <c r="AI51" s="378" t="s">
        <v>1418</v>
      </c>
      <c r="AJ51" s="290"/>
    </row>
    <row r="52" spans="2:36" ht="26.25" customHeight="1">
      <c r="B52" s="353">
        <v>11</v>
      </c>
      <c r="C52" s="285">
        <v>24</v>
      </c>
      <c r="D52" s="286" t="s">
        <v>115</v>
      </c>
      <c r="E52" s="287" t="s">
        <v>396</v>
      </c>
      <c r="F52" s="52" t="s">
        <v>1102</v>
      </c>
      <c r="G52" s="296">
        <v>2</v>
      </c>
      <c r="H52" s="288" t="s">
        <v>1141</v>
      </c>
      <c r="I52" s="297">
        <v>1849.0155</v>
      </c>
      <c r="J52" s="289">
        <v>51.085231966245331</v>
      </c>
      <c r="K52" s="364">
        <v>51.085231966245331</v>
      </c>
      <c r="L52" s="303"/>
      <c r="M52" s="303"/>
      <c r="N52" s="303"/>
      <c r="O52" s="303"/>
      <c r="P52" s="303"/>
      <c r="Q52" s="303"/>
      <c r="R52" s="303"/>
      <c r="S52" s="303"/>
      <c r="T52" s="303"/>
      <c r="U52" s="303"/>
      <c r="V52" s="303"/>
      <c r="W52" s="303"/>
      <c r="X52" s="303"/>
      <c r="Y52" s="303"/>
      <c r="Z52" s="303"/>
      <c r="AA52" s="303"/>
      <c r="AB52" s="303"/>
      <c r="AC52" s="374">
        <v>522.29907500000036</v>
      </c>
      <c r="AD52" s="375" t="s">
        <v>1418</v>
      </c>
      <c r="AE52" s="375" t="s">
        <v>1418</v>
      </c>
      <c r="AF52" s="376" t="s">
        <v>1418</v>
      </c>
      <c r="AG52" s="298">
        <v>594.12787913680222</v>
      </c>
      <c r="AH52" s="377" t="s">
        <v>1418</v>
      </c>
      <c r="AI52" s="378" t="s">
        <v>1418</v>
      </c>
      <c r="AJ52" s="290"/>
    </row>
    <row r="53" spans="2:36" ht="26.25" customHeight="1">
      <c r="B53" s="353">
        <v>12</v>
      </c>
      <c r="C53" s="285">
        <v>25</v>
      </c>
      <c r="D53" s="286" t="s">
        <v>116</v>
      </c>
      <c r="E53" s="287" t="s">
        <v>397</v>
      </c>
      <c r="F53" s="52" t="s">
        <v>1102</v>
      </c>
      <c r="G53" s="296">
        <v>2</v>
      </c>
      <c r="H53" s="288" t="s">
        <v>1141</v>
      </c>
      <c r="I53" s="297">
        <v>2157.0950000000003</v>
      </c>
      <c r="J53" s="289">
        <v>59.596957650289028</v>
      </c>
      <c r="K53" s="364">
        <v>59.596957650289028</v>
      </c>
      <c r="L53" s="303"/>
      <c r="M53" s="303"/>
      <c r="N53" s="303"/>
      <c r="O53" s="303"/>
      <c r="P53" s="303"/>
      <c r="Q53" s="303"/>
      <c r="R53" s="303"/>
      <c r="S53" s="303"/>
      <c r="T53" s="303"/>
      <c r="U53" s="303"/>
      <c r="V53" s="303"/>
      <c r="W53" s="303"/>
      <c r="X53" s="303"/>
      <c r="Y53" s="303"/>
      <c r="Z53" s="303"/>
      <c r="AA53" s="303"/>
      <c r="AB53" s="303"/>
      <c r="AC53" s="374">
        <v>214.21957500000008</v>
      </c>
      <c r="AD53" s="375" t="s">
        <v>1418</v>
      </c>
      <c r="AE53" s="375" t="s">
        <v>1418</v>
      </c>
      <c r="AF53" s="376" t="s">
        <v>1418</v>
      </c>
      <c r="AG53" s="298">
        <v>286.04837913680194</v>
      </c>
      <c r="AH53" s="377" t="s">
        <v>1418</v>
      </c>
      <c r="AI53" s="378" t="s">
        <v>1418</v>
      </c>
      <c r="AJ53" s="290"/>
    </row>
    <row r="54" spans="2:36" ht="26.25" customHeight="1">
      <c r="B54" s="353">
        <v>13</v>
      </c>
      <c r="C54" s="285">
        <v>26</v>
      </c>
      <c r="D54" s="286" t="s">
        <v>117</v>
      </c>
      <c r="E54" s="287" t="s">
        <v>397</v>
      </c>
      <c r="F54" s="52" t="s">
        <v>1143</v>
      </c>
      <c r="G54" s="296">
        <v>1</v>
      </c>
      <c r="H54" s="288" t="s">
        <v>1145</v>
      </c>
      <c r="I54" s="297" t="s">
        <v>1418</v>
      </c>
      <c r="J54" s="289">
        <v>0</v>
      </c>
      <c r="K54" s="364">
        <v>0</v>
      </c>
      <c r="L54" s="303"/>
      <c r="M54" s="303"/>
      <c r="N54" s="303"/>
      <c r="O54" s="303"/>
      <c r="P54" s="303"/>
      <c r="Q54" s="303"/>
      <c r="R54" s="303"/>
      <c r="S54" s="303"/>
      <c r="T54" s="303"/>
      <c r="U54" s="303"/>
      <c r="V54" s="303"/>
      <c r="W54" s="303"/>
      <c r="X54" s="303"/>
      <c r="Y54" s="303"/>
      <c r="Z54" s="303"/>
      <c r="AA54" s="303"/>
      <c r="AB54" s="303"/>
      <c r="AC54" s="374" t="s">
        <v>1418</v>
      </c>
      <c r="AD54" s="375" t="s">
        <v>1418</v>
      </c>
      <c r="AE54" s="375" t="s">
        <v>1418</v>
      </c>
      <c r="AF54" s="376" t="s">
        <v>1418</v>
      </c>
      <c r="AG54" s="298" t="s">
        <v>1418</v>
      </c>
      <c r="AH54" s="377" t="s">
        <v>1418</v>
      </c>
      <c r="AI54" s="378" t="s">
        <v>1418</v>
      </c>
      <c r="AJ54" s="290"/>
    </row>
    <row r="55" spans="2:36" ht="26.25" customHeight="1">
      <c r="B55" s="353">
        <v>14</v>
      </c>
      <c r="C55" s="285">
        <v>27</v>
      </c>
      <c r="D55" s="286" t="s">
        <v>118</v>
      </c>
      <c r="E55" s="287" t="s">
        <v>397</v>
      </c>
      <c r="F55" s="52" t="s">
        <v>1102</v>
      </c>
      <c r="G55" s="296">
        <v>2</v>
      </c>
      <c r="H55" s="288" t="s">
        <v>1141</v>
      </c>
      <c r="I55" s="297">
        <v>1974.5810999999999</v>
      </c>
      <c r="J55" s="289">
        <v>54.554401263625891</v>
      </c>
      <c r="K55" s="364">
        <v>54.554401263625891</v>
      </c>
      <c r="L55" s="303"/>
      <c r="M55" s="303"/>
      <c r="N55" s="303"/>
      <c r="O55" s="303"/>
      <c r="P55" s="303"/>
      <c r="Q55" s="303"/>
      <c r="R55" s="303"/>
      <c r="S55" s="303"/>
      <c r="T55" s="303"/>
      <c r="U55" s="303"/>
      <c r="V55" s="303"/>
      <c r="W55" s="303"/>
      <c r="X55" s="303"/>
      <c r="Y55" s="303"/>
      <c r="Z55" s="303"/>
      <c r="AA55" s="303"/>
      <c r="AB55" s="303"/>
      <c r="AC55" s="374">
        <v>396.73347500000045</v>
      </c>
      <c r="AD55" s="375" t="s">
        <v>1418</v>
      </c>
      <c r="AE55" s="375" t="s">
        <v>1418</v>
      </c>
      <c r="AF55" s="376" t="s">
        <v>1418</v>
      </c>
      <c r="AG55" s="298">
        <v>468.56227913680232</v>
      </c>
      <c r="AH55" s="377" t="s">
        <v>1418</v>
      </c>
      <c r="AI55" s="378" t="s">
        <v>1418</v>
      </c>
      <c r="AJ55" s="290"/>
    </row>
    <row r="56" spans="2:36" ht="26.25" customHeight="1">
      <c r="B56" s="353">
        <v>15</v>
      </c>
      <c r="C56" s="285">
        <v>28</v>
      </c>
      <c r="D56" s="286" t="s">
        <v>119</v>
      </c>
      <c r="E56" s="287" t="s">
        <v>396</v>
      </c>
      <c r="F56" s="52" t="s">
        <v>1102</v>
      </c>
      <c r="G56" s="296">
        <v>2</v>
      </c>
      <c r="H56" s="288" t="s">
        <v>1141</v>
      </c>
      <c r="I56" s="297">
        <v>2241.527</v>
      </c>
      <c r="J56" s="289">
        <v>61.929673793216985</v>
      </c>
      <c r="K56" s="364">
        <v>61.929673793216985</v>
      </c>
      <c r="L56" s="303"/>
      <c r="M56" s="303"/>
      <c r="N56" s="303"/>
      <c r="O56" s="303"/>
      <c r="P56" s="303"/>
      <c r="Q56" s="303"/>
      <c r="R56" s="303"/>
      <c r="S56" s="303"/>
      <c r="T56" s="303"/>
      <c r="U56" s="303"/>
      <c r="V56" s="303"/>
      <c r="W56" s="303"/>
      <c r="X56" s="303"/>
      <c r="Y56" s="303"/>
      <c r="Z56" s="303"/>
      <c r="AA56" s="303"/>
      <c r="AB56" s="303"/>
      <c r="AC56" s="374">
        <v>129.78757500000029</v>
      </c>
      <c r="AD56" s="375" t="s">
        <v>1418</v>
      </c>
      <c r="AE56" s="375" t="s">
        <v>1418</v>
      </c>
      <c r="AF56" s="376" t="s">
        <v>1418</v>
      </c>
      <c r="AG56" s="298">
        <v>201.61637913680215</v>
      </c>
      <c r="AH56" s="377" t="s">
        <v>1418</v>
      </c>
      <c r="AI56" s="378" t="s">
        <v>1418</v>
      </c>
      <c r="AJ56" s="290"/>
    </row>
    <row r="57" spans="2:36" ht="26.25" customHeight="1">
      <c r="B57" s="353">
        <v>16</v>
      </c>
      <c r="C57" s="285">
        <v>29</v>
      </c>
      <c r="D57" s="286" t="s">
        <v>120</v>
      </c>
      <c r="E57" s="287" t="s">
        <v>396</v>
      </c>
      <c r="F57" s="52" t="s">
        <v>1102</v>
      </c>
      <c r="G57" s="296">
        <v>2</v>
      </c>
      <c r="H57" s="288" t="s">
        <v>1141</v>
      </c>
      <c r="I57" s="297">
        <v>3057.5590000000002</v>
      </c>
      <c r="J57" s="289">
        <v>50.524715306344852</v>
      </c>
      <c r="K57" s="364">
        <v>50.524715306344852</v>
      </c>
      <c r="L57" s="341"/>
      <c r="M57" s="341"/>
      <c r="N57" s="341"/>
      <c r="O57" s="341"/>
      <c r="P57" s="341"/>
      <c r="Q57" s="341"/>
      <c r="R57" s="341"/>
      <c r="S57" s="341"/>
      <c r="T57" s="341"/>
      <c r="U57" s="341"/>
      <c r="V57" s="341"/>
      <c r="W57" s="341"/>
      <c r="X57" s="341"/>
      <c r="Y57" s="341"/>
      <c r="Z57" s="341"/>
      <c r="AA57" s="341"/>
      <c r="AB57" s="303"/>
      <c r="AC57" s="374" t="s">
        <v>1418</v>
      </c>
      <c r="AD57" s="375" t="s">
        <v>1418</v>
      </c>
      <c r="AE57" s="375" t="s">
        <v>1418</v>
      </c>
      <c r="AF57" s="376" t="s">
        <v>1418</v>
      </c>
      <c r="AG57" s="298">
        <v>614.415620863198</v>
      </c>
      <c r="AH57" s="377" t="s">
        <v>1418</v>
      </c>
      <c r="AI57" s="378" t="s">
        <v>1418</v>
      </c>
      <c r="AJ57" s="290"/>
    </row>
    <row r="58" spans="2:36" ht="26.25" customHeight="1">
      <c r="B58" s="353">
        <v>17</v>
      </c>
      <c r="C58" s="285">
        <v>30</v>
      </c>
      <c r="D58" s="286" t="s">
        <v>121</v>
      </c>
      <c r="E58" s="287" t="s">
        <v>396</v>
      </c>
      <c r="F58" s="52" t="s">
        <v>1102</v>
      </c>
      <c r="G58" s="296">
        <v>3</v>
      </c>
      <c r="H58" s="288" t="s">
        <v>1141</v>
      </c>
      <c r="I58" s="297">
        <v>3181.0573333333336</v>
      </c>
      <c r="J58" s="289">
        <v>47.11266115873061</v>
      </c>
      <c r="K58" s="364">
        <v>47.11266115873061</v>
      </c>
      <c r="L58" s="303"/>
      <c r="M58" s="303"/>
      <c r="N58" s="303"/>
      <c r="O58" s="303"/>
      <c r="P58" s="303"/>
      <c r="Q58" s="303"/>
      <c r="R58" s="303"/>
      <c r="S58" s="303"/>
      <c r="T58" s="303"/>
      <c r="U58" s="303"/>
      <c r="V58" s="303"/>
      <c r="W58" s="303"/>
      <c r="X58" s="303"/>
      <c r="Y58" s="303"/>
      <c r="Z58" s="303"/>
      <c r="AA58" s="303"/>
      <c r="AB58" s="303"/>
      <c r="AC58" s="374" t="s">
        <v>1418</v>
      </c>
      <c r="AD58" s="375" t="s">
        <v>1418</v>
      </c>
      <c r="AE58" s="375" t="s">
        <v>1418</v>
      </c>
      <c r="AF58" s="376" t="s">
        <v>1418</v>
      </c>
      <c r="AG58" s="298">
        <v>737.91395419653145</v>
      </c>
      <c r="AH58" s="377" t="s">
        <v>1418</v>
      </c>
      <c r="AI58" s="378" t="s">
        <v>1418</v>
      </c>
      <c r="AJ58" s="290"/>
    </row>
    <row r="59" spans="2:36" ht="26.25" customHeight="1">
      <c r="B59" s="353">
        <v>18</v>
      </c>
      <c r="C59" s="285">
        <v>32</v>
      </c>
      <c r="D59" s="286" t="s">
        <v>122</v>
      </c>
      <c r="E59" s="287" t="s">
        <v>396</v>
      </c>
      <c r="F59" s="52" t="s">
        <v>1102</v>
      </c>
      <c r="G59" s="296">
        <v>3</v>
      </c>
      <c r="H59" s="288" t="s">
        <v>1141</v>
      </c>
      <c r="I59" s="297">
        <v>2297.3343333333337</v>
      </c>
      <c r="J59" s="289">
        <v>63.471537865611687</v>
      </c>
      <c r="K59" s="364">
        <v>63.471537865611687</v>
      </c>
      <c r="L59" s="303"/>
      <c r="M59" s="303"/>
      <c r="N59" s="303"/>
      <c r="O59" s="303"/>
      <c r="P59" s="303"/>
      <c r="Q59" s="303"/>
      <c r="R59" s="303"/>
      <c r="S59" s="303"/>
      <c r="T59" s="303"/>
      <c r="U59" s="303"/>
      <c r="V59" s="303"/>
      <c r="W59" s="303"/>
      <c r="X59" s="303"/>
      <c r="Y59" s="303"/>
      <c r="Z59" s="303"/>
      <c r="AA59" s="303"/>
      <c r="AB59" s="303"/>
      <c r="AC59" s="374">
        <v>73.980241666666643</v>
      </c>
      <c r="AD59" s="375" t="s">
        <v>1418</v>
      </c>
      <c r="AE59" s="375" t="s">
        <v>1418</v>
      </c>
      <c r="AF59" s="376" t="s">
        <v>1418</v>
      </c>
      <c r="AG59" s="298">
        <v>145.80904580346851</v>
      </c>
      <c r="AH59" s="377" t="s">
        <v>1418</v>
      </c>
      <c r="AI59" s="378" t="s">
        <v>1418</v>
      </c>
      <c r="AJ59" s="290"/>
    </row>
    <row r="60" spans="2:36" ht="26.25" customHeight="1">
      <c r="B60" s="353">
        <v>19</v>
      </c>
      <c r="C60" s="285">
        <v>33</v>
      </c>
      <c r="D60" s="286" t="s">
        <v>123</v>
      </c>
      <c r="E60" s="287" t="s">
        <v>397</v>
      </c>
      <c r="F60" s="52" t="s">
        <v>1102</v>
      </c>
      <c r="G60" s="296">
        <v>4</v>
      </c>
      <c r="H60" s="288" t="s">
        <v>1141</v>
      </c>
      <c r="I60" s="297">
        <v>2049.7887500000002</v>
      </c>
      <c r="J60" s="289">
        <v>56.63226391317437</v>
      </c>
      <c r="K60" s="364">
        <v>56.63226391317437</v>
      </c>
      <c r="L60" s="303"/>
      <c r="M60" s="303"/>
      <c r="N60" s="303"/>
      <c r="O60" s="303"/>
      <c r="P60" s="303"/>
      <c r="Q60" s="303"/>
      <c r="R60" s="303"/>
      <c r="S60" s="303"/>
      <c r="T60" s="303"/>
      <c r="U60" s="303"/>
      <c r="V60" s="303"/>
      <c r="W60" s="303"/>
      <c r="X60" s="303"/>
      <c r="Y60" s="303"/>
      <c r="Z60" s="303"/>
      <c r="AA60" s="303"/>
      <c r="AB60" s="303"/>
      <c r="AC60" s="374">
        <v>321.52582500000017</v>
      </c>
      <c r="AD60" s="375" t="s">
        <v>1418</v>
      </c>
      <c r="AE60" s="375" t="s">
        <v>1418</v>
      </c>
      <c r="AF60" s="376" t="s">
        <v>1418</v>
      </c>
      <c r="AG60" s="298">
        <v>393.35462913680203</v>
      </c>
      <c r="AH60" s="377" t="s">
        <v>1418</v>
      </c>
      <c r="AI60" s="378" t="s">
        <v>1418</v>
      </c>
      <c r="AJ60" s="290"/>
    </row>
    <row r="61" spans="2:36" ht="26.25" customHeight="1">
      <c r="B61" s="353">
        <v>20</v>
      </c>
      <c r="C61" s="285">
        <v>34</v>
      </c>
      <c r="D61" s="286" t="s">
        <v>124</v>
      </c>
      <c r="E61" s="287" t="s">
        <v>397</v>
      </c>
      <c r="F61" s="52" t="s">
        <v>1143</v>
      </c>
      <c r="G61" s="296">
        <v>1</v>
      </c>
      <c r="H61" s="288" t="s">
        <v>1145</v>
      </c>
      <c r="I61" s="297" t="s">
        <v>1418</v>
      </c>
      <c r="J61" s="289">
        <v>0</v>
      </c>
      <c r="K61" s="364">
        <v>0</v>
      </c>
      <c r="L61" s="303"/>
      <c r="M61" s="303"/>
      <c r="N61" s="303"/>
      <c r="O61" s="303"/>
      <c r="P61" s="303"/>
      <c r="Q61" s="303"/>
      <c r="R61" s="303"/>
      <c r="S61" s="303"/>
      <c r="T61" s="303"/>
      <c r="U61" s="303"/>
      <c r="V61" s="303"/>
      <c r="W61" s="303"/>
      <c r="X61" s="303"/>
      <c r="Y61" s="303"/>
      <c r="Z61" s="303"/>
      <c r="AA61" s="303"/>
      <c r="AB61" s="303"/>
      <c r="AC61" s="374" t="s">
        <v>1418</v>
      </c>
      <c r="AD61" s="375" t="s">
        <v>1418</v>
      </c>
      <c r="AE61" s="375" t="s">
        <v>1418</v>
      </c>
      <c r="AF61" s="376" t="s">
        <v>1418</v>
      </c>
      <c r="AG61" s="298" t="s">
        <v>1418</v>
      </c>
      <c r="AH61" s="377" t="s">
        <v>1418</v>
      </c>
      <c r="AI61" s="378" t="s">
        <v>1418</v>
      </c>
      <c r="AJ61" s="290"/>
    </row>
    <row r="62" spans="2:36" ht="26.25" customHeight="1">
      <c r="B62" s="353">
        <v>21</v>
      </c>
      <c r="C62" s="285">
        <v>35</v>
      </c>
      <c r="D62" s="286" t="s">
        <v>125</v>
      </c>
      <c r="E62" s="287" t="s">
        <v>396</v>
      </c>
      <c r="F62" s="52" t="s">
        <v>1102</v>
      </c>
      <c r="G62" s="296">
        <v>2</v>
      </c>
      <c r="H62" s="288" t="s">
        <v>1141</v>
      </c>
      <c r="I62" s="297">
        <v>1971.4250000000002</v>
      </c>
      <c r="J62" s="289">
        <v>54.467203454516856</v>
      </c>
      <c r="K62" s="364">
        <v>54.467203454516856</v>
      </c>
      <c r="L62" s="303"/>
      <c r="M62" s="303"/>
      <c r="N62" s="303"/>
      <c r="O62" s="303"/>
      <c r="P62" s="303"/>
      <c r="Q62" s="303"/>
      <c r="R62" s="303"/>
      <c r="S62" s="303"/>
      <c r="T62" s="303"/>
      <c r="U62" s="303"/>
      <c r="V62" s="303"/>
      <c r="W62" s="303"/>
      <c r="X62" s="303"/>
      <c r="Y62" s="303"/>
      <c r="Z62" s="303"/>
      <c r="AA62" s="303"/>
      <c r="AB62" s="303"/>
      <c r="AC62" s="374">
        <v>399.88957500000015</v>
      </c>
      <c r="AD62" s="375" t="s">
        <v>1418</v>
      </c>
      <c r="AE62" s="375" t="s">
        <v>1418</v>
      </c>
      <c r="AF62" s="376" t="s">
        <v>1418</v>
      </c>
      <c r="AG62" s="298">
        <v>471.71837913680201</v>
      </c>
      <c r="AH62" s="377" t="s">
        <v>1418</v>
      </c>
      <c r="AI62" s="378" t="s">
        <v>1418</v>
      </c>
      <c r="AJ62" s="290"/>
    </row>
    <row r="63" spans="2:36" ht="26.25" customHeight="1">
      <c r="B63" s="353">
        <v>22</v>
      </c>
      <c r="C63" s="285">
        <v>38</v>
      </c>
      <c r="D63" s="286" t="s">
        <v>126</v>
      </c>
      <c r="E63" s="287" t="s">
        <v>397</v>
      </c>
      <c r="F63" s="52" t="s">
        <v>1143</v>
      </c>
      <c r="G63" s="296">
        <v>2</v>
      </c>
      <c r="H63" s="288" t="s">
        <v>1145</v>
      </c>
      <c r="I63" s="297" t="s">
        <v>1418</v>
      </c>
      <c r="J63" s="289">
        <v>0</v>
      </c>
      <c r="K63" s="364">
        <v>0</v>
      </c>
      <c r="L63" s="303"/>
      <c r="M63" s="303"/>
      <c r="N63" s="303"/>
      <c r="O63" s="303"/>
      <c r="P63" s="303"/>
      <c r="Q63" s="303"/>
      <c r="R63" s="303"/>
      <c r="S63" s="303"/>
      <c r="T63" s="303"/>
      <c r="U63" s="303"/>
      <c r="V63" s="303"/>
      <c r="W63" s="303"/>
      <c r="X63" s="303"/>
      <c r="Y63" s="303"/>
      <c r="Z63" s="303"/>
      <c r="AA63" s="303"/>
      <c r="AB63" s="303"/>
      <c r="AC63" s="374" t="s">
        <v>1418</v>
      </c>
      <c r="AD63" s="375" t="s">
        <v>1418</v>
      </c>
      <c r="AE63" s="375" t="s">
        <v>1418</v>
      </c>
      <c r="AF63" s="376" t="s">
        <v>1418</v>
      </c>
      <c r="AG63" s="298" t="s">
        <v>1418</v>
      </c>
      <c r="AH63" s="377" t="s">
        <v>1418</v>
      </c>
      <c r="AI63" s="378" t="s">
        <v>1418</v>
      </c>
      <c r="AJ63" s="290"/>
    </row>
    <row r="64" spans="2:36" ht="26.25" customHeight="1">
      <c r="B64" s="353">
        <v>23</v>
      </c>
      <c r="C64" s="285">
        <v>39</v>
      </c>
      <c r="D64" s="286" t="s">
        <v>127</v>
      </c>
      <c r="E64" s="287" t="s">
        <v>396</v>
      </c>
      <c r="F64" s="52" t="s">
        <v>1102</v>
      </c>
      <c r="G64" s="296">
        <v>3</v>
      </c>
      <c r="H64" s="288" t="s">
        <v>1141</v>
      </c>
      <c r="I64" s="297">
        <v>2507.9213333333332</v>
      </c>
      <c r="J64" s="289">
        <v>65.71029254950615</v>
      </c>
      <c r="K64" s="364">
        <v>65.71029254950615</v>
      </c>
      <c r="L64" s="303"/>
      <c r="M64" s="303"/>
      <c r="N64" s="303"/>
      <c r="O64" s="303"/>
      <c r="P64" s="303"/>
      <c r="Q64" s="303"/>
      <c r="R64" s="303"/>
      <c r="S64" s="303"/>
      <c r="T64" s="303"/>
      <c r="U64" s="303"/>
      <c r="V64" s="303"/>
      <c r="W64" s="303"/>
      <c r="X64" s="303"/>
      <c r="Y64" s="303"/>
      <c r="Z64" s="303"/>
      <c r="AA64" s="303"/>
      <c r="AB64" s="303"/>
      <c r="AC64" s="374" t="s">
        <v>1418</v>
      </c>
      <c r="AD64" s="375" t="s">
        <v>1418</v>
      </c>
      <c r="AE64" s="375" t="s">
        <v>1418</v>
      </c>
      <c r="AF64" s="376" t="s">
        <v>1418</v>
      </c>
      <c r="AG64" s="298">
        <v>64.777954196531027</v>
      </c>
      <c r="AH64" s="377" t="s">
        <v>1418</v>
      </c>
      <c r="AI64" s="378" t="s">
        <v>1418</v>
      </c>
      <c r="AJ64" s="290"/>
    </row>
    <row r="65" spans="2:36" ht="26.25" customHeight="1">
      <c r="B65" s="353">
        <v>24</v>
      </c>
      <c r="C65" s="285">
        <v>40</v>
      </c>
      <c r="D65" s="286" t="s">
        <v>128</v>
      </c>
      <c r="E65" s="287" t="s">
        <v>396</v>
      </c>
      <c r="F65" s="52" t="s">
        <v>1102</v>
      </c>
      <c r="G65" s="296">
        <v>5</v>
      </c>
      <c r="H65" s="288" t="s">
        <v>1141</v>
      </c>
      <c r="I65" s="297">
        <v>2001.69714838</v>
      </c>
      <c r="J65" s="289">
        <v>55.303572712702568</v>
      </c>
      <c r="K65" s="364">
        <v>55.303572712702568</v>
      </c>
      <c r="L65" s="303"/>
      <c r="M65" s="303"/>
      <c r="N65" s="303"/>
      <c r="O65" s="303"/>
      <c r="P65" s="303"/>
      <c r="Q65" s="303"/>
      <c r="R65" s="303"/>
      <c r="S65" s="303"/>
      <c r="T65" s="303"/>
      <c r="U65" s="303"/>
      <c r="V65" s="303"/>
      <c r="W65" s="303"/>
      <c r="X65" s="303"/>
      <c r="Y65" s="303"/>
      <c r="Z65" s="303"/>
      <c r="AA65" s="303"/>
      <c r="AB65" s="303"/>
      <c r="AC65" s="374">
        <v>369.61742662000029</v>
      </c>
      <c r="AD65" s="375" t="s">
        <v>1418</v>
      </c>
      <c r="AE65" s="375" t="s">
        <v>1418</v>
      </c>
      <c r="AF65" s="376" t="s">
        <v>1418</v>
      </c>
      <c r="AG65" s="298">
        <v>441.44623075680215</v>
      </c>
      <c r="AH65" s="377" t="s">
        <v>1418</v>
      </c>
      <c r="AI65" s="378" t="s">
        <v>1418</v>
      </c>
      <c r="AJ65" s="290"/>
    </row>
    <row r="66" spans="2:36" ht="26.25" customHeight="1">
      <c r="B66" s="353">
        <v>25</v>
      </c>
      <c r="C66" s="285">
        <v>41</v>
      </c>
      <c r="D66" s="286" t="s">
        <v>129</v>
      </c>
      <c r="E66" s="287" t="s">
        <v>396</v>
      </c>
      <c r="F66" s="52" t="s">
        <v>1102</v>
      </c>
      <c r="G66" s="296">
        <v>4</v>
      </c>
      <c r="H66" s="288" t="s">
        <v>1141</v>
      </c>
      <c r="I66" s="297">
        <v>5421.9750000000004</v>
      </c>
      <c r="J66" s="289">
        <v>-14.800177764968995</v>
      </c>
      <c r="K66" s="364">
        <v>0</v>
      </c>
      <c r="L66" s="303"/>
      <c r="M66" s="303"/>
      <c r="N66" s="303"/>
      <c r="O66" s="303"/>
      <c r="P66" s="303"/>
      <c r="Q66" s="303"/>
      <c r="R66" s="303"/>
      <c r="S66" s="303"/>
      <c r="T66" s="303"/>
      <c r="U66" s="303"/>
      <c r="V66" s="303"/>
      <c r="W66" s="303"/>
      <c r="X66" s="303"/>
      <c r="Y66" s="303"/>
      <c r="Z66" s="303"/>
      <c r="AA66" s="303"/>
      <c r="AB66" s="303"/>
      <c r="AC66" s="374" t="s">
        <v>1418</v>
      </c>
      <c r="AD66" s="375" t="s">
        <v>1418</v>
      </c>
      <c r="AE66" s="375" t="s">
        <v>1418</v>
      </c>
      <c r="AF66" s="376" t="s">
        <v>1418</v>
      </c>
      <c r="AG66" s="298">
        <v>2978.8316208631982</v>
      </c>
      <c r="AH66" s="377" t="s">
        <v>1418</v>
      </c>
      <c r="AI66" s="378" t="s">
        <v>1418</v>
      </c>
      <c r="AJ66" s="290"/>
    </row>
    <row r="67" spans="2:36" ht="26.25" customHeight="1">
      <c r="B67" s="353">
        <v>26</v>
      </c>
      <c r="C67" s="285">
        <v>42</v>
      </c>
      <c r="D67" s="286" t="s">
        <v>130</v>
      </c>
      <c r="E67" s="287" t="s">
        <v>397</v>
      </c>
      <c r="F67" s="52" t="s">
        <v>1143</v>
      </c>
      <c r="G67" s="296">
        <v>1</v>
      </c>
      <c r="H67" s="288" t="s">
        <v>1145</v>
      </c>
      <c r="I67" s="297" t="s">
        <v>1418</v>
      </c>
      <c r="J67" s="289">
        <v>0</v>
      </c>
      <c r="K67" s="364">
        <v>0</v>
      </c>
      <c r="L67" s="303"/>
      <c r="M67" s="303"/>
      <c r="N67" s="303"/>
      <c r="O67" s="303"/>
      <c r="P67" s="303"/>
      <c r="Q67" s="303"/>
      <c r="R67" s="303"/>
      <c r="S67" s="303"/>
      <c r="T67" s="303"/>
      <c r="U67" s="303"/>
      <c r="V67" s="303"/>
      <c r="W67" s="303"/>
      <c r="X67" s="303"/>
      <c r="Y67" s="303"/>
      <c r="Z67" s="303"/>
      <c r="AA67" s="303"/>
      <c r="AB67" s="303"/>
      <c r="AC67" s="374" t="s">
        <v>1418</v>
      </c>
      <c r="AD67" s="375" t="s">
        <v>1418</v>
      </c>
      <c r="AE67" s="375" t="s">
        <v>1418</v>
      </c>
      <c r="AF67" s="376" t="s">
        <v>1418</v>
      </c>
      <c r="AG67" s="298" t="s">
        <v>1418</v>
      </c>
      <c r="AH67" s="377" t="s">
        <v>1418</v>
      </c>
      <c r="AI67" s="378" t="s">
        <v>1418</v>
      </c>
      <c r="AJ67" s="290"/>
    </row>
    <row r="68" spans="2:36" ht="26.25" customHeight="1">
      <c r="B68" s="353">
        <v>27</v>
      </c>
      <c r="C68" s="285">
        <v>43</v>
      </c>
      <c r="D68" s="286" t="s">
        <v>131</v>
      </c>
      <c r="E68" s="287" t="s">
        <v>396</v>
      </c>
      <c r="F68" s="52" t="s">
        <v>1143</v>
      </c>
      <c r="G68" s="296">
        <v>3</v>
      </c>
      <c r="H68" s="288" t="s">
        <v>1145</v>
      </c>
      <c r="I68" s="297" t="s">
        <v>1418</v>
      </c>
      <c r="J68" s="289">
        <v>0</v>
      </c>
      <c r="K68" s="364">
        <v>0</v>
      </c>
      <c r="L68" s="303"/>
      <c r="M68" s="303"/>
      <c r="N68" s="303"/>
      <c r="O68" s="303"/>
      <c r="P68" s="303"/>
      <c r="Q68" s="303"/>
      <c r="R68" s="303"/>
      <c r="S68" s="303"/>
      <c r="T68" s="303"/>
      <c r="U68" s="303"/>
      <c r="V68" s="303"/>
      <c r="W68" s="303"/>
      <c r="X68" s="303"/>
      <c r="Y68" s="303"/>
      <c r="Z68" s="303"/>
      <c r="AA68" s="303"/>
      <c r="AB68" s="303"/>
      <c r="AC68" s="374" t="s">
        <v>1418</v>
      </c>
      <c r="AD68" s="375" t="s">
        <v>1418</v>
      </c>
      <c r="AE68" s="375" t="s">
        <v>1418</v>
      </c>
      <c r="AF68" s="376" t="s">
        <v>1418</v>
      </c>
      <c r="AG68" s="298" t="s">
        <v>1418</v>
      </c>
      <c r="AH68" s="377" t="s">
        <v>1418</v>
      </c>
      <c r="AI68" s="378" t="s">
        <v>1418</v>
      </c>
      <c r="AJ68" s="290"/>
    </row>
    <row r="69" spans="2:36" ht="26.25" customHeight="1">
      <c r="B69" s="353">
        <v>28</v>
      </c>
      <c r="C69" s="285">
        <v>44</v>
      </c>
      <c r="D69" s="286" t="s">
        <v>132</v>
      </c>
      <c r="E69" s="287" t="s">
        <v>396</v>
      </c>
      <c r="F69" s="52" t="s">
        <v>1143</v>
      </c>
      <c r="G69" s="296">
        <v>0</v>
      </c>
      <c r="H69" s="288" t="s">
        <v>1145</v>
      </c>
      <c r="I69" s="297" t="s">
        <v>1418</v>
      </c>
      <c r="J69" s="289">
        <v>0</v>
      </c>
      <c r="K69" s="364">
        <v>0</v>
      </c>
      <c r="L69" s="303"/>
      <c r="M69" s="303"/>
      <c r="N69" s="303"/>
      <c r="O69" s="303"/>
      <c r="P69" s="303"/>
      <c r="Q69" s="303"/>
      <c r="R69" s="303"/>
      <c r="S69" s="303"/>
      <c r="T69" s="303"/>
      <c r="U69" s="303"/>
      <c r="V69" s="303"/>
      <c r="W69" s="303"/>
      <c r="X69" s="303"/>
      <c r="Y69" s="303"/>
      <c r="Z69" s="303"/>
      <c r="AA69" s="303"/>
      <c r="AB69" s="303"/>
      <c r="AC69" s="374" t="s">
        <v>1418</v>
      </c>
      <c r="AD69" s="375" t="s">
        <v>1418</v>
      </c>
      <c r="AE69" s="375" t="s">
        <v>1418</v>
      </c>
      <c r="AF69" s="376" t="s">
        <v>1418</v>
      </c>
      <c r="AG69" s="298" t="s">
        <v>1418</v>
      </c>
      <c r="AH69" s="377" t="s">
        <v>1418</v>
      </c>
      <c r="AI69" s="378" t="s">
        <v>1418</v>
      </c>
      <c r="AJ69" s="290"/>
    </row>
    <row r="70" spans="2:36" ht="26.25" customHeight="1">
      <c r="B70" s="353">
        <v>29</v>
      </c>
      <c r="C70" s="285">
        <v>45</v>
      </c>
      <c r="D70" s="286" t="s">
        <v>133</v>
      </c>
      <c r="E70" s="287" t="s">
        <v>396</v>
      </c>
      <c r="F70" s="52" t="s">
        <v>1102</v>
      </c>
      <c r="G70" s="296">
        <v>3</v>
      </c>
      <c r="H70" s="288" t="s">
        <v>1141</v>
      </c>
      <c r="I70" s="297">
        <v>3257.7041666666664</v>
      </c>
      <c r="J70" s="289">
        <v>44.995036260339305</v>
      </c>
      <c r="K70" s="364">
        <v>44.995036260339305</v>
      </c>
      <c r="L70" s="303"/>
      <c r="M70" s="303"/>
      <c r="N70" s="303"/>
      <c r="O70" s="303"/>
      <c r="P70" s="303"/>
      <c r="Q70" s="303"/>
      <c r="R70" s="303"/>
      <c r="S70" s="303"/>
      <c r="T70" s="303"/>
      <c r="U70" s="303"/>
      <c r="V70" s="303"/>
      <c r="W70" s="303"/>
      <c r="X70" s="303"/>
      <c r="Y70" s="303"/>
      <c r="Z70" s="303"/>
      <c r="AA70" s="303"/>
      <c r="AB70" s="303"/>
      <c r="AC70" s="374" t="s">
        <v>1418</v>
      </c>
      <c r="AD70" s="375" t="s">
        <v>1418</v>
      </c>
      <c r="AE70" s="375" t="s">
        <v>1418</v>
      </c>
      <c r="AF70" s="376" t="s">
        <v>1418</v>
      </c>
      <c r="AG70" s="298">
        <v>814.56078752986423</v>
      </c>
      <c r="AH70" s="377" t="s">
        <v>1418</v>
      </c>
      <c r="AI70" s="378" t="s">
        <v>1418</v>
      </c>
      <c r="AJ70" s="290"/>
    </row>
    <row r="71" spans="2:36" ht="26.25" customHeight="1">
      <c r="B71" s="353">
        <v>30</v>
      </c>
      <c r="C71" s="285">
        <v>46</v>
      </c>
      <c r="D71" s="286" t="s">
        <v>134</v>
      </c>
      <c r="E71" s="287" t="s">
        <v>396</v>
      </c>
      <c r="F71" s="52" t="s">
        <v>1102</v>
      </c>
      <c r="G71" s="296">
        <v>3</v>
      </c>
      <c r="H71" s="288" t="s">
        <v>1141</v>
      </c>
      <c r="I71" s="297">
        <v>2528.1749999999997</v>
      </c>
      <c r="J71" s="289">
        <v>65.150717326997921</v>
      </c>
      <c r="K71" s="364">
        <v>65.150717326997921</v>
      </c>
      <c r="L71" s="303"/>
      <c r="M71" s="303"/>
      <c r="N71" s="303"/>
      <c r="O71" s="303"/>
      <c r="P71" s="303"/>
      <c r="Q71" s="303"/>
      <c r="R71" s="303"/>
      <c r="S71" s="303"/>
      <c r="T71" s="303"/>
      <c r="U71" s="303"/>
      <c r="V71" s="303"/>
      <c r="W71" s="303"/>
      <c r="X71" s="303"/>
      <c r="Y71" s="303"/>
      <c r="Z71" s="303"/>
      <c r="AA71" s="303"/>
      <c r="AB71" s="303"/>
      <c r="AC71" s="374" t="s">
        <v>1418</v>
      </c>
      <c r="AD71" s="375" t="s">
        <v>1418</v>
      </c>
      <c r="AE71" s="375" t="s">
        <v>1418</v>
      </c>
      <c r="AF71" s="376" t="s">
        <v>1418</v>
      </c>
      <c r="AG71" s="298">
        <v>85.031620863197531</v>
      </c>
      <c r="AH71" s="377" t="s">
        <v>1418</v>
      </c>
      <c r="AI71" s="378" t="s">
        <v>1418</v>
      </c>
      <c r="AJ71" s="290"/>
    </row>
    <row r="72" spans="2:36" ht="26.25" customHeight="1">
      <c r="B72" s="353">
        <v>31</v>
      </c>
      <c r="C72" s="285">
        <v>47</v>
      </c>
      <c r="D72" s="286" t="s">
        <v>135</v>
      </c>
      <c r="E72" s="287" t="s">
        <v>396</v>
      </c>
      <c r="F72" s="52" t="s">
        <v>1102</v>
      </c>
      <c r="G72" s="296">
        <v>6</v>
      </c>
      <c r="H72" s="288" t="s">
        <v>1141</v>
      </c>
      <c r="I72" s="297">
        <v>1990.7388333333336</v>
      </c>
      <c r="J72" s="289">
        <v>55.000812640589515</v>
      </c>
      <c r="K72" s="364">
        <v>55.000812640589515</v>
      </c>
      <c r="L72" s="303"/>
      <c r="M72" s="303"/>
      <c r="N72" s="303"/>
      <c r="O72" s="303"/>
      <c r="P72" s="303"/>
      <c r="Q72" s="303"/>
      <c r="R72" s="303"/>
      <c r="S72" s="303"/>
      <c r="T72" s="303"/>
      <c r="U72" s="303"/>
      <c r="V72" s="303"/>
      <c r="W72" s="303"/>
      <c r="X72" s="303"/>
      <c r="Y72" s="303"/>
      <c r="Z72" s="303"/>
      <c r="AA72" s="303"/>
      <c r="AB72" s="303"/>
      <c r="AC72" s="374">
        <v>380.57574166666677</v>
      </c>
      <c r="AD72" s="375" t="s">
        <v>1418</v>
      </c>
      <c r="AE72" s="375" t="s">
        <v>1418</v>
      </c>
      <c r="AF72" s="376" t="s">
        <v>1418</v>
      </c>
      <c r="AG72" s="298">
        <v>452.40454580346864</v>
      </c>
      <c r="AH72" s="377" t="s">
        <v>1418</v>
      </c>
      <c r="AI72" s="378" t="s">
        <v>1418</v>
      </c>
      <c r="AJ72" s="290"/>
    </row>
    <row r="73" spans="2:36" ht="26.25" customHeight="1">
      <c r="B73" s="353">
        <v>32</v>
      </c>
      <c r="C73" s="285">
        <v>48</v>
      </c>
      <c r="D73" s="286" t="s">
        <v>136</v>
      </c>
      <c r="E73" s="287" t="s">
        <v>396</v>
      </c>
      <c r="F73" s="52" t="s">
        <v>1102</v>
      </c>
      <c r="G73" s="296">
        <v>7</v>
      </c>
      <c r="H73" s="288" t="s">
        <v>1141</v>
      </c>
      <c r="I73" s="297">
        <v>1974.3428571428569</v>
      </c>
      <c r="J73" s="289">
        <v>54.547819008570997</v>
      </c>
      <c r="K73" s="364">
        <v>54.547819008570997</v>
      </c>
      <c r="L73" s="303"/>
      <c r="M73" s="303"/>
      <c r="N73" s="303"/>
      <c r="O73" s="303"/>
      <c r="P73" s="303"/>
      <c r="Q73" s="303"/>
      <c r="R73" s="303"/>
      <c r="S73" s="303"/>
      <c r="T73" s="303"/>
      <c r="U73" s="303"/>
      <c r="V73" s="303"/>
      <c r="W73" s="303"/>
      <c r="X73" s="303"/>
      <c r="Y73" s="303"/>
      <c r="Z73" s="303"/>
      <c r="AA73" s="303"/>
      <c r="AB73" s="303"/>
      <c r="AC73" s="374">
        <v>396.9717178571434</v>
      </c>
      <c r="AD73" s="375" t="s">
        <v>1418</v>
      </c>
      <c r="AE73" s="375" t="s">
        <v>1418</v>
      </c>
      <c r="AF73" s="376" t="s">
        <v>1418</v>
      </c>
      <c r="AG73" s="298">
        <v>468.80052199394527</v>
      </c>
      <c r="AH73" s="377" t="s">
        <v>1418</v>
      </c>
      <c r="AI73" s="378" t="s">
        <v>1418</v>
      </c>
      <c r="AJ73" s="290"/>
    </row>
    <row r="74" spans="2:36" ht="26.25" customHeight="1">
      <c r="B74" s="353">
        <v>33</v>
      </c>
      <c r="C74" s="285">
        <v>50</v>
      </c>
      <c r="D74" s="286" t="s">
        <v>137</v>
      </c>
      <c r="E74" s="287" t="s">
        <v>397</v>
      </c>
      <c r="F74" s="52" t="s">
        <v>1102</v>
      </c>
      <c r="G74" s="296">
        <v>2</v>
      </c>
      <c r="H74" s="288" t="s">
        <v>1141</v>
      </c>
      <c r="I74" s="297">
        <v>946.38599999999997</v>
      </c>
      <c r="J74" s="289">
        <v>26.147075749017272</v>
      </c>
      <c r="K74" s="364">
        <v>26.147075749017272</v>
      </c>
      <c r="L74" s="303"/>
      <c r="M74" s="303"/>
      <c r="N74" s="303"/>
      <c r="O74" s="303"/>
      <c r="P74" s="303"/>
      <c r="Q74" s="303"/>
      <c r="R74" s="303"/>
      <c r="S74" s="303"/>
      <c r="T74" s="303"/>
      <c r="U74" s="303"/>
      <c r="V74" s="303"/>
      <c r="W74" s="303"/>
      <c r="X74" s="303"/>
      <c r="Y74" s="303"/>
      <c r="Z74" s="303"/>
      <c r="AA74" s="303"/>
      <c r="AB74" s="303"/>
      <c r="AC74" s="374">
        <v>1424.9285750000004</v>
      </c>
      <c r="AD74" s="375" t="s">
        <v>1418</v>
      </c>
      <c r="AE74" s="375" t="s">
        <v>1418</v>
      </c>
      <c r="AF74" s="376" t="s">
        <v>1418</v>
      </c>
      <c r="AG74" s="298">
        <v>1496.7573791368022</v>
      </c>
      <c r="AH74" s="377" t="s">
        <v>1418</v>
      </c>
      <c r="AI74" s="378" t="s">
        <v>1418</v>
      </c>
      <c r="AJ74" s="290"/>
    </row>
    <row r="75" spans="2:36" ht="26.25" customHeight="1">
      <c r="B75" s="353">
        <v>34</v>
      </c>
      <c r="C75" s="285">
        <v>51</v>
      </c>
      <c r="D75" s="286" t="s">
        <v>138</v>
      </c>
      <c r="E75" s="287" t="s">
        <v>396</v>
      </c>
      <c r="F75" s="52" t="s">
        <v>1102</v>
      </c>
      <c r="G75" s="296">
        <v>3</v>
      </c>
      <c r="H75" s="288" t="s">
        <v>1141</v>
      </c>
      <c r="I75" s="297">
        <v>2795.6183333333333</v>
      </c>
      <c r="J75" s="289">
        <v>57.761701539321066</v>
      </c>
      <c r="K75" s="364">
        <v>57.761701539321066</v>
      </c>
      <c r="L75" s="303"/>
      <c r="M75" s="303"/>
      <c r="N75" s="303"/>
      <c r="O75" s="303"/>
      <c r="P75" s="303"/>
      <c r="Q75" s="303"/>
      <c r="R75" s="303"/>
      <c r="S75" s="303"/>
      <c r="T75" s="303"/>
      <c r="U75" s="303"/>
      <c r="V75" s="303"/>
      <c r="W75" s="303"/>
      <c r="X75" s="303"/>
      <c r="Y75" s="303"/>
      <c r="Z75" s="303"/>
      <c r="AA75" s="303"/>
      <c r="AB75" s="303"/>
      <c r="AC75" s="374" t="s">
        <v>1418</v>
      </c>
      <c r="AD75" s="375" t="s">
        <v>1418</v>
      </c>
      <c r="AE75" s="375" t="s">
        <v>1418</v>
      </c>
      <c r="AF75" s="376" t="s">
        <v>1418</v>
      </c>
      <c r="AG75" s="298">
        <v>352.47495419653114</v>
      </c>
      <c r="AH75" s="377" t="s">
        <v>1418</v>
      </c>
      <c r="AI75" s="378" t="s">
        <v>1418</v>
      </c>
      <c r="AJ75" s="290"/>
    </row>
    <row r="76" spans="2:36" ht="26.25" customHeight="1">
      <c r="B76" s="353">
        <v>35</v>
      </c>
      <c r="C76" s="285">
        <v>54</v>
      </c>
      <c r="D76" s="286" t="s">
        <v>139</v>
      </c>
      <c r="E76" s="287" t="s">
        <v>396</v>
      </c>
      <c r="F76" s="52" t="s">
        <v>1102</v>
      </c>
      <c r="G76" s="296">
        <v>3</v>
      </c>
      <c r="H76" s="288" t="s">
        <v>1141</v>
      </c>
      <c r="I76" s="297">
        <v>2519.9563333333335</v>
      </c>
      <c r="J76" s="289">
        <v>65.377785457643597</v>
      </c>
      <c r="K76" s="364">
        <v>65.377785457643597</v>
      </c>
      <c r="L76" s="303"/>
      <c r="M76" s="303"/>
      <c r="N76" s="303"/>
      <c r="O76" s="303"/>
      <c r="P76" s="303"/>
      <c r="Q76" s="303"/>
      <c r="R76" s="303"/>
      <c r="S76" s="303"/>
      <c r="T76" s="303"/>
      <c r="U76" s="303"/>
      <c r="V76" s="303"/>
      <c r="W76" s="303"/>
      <c r="X76" s="303"/>
      <c r="Y76" s="303"/>
      <c r="Z76" s="303"/>
      <c r="AA76" s="303"/>
      <c r="AB76" s="303"/>
      <c r="AC76" s="374" t="s">
        <v>1418</v>
      </c>
      <c r="AD76" s="375" t="s">
        <v>1418</v>
      </c>
      <c r="AE76" s="375" t="s">
        <v>1418</v>
      </c>
      <c r="AF76" s="376" t="s">
        <v>1418</v>
      </c>
      <c r="AG76" s="298">
        <v>76.812954196531336</v>
      </c>
      <c r="AH76" s="377" t="s">
        <v>1418</v>
      </c>
      <c r="AI76" s="378" t="s">
        <v>1418</v>
      </c>
      <c r="AJ76" s="290"/>
    </row>
    <row r="77" spans="2:36" ht="26.25" customHeight="1">
      <c r="B77" s="353">
        <v>36</v>
      </c>
      <c r="C77" s="285">
        <v>55</v>
      </c>
      <c r="D77" s="286" t="s">
        <v>140</v>
      </c>
      <c r="E77" s="287" t="s">
        <v>397</v>
      </c>
      <c r="F77" s="52" t="s">
        <v>1102</v>
      </c>
      <c r="G77" s="296">
        <v>3</v>
      </c>
      <c r="H77" s="288" t="s">
        <v>1141</v>
      </c>
      <c r="I77" s="297">
        <v>1981.6573333333333</v>
      </c>
      <c r="J77" s="289">
        <v>54.74990585581596</v>
      </c>
      <c r="K77" s="364">
        <v>54.74990585581596</v>
      </c>
      <c r="L77" s="303"/>
      <c r="M77" s="303"/>
      <c r="N77" s="303"/>
      <c r="O77" s="303"/>
      <c r="P77" s="303"/>
      <c r="Q77" s="303"/>
      <c r="R77" s="303"/>
      <c r="S77" s="303"/>
      <c r="T77" s="303"/>
      <c r="U77" s="303"/>
      <c r="V77" s="303"/>
      <c r="W77" s="303"/>
      <c r="X77" s="303"/>
      <c r="Y77" s="303"/>
      <c r="Z77" s="303"/>
      <c r="AA77" s="303"/>
      <c r="AB77" s="303"/>
      <c r="AC77" s="374">
        <v>389.65724166666701</v>
      </c>
      <c r="AD77" s="375" t="s">
        <v>1418</v>
      </c>
      <c r="AE77" s="375" t="s">
        <v>1418</v>
      </c>
      <c r="AF77" s="376" t="s">
        <v>1418</v>
      </c>
      <c r="AG77" s="298">
        <v>461.48604580346887</v>
      </c>
      <c r="AH77" s="377" t="s">
        <v>1418</v>
      </c>
      <c r="AI77" s="378" t="s">
        <v>1418</v>
      </c>
      <c r="AJ77" s="290"/>
    </row>
    <row r="78" spans="2:36" ht="26.25" customHeight="1">
      <c r="B78" s="353">
        <v>37</v>
      </c>
      <c r="C78" s="285">
        <v>57</v>
      </c>
      <c r="D78" s="286" t="s">
        <v>141</v>
      </c>
      <c r="E78" s="287" t="s">
        <v>397</v>
      </c>
      <c r="F78" s="52" t="s">
        <v>1102</v>
      </c>
      <c r="G78" s="296">
        <v>2</v>
      </c>
      <c r="H78" s="288" t="s">
        <v>1141</v>
      </c>
      <c r="I78" s="297">
        <v>2358.6849999999999</v>
      </c>
      <c r="J78" s="289">
        <v>65.166555045267799</v>
      </c>
      <c r="K78" s="364">
        <v>65.166555045267799</v>
      </c>
      <c r="L78" s="303"/>
      <c r="M78" s="303"/>
      <c r="N78" s="303"/>
      <c r="O78" s="303"/>
      <c r="P78" s="303"/>
      <c r="Q78" s="303"/>
      <c r="R78" s="303"/>
      <c r="S78" s="303"/>
      <c r="T78" s="303"/>
      <c r="U78" s="303"/>
      <c r="V78" s="303"/>
      <c r="W78" s="303"/>
      <c r="X78" s="303"/>
      <c r="Y78" s="303"/>
      <c r="Z78" s="303"/>
      <c r="AA78" s="303"/>
      <c r="AB78" s="303"/>
      <c r="AC78" s="374">
        <v>12.629575000000386</v>
      </c>
      <c r="AD78" s="375" t="s">
        <v>1421</v>
      </c>
      <c r="AE78" s="375">
        <v>2358.6849999999999</v>
      </c>
      <c r="AF78" s="376" t="s">
        <v>1418</v>
      </c>
      <c r="AG78" s="298">
        <v>84.45837913680225</v>
      </c>
      <c r="AH78" s="377" t="s">
        <v>1418</v>
      </c>
      <c r="AI78" s="378" t="s">
        <v>1418</v>
      </c>
      <c r="AJ78" s="290"/>
    </row>
    <row r="79" spans="2:36" ht="26.25" customHeight="1">
      <c r="B79" s="353">
        <v>38</v>
      </c>
      <c r="C79" s="285">
        <v>58</v>
      </c>
      <c r="D79" s="286" t="s">
        <v>142</v>
      </c>
      <c r="E79" s="287" t="s">
        <v>396</v>
      </c>
      <c r="F79" s="52" t="s">
        <v>1102</v>
      </c>
      <c r="G79" s="296">
        <v>2</v>
      </c>
      <c r="H79" s="288" t="s">
        <v>1141</v>
      </c>
      <c r="I79" s="297">
        <v>2077.694</v>
      </c>
      <c r="J79" s="289">
        <v>57.403239694246004</v>
      </c>
      <c r="K79" s="364">
        <v>57.403239694246004</v>
      </c>
      <c r="L79" s="303"/>
      <c r="M79" s="303"/>
      <c r="N79" s="303"/>
      <c r="O79" s="303"/>
      <c r="P79" s="303"/>
      <c r="Q79" s="303"/>
      <c r="R79" s="303"/>
      <c r="S79" s="303"/>
      <c r="T79" s="303"/>
      <c r="U79" s="303"/>
      <c r="V79" s="303"/>
      <c r="W79" s="303"/>
      <c r="X79" s="303"/>
      <c r="Y79" s="303"/>
      <c r="Z79" s="303"/>
      <c r="AA79" s="303"/>
      <c r="AB79" s="303"/>
      <c r="AC79" s="374">
        <v>293.62057500000037</v>
      </c>
      <c r="AD79" s="375" t="s">
        <v>1418</v>
      </c>
      <c r="AE79" s="375" t="s">
        <v>1418</v>
      </c>
      <c r="AF79" s="376" t="s">
        <v>1418</v>
      </c>
      <c r="AG79" s="298">
        <v>365.44937913680224</v>
      </c>
      <c r="AH79" s="377" t="s">
        <v>1418</v>
      </c>
      <c r="AI79" s="378" t="s">
        <v>1418</v>
      </c>
      <c r="AJ79" s="290"/>
    </row>
    <row r="80" spans="2:36" ht="26.25" customHeight="1">
      <c r="B80" s="353">
        <v>39</v>
      </c>
      <c r="C80" s="285">
        <v>59</v>
      </c>
      <c r="D80" s="286" t="s">
        <v>143</v>
      </c>
      <c r="E80" s="287" t="s">
        <v>396</v>
      </c>
      <c r="F80" s="52" t="s">
        <v>1102</v>
      </c>
      <c r="G80" s="296">
        <v>3</v>
      </c>
      <c r="H80" s="288" t="s">
        <v>1141</v>
      </c>
      <c r="I80" s="297">
        <v>2471.8113333333336</v>
      </c>
      <c r="J80" s="289">
        <v>66.707951966802057</v>
      </c>
      <c r="K80" s="364">
        <v>66.707951966802057</v>
      </c>
      <c r="L80" s="303"/>
      <c r="M80" s="303"/>
      <c r="N80" s="303"/>
      <c r="O80" s="303"/>
      <c r="P80" s="303"/>
      <c r="Q80" s="303"/>
      <c r="R80" s="303"/>
      <c r="S80" s="303"/>
      <c r="T80" s="303"/>
      <c r="U80" s="303"/>
      <c r="V80" s="303"/>
      <c r="W80" s="303"/>
      <c r="X80" s="303"/>
      <c r="Y80" s="303"/>
      <c r="Z80" s="303"/>
      <c r="AA80" s="303"/>
      <c r="AB80" s="303"/>
      <c r="AC80" s="374" t="s">
        <v>1418</v>
      </c>
      <c r="AD80" s="375" t="s">
        <v>1418</v>
      </c>
      <c r="AE80" s="375" t="s">
        <v>1418</v>
      </c>
      <c r="AF80" s="376" t="s">
        <v>1418</v>
      </c>
      <c r="AG80" s="298">
        <v>28.667954196531355</v>
      </c>
      <c r="AH80" s="377" t="s">
        <v>1418</v>
      </c>
      <c r="AI80" s="378" t="s">
        <v>1418</v>
      </c>
      <c r="AJ80" s="290"/>
    </row>
    <row r="81" spans="2:36" ht="26.25" customHeight="1">
      <c r="B81" s="353">
        <v>40</v>
      </c>
      <c r="C81" s="285">
        <v>60</v>
      </c>
      <c r="D81" s="286" t="s">
        <v>144</v>
      </c>
      <c r="E81" s="287" t="s">
        <v>397</v>
      </c>
      <c r="F81" s="52" t="s">
        <v>1143</v>
      </c>
      <c r="G81" s="296">
        <v>1</v>
      </c>
      <c r="H81" s="288" t="s">
        <v>1145</v>
      </c>
      <c r="I81" s="297" t="s">
        <v>1418</v>
      </c>
      <c r="J81" s="289">
        <v>0</v>
      </c>
      <c r="K81" s="364">
        <v>0</v>
      </c>
      <c r="L81" s="303"/>
      <c r="M81" s="303"/>
      <c r="N81" s="303"/>
      <c r="O81" s="303"/>
      <c r="P81" s="303"/>
      <c r="Q81" s="303"/>
      <c r="R81" s="303"/>
      <c r="S81" s="303"/>
      <c r="T81" s="303"/>
      <c r="U81" s="303"/>
      <c r="V81" s="303"/>
      <c r="W81" s="303"/>
      <c r="X81" s="303"/>
      <c r="Y81" s="303"/>
      <c r="Z81" s="303"/>
      <c r="AA81" s="303"/>
      <c r="AB81" s="303"/>
      <c r="AC81" s="374" t="s">
        <v>1418</v>
      </c>
      <c r="AD81" s="375" t="s">
        <v>1418</v>
      </c>
      <c r="AE81" s="375" t="s">
        <v>1418</v>
      </c>
      <c r="AF81" s="376" t="s">
        <v>1418</v>
      </c>
      <c r="AG81" s="298" t="s">
        <v>1418</v>
      </c>
      <c r="AH81" s="377" t="s">
        <v>1418</v>
      </c>
      <c r="AI81" s="378" t="s">
        <v>1418</v>
      </c>
      <c r="AJ81" s="290"/>
    </row>
    <row r="82" spans="2:36" ht="26.25" customHeight="1">
      <c r="B82" s="353">
        <v>41</v>
      </c>
      <c r="C82" s="285">
        <v>63</v>
      </c>
      <c r="D82" s="286" t="s">
        <v>145</v>
      </c>
      <c r="E82" s="287" t="s">
        <v>397</v>
      </c>
      <c r="F82" s="52" t="s">
        <v>1102</v>
      </c>
      <c r="G82" s="296">
        <v>1</v>
      </c>
      <c r="H82" s="288" t="s">
        <v>1141</v>
      </c>
      <c r="I82" s="297">
        <v>1659.4</v>
      </c>
      <c r="J82" s="289">
        <v>45.846470148458728</v>
      </c>
      <c r="K82" s="364">
        <v>45.846470148458728</v>
      </c>
      <c r="L82" s="303"/>
      <c r="M82" s="303"/>
      <c r="N82" s="303"/>
      <c r="O82" s="303"/>
      <c r="P82" s="303"/>
      <c r="Q82" s="303"/>
      <c r="R82" s="303"/>
      <c r="S82" s="303"/>
      <c r="T82" s="303"/>
      <c r="U82" s="303"/>
      <c r="V82" s="303"/>
      <c r="W82" s="303"/>
      <c r="X82" s="303"/>
      <c r="Y82" s="303"/>
      <c r="Z82" s="303"/>
      <c r="AA82" s="303"/>
      <c r="AB82" s="303"/>
      <c r="AC82" s="374">
        <v>711.91457500000024</v>
      </c>
      <c r="AD82" s="375" t="s">
        <v>1418</v>
      </c>
      <c r="AE82" s="375" t="s">
        <v>1418</v>
      </c>
      <c r="AF82" s="376" t="s">
        <v>1418</v>
      </c>
      <c r="AG82" s="298">
        <v>783.7433791368021</v>
      </c>
      <c r="AH82" s="377" t="s">
        <v>1418</v>
      </c>
      <c r="AI82" s="378" t="s">
        <v>1418</v>
      </c>
      <c r="AJ82" s="290"/>
    </row>
    <row r="83" spans="2:36" ht="26.25" customHeight="1">
      <c r="B83" s="353">
        <v>42</v>
      </c>
      <c r="C83" s="285">
        <v>65</v>
      </c>
      <c r="D83" s="286" t="s">
        <v>146</v>
      </c>
      <c r="E83" s="287" t="s">
        <v>396</v>
      </c>
      <c r="F83" s="52" t="s">
        <v>1102</v>
      </c>
      <c r="G83" s="296">
        <v>7</v>
      </c>
      <c r="H83" s="288" t="s">
        <v>1141</v>
      </c>
      <c r="I83" s="297">
        <v>2888.4287142857142</v>
      </c>
      <c r="J83" s="289">
        <v>55.197504624893917</v>
      </c>
      <c r="K83" s="364">
        <v>55.197504624893917</v>
      </c>
      <c r="L83" s="303"/>
      <c r="M83" s="303"/>
      <c r="N83" s="303"/>
      <c r="O83" s="303"/>
      <c r="P83" s="303"/>
      <c r="Q83" s="303"/>
      <c r="R83" s="303"/>
      <c r="S83" s="303"/>
      <c r="T83" s="303"/>
      <c r="U83" s="303"/>
      <c r="V83" s="303"/>
      <c r="W83" s="303"/>
      <c r="X83" s="303"/>
      <c r="Y83" s="303"/>
      <c r="Z83" s="303"/>
      <c r="AA83" s="303"/>
      <c r="AB83" s="303"/>
      <c r="AC83" s="374" t="s">
        <v>1418</v>
      </c>
      <c r="AD83" s="375" t="s">
        <v>1418</v>
      </c>
      <c r="AE83" s="375" t="s">
        <v>1418</v>
      </c>
      <c r="AF83" s="376" t="s">
        <v>1418</v>
      </c>
      <c r="AG83" s="298">
        <v>445.28533514891205</v>
      </c>
      <c r="AH83" s="377" t="s">
        <v>1418</v>
      </c>
      <c r="AI83" s="378" t="s">
        <v>1418</v>
      </c>
      <c r="AJ83" s="290"/>
    </row>
    <row r="84" spans="2:36" ht="26.25" customHeight="1">
      <c r="B84" s="353">
        <v>43</v>
      </c>
      <c r="C84" s="285">
        <v>66</v>
      </c>
      <c r="D84" s="286" t="s">
        <v>147</v>
      </c>
      <c r="E84" s="287" t="s">
        <v>396</v>
      </c>
      <c r="F84" s="52" t="s">
        <v>1102</v>
      </c>
      <c r="G84" s="296">
        <v>3</v>
      </c>
      <c r="H84" s="288" t="s">
        <v>1141</v>
      </c>
      <c r="I84" s="297">
        <v>2188.7466666666664</v>
      </c>
      <c r="J84" s="289">
        <v>60.471440711023185</v>
      </c>
      <c r="K84" s="364">
        <v>60.471440711023185</v>
      </c>
      <c r="L84" s="303"/>
      <c r="M84" s="303"/>
      <c r="N84" s="303"/>
      <c r="O84" s="303"/>
      <c r="P84" s="303"/>
      <c r="Q84" s="303"/>
      <c r="R84" s="303"/>
      <c r="S84" s="303"/>
      <c r="T84" s="303"/>
      <c r="U84" s="303"/>
      <c r="V84" s="303"/>
      <c r="W84" s="303"/>
      <c r="X84" s="303"/>
      <c r="Y84" s="303"/>
      <c r="Z84" s="303"/>
      <c r="AA84" s="303"/>
      <c r="AB84" s="303"/>
      <c r="AC84" s="374">
        <v>182.56790833333389</v>
      </c>
      <c r="AD84" s="375" t="s">
        <v>1418</v>
      </c>
      <c r="AE84" s="375" t="s">
        <v>1418</v>
      </c>
      <c r="AF84" s="376" t="s">
        <v>1418</v>
      </c>
      <c r="AG84" s="298">
        <v>254.39671247013575</v>
      </c>
      <c r="AH84" s="377" t="s">
        <v>1418</v>
      </c>
      <c r="AI84" s="378" t="s">
        <v>1418</v>
      </c>
      <c r="AJ84" s="290"/>
    </row>
    <row r="85" spans="2:36" ht="26.25" customHeight="1">
      <c r="B85" s="353">
        <v>44</v>
      </c>
      <c r="C85" s="285">
        <v>67</v>
      </c>
      <c r="D85" s="286" t="s">
        <v>148</v>
      </c>
      <c r="E85" s="287" t="s">
        <v>397</v>
      </c>
      <c r="F85" s="52" t="s">
        <v>1102</v>
      </c>
      <c r="G85" s="296">
        <v>1</v>
      </c>
      <c r="H85" s="288" t="s">
        <v>1141</v>
      </c>
      <c r="I85" s="297">
        <v>1625.16</v>
      </c>
      <c r="J85" s="289">
        <v>44.900475730064599</v>
      </c>
      <c r="K85" s="364">
        <v>44.900475730064599</v>
      </c>
      <c r="L85" s="303"/>
      <c r="M85" s="303"/>
      <c r="N85" s="303"/>
      <c r="O85" s="303"/>
      <c r="P85" s="303"/>
      <c r="Q85" s="303"/>
      <c r="R85" s="303"/>
      <c r="S85" s="303"/>
      <c r="T85" s="303"/>
      <c r="U85" s="303"/>
      <c r="V85" s="303"/>
      <c r="W85" s="303"/>
      <c r="X85" s="303"/>
      <c r="Y85" s="303"/>
      <c r="Z85" s="303"/>
      <c r="AA85" s="303"/>
      <c r="AB85" s="303"/>
      <c r="AC85" s="374">
        <v>746.15457500000025</v>
      </c>
      <c r="AD85" s="375" t="s">
        <v>1418</v>
      </c>
      <c r="AE85" s="375" t="s">
        <v>1418</v>
      </c>
      <c r="AF85" s="376" t="s">
        <v>1418</v>
      </c>
      <c r="AG85" s="298">
        <v>817.98337913680211</v>
      </c>
      <c r="AH85" s="377" t="s">
        <v>1418</v>
      </c>
      <c r="AI85" s="378" t="s">
        <v>1418</v>
      </c>
      <c r="AJ85" s="290"/>
    </row>
    <row r="86" spans="2:36" ht="26.25" customHeight="1">
      <c r="B86" s="353">
        <v>45</v>
      </c>
      <c r="C86" s="285">
        <v>68</v>
      </c>
      <c r="D86" s="286" t="s">
        <v>149</v>
      </c>
      <c r="E86" s="287" t="s">
        <v>396</v>
      </c>
      <c r="F86" s="52" t="s">
        <v>1102</v>
      </c>
      <c r="G86" s="296">
        <v>4</v>
      </c>
      <c r="H86" s="288" t="s">
        <v>1141</v>
      </c>
      <c r="I86" s="297">
        <v>3187.9451250000002</v>
      </c>
      <c r="J86" s="289">
        <v>46.922362897289958</v>
      </c>
      <c r="K86" s="364">
        <v>46.922362897289958</v>
      </c>
      <c r="L86" s="303"/>
      <c r="M86" s="303"/>
      <c r="N86" s="303"/>
      <c r="O86" s="303"/>
      <c r="P86" s="303"/>
      <c r="Q86" s="303"/>
      <c r="R86" s="303"/>
      <c r="S86" s="303"/>
      <c r="T86" s="303"/>
      <c r="U86" s="303"/>
      <c r="V86" s="303"/>
      <c r="W86" s="303"/>
      <c r="X86" s="303"/>
      <c r="Y86" s="303"/>
      <c r="Z86" s="303"/>
      <c r="AA86" s="303"/>
      <c r="AB86" s="303"/>
      <c r="AC86" s="374" t="s">
        <v>1418</v>
      </c>
      <c r="AD86" s="375" t="s">
        <v>1418</v>
      </c>
      <c r="AE86" s="375" t="s">
        <v>1418</v>
      </c>
      <c r="AF86" s="376" t="s">
        <v>1418</v>
      </c>
      <c r="AG86" s="298">
        <v>744.80174586319799</v>
      </c>
      <c r="AH86" s="377" t="s">
        <v>1418</v>
      </c>
      <c r="AI86" s="378" t="s">
        <v>1418</v>
      </c>
      <c r="AJ86" s="290"/>
    </row>
    <row r="87" spans="2:36" ht="26.25" customHeight="1">
      <c r="B87" s="353">
        <v>46</v>
      </c>
      <c r="C87" s="285">
        <v>69</v>
      </c>
      <c r="D87" s="286" t="s">
        <v>150</v>
      </c>
      <c r="E87" s="287" t="s">
        <v>396</v>
      </c>
      <c r="F87" s="52" t="s">
        <v>1102</v>
      </c>
      <c r="G87" s="296">
        <v>2</v>
      </c>
      <c r="H87" s="288" t="s">
        <v>1141</v>
      </c>
      <c r="I87" s="297">
        <v>3650.223</v>
      </c>
      <c r="J87" s="289">
        <v>34.150391825528821</v>
      </c>
      <c r="K87" s="364">
        <v>34.150391825528821</v>
      </c>
      <c r="L87" s="303"/>
      <c r="M87" s="303"/>
      <c r="N87" s="303"/>
      <c r="O87" s="303"/>
      <c r="P87" s="303"/>
      <c r="Q87" s="303"/>
      <c r="R87" s="303"/>
      <c r="S87" s="303"/>
      <c r="T87" s="303"/>
      <c r="U87" s="303"/>
      <c r="V87" s="303"/>
      <c r="W87" s="303"/>
      <c r="X87" s="303"/>
      <c r="Y87" s="303"/>
      <c r="Z87" s="303"/>
      <c r="AA87" s="303"/>
      <c r="AB87" s="303"/>
      <c r="AC87" s="374" t="s">
        <v>1418</v>
      </c>
      <c r="AD87" s="375" t="s">
        <v>1418</v>
      </c>
      <c r="AE87" s="375" t="s">
        <v>1418</v>
      </c>
      <c r="AF87" s="376" t="s">
        <v>1418</v>
      </c>
      <c r="AG87" s="298">
        <v>1207.0796208631978</v>
      </c>
      <c r="AH87" s="377" t="s">
        <v>1418</v>
      </c>
      <c r="AI87" s="378" t="s">
        <v>1418</v>
      </c>
      <c r="AJ87" s="290"/>
    </row>
    <row r="88" spans="2:36" ht="26.25" customHeight="1">
      <c r="B88" s="353">
        <v>47</v>
      </c>
      <c r="C88" s="285">
        <v>70</v>
      </c>
      <c r="D88" s="286" t="s">
        <v>151</v>
      </c>
      <c r="E88" s="287" t="s">
        <v>397</v>
      </c>
      <c r="F88" s="52" t="s">
        <v>1143</v>
      </c>
      <c r="G88" s="296">
        <v>0</v>
      </c>
      <c r="H88" s="288" t="s">
        <v>1145</v>
      </c>
      <c r="I88" s="297" t="s">
        <v>1418</v>
      </c>
      <c r="J88" s="289">
        <v>0</v>
      </c>
      <c r="K88" s="364">
        <v>0</v>
      </c>
      <c r="L88" s="303"/>
      <c r="M88" s="303"/>
      <c r="N88" s="303"/>
      <c r="O88" s="303"/>
      <c r="P88" s="303"/>
      <c r="Q88" s="303"/>
      <c r="R88" s="303"/>
      <c r="S88" s="303"/>
      <c r="T88" s="303"/>
      <c r="U88" s="303"/>
      <c r="V88" s="303"/>
      <c r="W88" s="303"/>
      <c r="X88" s="303"/>
      <c r="Y88" s="303"/>
      <c r="Z88" s="303"/>
      <c r="AA88" s="303"/>
      <c r="AB88" s="303"/>
      <c r="AC88" s="374" t="s">
        <v>1418</v>
      </c>
      <c r="AD88" s="375" t="s">
        <v>1418</v>
      </c>
      <c r="AE88" s="375" t="s">
        <v>1418</v>
      </c>
      <c r="AF88" s="376" t="s">
        <v>1418</v>
      </c>
      <c r="AG88" s="298" t="s">
        <v>1418</v>
      </c>
      <c r="AH88" s="377" t="s">
        <v>1418</v>
      </c>
      <c r="AI88" s="378" t="s">
        <v>1418</v>
      </c>
      <c r="AJ88" s="290"/>
    </row>
    <row r="89" spans="2:36" ht="26.25" customHeight="1">
      <c r="B89" s="353">
        <v>48</v>
      </c>
      <c r="C89" s="285">
        <v>71</v>
      </c>
      <c r="D89" s="286" t="s">
        <v>152</v>
      </c>
      <c r="E89" s="287" t="s">
        <v>396</v>
      </c>
      <c r="F89" s="52" t="s">
        <v>1143</v>
      </c>
      <c r="G89" s="296">
        <v>4</v>
      </c>
      <c r="H89" s="288" t="s">
        <v>1145</v>
      </c>
      <c r="I89" s="297" t="s">
        <v>1418</v>
      </c>
      <c r="J89" s="289">
        <v>0</v>
      </c>
      <c r="K89" s="364">
        <v>0</v>
      </c>
      <c r="L89" s="341"/>
      <c r="M89" s="341"/>
      <c r="N89" s="341"/>
      <c r="O89" s="341"/>
      <c r="P89" s="341"/>
      <c r="Q89" s="341"/>
      <c r="R89" s="341"/>
      <c r="S89" s="341"/>
      <c r="T89" s="341"/>
      <c r="U89" s="341"/>
      <c r="V89" s="341"/>
      <c r="W89" s="341"/>
      <c r="X89" s="341"/>
      <c r="Y89" s="341"/>
      <c r="Z89" s="341"/>
      <c r="AA89" s="341"/>
      <c r="AB89" s="303"/>
      <c r="AC89" s="374" t="s">
        <v>1418</v>
      </c>
      <c r="AD89" s="375" t="s">
        <v>1418</v>
      </c>
      <c r="AE89" s="375" t="s">
        <v>1418</v>
      </c>
      <c r="AF89" s="376" t="s">
        <v>1418</v>
      </c>
      <c r="AG89" s="298" t="s">
        <v>1418</v>
      </c>
      <c r="AH89" s="377" t="s">
        <v>1418</v>
      </c>
      <c r="AI89" s="378" t="s">
        <v>1418</v>
      </c>
      <c r="AJ89" s="290"/>
    </row>
    <row r="90" spans="2:36" ht="26.25" customHeight="1">
      <c r="B90" s="353">
        <v>49</v>
      </c>
      <c r="C90" s="285">
        <v>72</v>
      </c>
      <c r="D90" s="286" t="s">
        <v>153</v>
      </c>
      <c r="E90" s="287" t="s">
        <v>396</v>
      </c>
      <c r="F90" s="52" t="s">
        <v>1143</v>
      </c>
      <c r="G90" s="296">
        <v>4</v>
      </c>
      <c r="H90" s="288" t="s">
        <v>1145</v>
      </c>
      <c r="I90" s="297" t="s">
        <v>1418</v>
      </c>
      <c r="J90" s="289">
        <v>0</v>
      </c>
      <c r="K90" s="364">
        <v>0</v>
      </c>
      <c r="L90" s="303"/>
      <c r="M90" s="303"/>
      <c r="N90" s="303"/>
      <c r="O90" s="303"/>
      <c r="P90" s="303"/>
      <c r="Q90" s="303"/>
      <c r="R90" s="303"/>
      <c r="S90" s="303"/>
      <c r="T90" s="303"/>
      <c r="U90" s="303"/>
      <c r="V90" s="303"/>
      <c r="W90" s="303"/>
      <c r="X90" s="303"/>
      <c r="Y90" s="303"/>
      <c r="Z90" s="303"/>
      <c r="AA90" s="303"/>
      <c r="AB90" s="303"/>
      <c r="AC90" s="374" t="s">
        <v>1418</v>
      </c>
      <c r="AD90" s="375" t="s">
        <v>1418</v>
      </c>
      <c r="AE90" s="375" t="s">
        <v>1418</v>
      </c>
      <c r="AF90" s="376" t="s">
        <v>1418</v>
      </c>
      <c r="AG90" s="298" t="s">
        <v>1418</v>
      </c>
      <c r="AH90" s="377" t="s">
        <v>1418</v>
      </c>
      <c r="AI90" s="378" t="s">
        <v>1418</v>
      </c>
      <c r="AJ90" s="290"/>
    </row>
    <row r="91" spans="2:36" ht="26.25" customHeight="1">
      <c r="B91" s="353">
        <v>50</v>
      </c>
      <c r="C91" s="285">
        <v>74</v>
      </c>
      <c r="D91" s="286" t="s">
        <v>154</v>
      </c>
      <c r="E91" s="287" t="s">
        <v>396</v>
      </c>
      <c r="F91" s="52" t="s">
        <v>1102</v>
      </c>
      <c r="G91" s="296">
        <v>6</v>
      </c>
      <c r="H91" s="288" t="s">
        <v>1141</v>
      </c>
      <c r="I91" s="297">
        <v>2047.2748333333336</v>
      </c>
      <c r="J91" s="289">
        <v>56.562808564606186</v>
      </c>
      <c r="K91" s="364">
        <v>56.562808564606186</v>
      </c>
      <c r="L91" s="303"/>
      <c r="M91" s="303"/>
      <c r="N91" s="303"/>
      <c r="O91" s="303"/>
      <c r="P91" s="303"/>
      <c r="Q91" s="303"/>
      <c r="R91" s="303"/>
      <c r="S91" s="303"/>
      <c r="T91" s="303"/>
      <c r="U91" s="303"/>
      <c r="V91" s="303"/>
      <c r="W91" s="303"/>
      <c r="X91" s="303"/>
      <c r="Y91" s="303"/>
      <c r="Z91" s="303"/>
      <c r="AA91" s="303"/>
      <c r="AB91" s="303"/>
      <c r="AC91" s="374">
        <v>324.03974166666671</v>
      </c>
      <c r="AD91" s="375" t="s">
        <v>1418</v>
      </c>
      <c r="AE91" s="375" t="s">
        <v>1418</v>
      </c>
      <c r="AF91" s="376" t="s">
        <v>1418</v>
      </c>
      <c r="AG91" s="298">
        <v>395.86854580346858</v>
      </c>
      <c r="AH91" s="377" t="s">
        <v>1418</v>
      </c>
      <c r="AI91" s="378" t="s">
        <v>1418</v>
      </c>
      <c r="AJ91" s="290"/>
    </row>
    <row r="92" spans="2:36" ht="26.25" customHeight="1">
      <c r="B92" s="353">
        <v>51</v>
      </c>
      <c r="C92" s="285">
        <v>77</v>
      </c>
      <c r="D92" s="286" t="s">
        <v>155</v>
      </c>
      <c r="E92" s="287" t="s">
        <v>397</v>
      </c>
      <c r="F92" s="52" t="s">
        <v>1102</v>
      </c>
      <c r="G92" s="296">
        <v>3</v>
      </c>
      <c r="H92" s="288" t="s">
        <v>1141</v>
      </c>
      <c r="I92" s="297">
        <v>2387.2533333333336</v>
      </c>
      <c r="J92" s="289">
        <v>65.955850719220976</v>
      </c>
      <c r="K92" s="364">
        <v>65.955850719220976</v>
      </c>
      <c r="L92" s="303"/>
      <c r="M92" s="303"/>
      <c r="N92" s="303"/>
      <c r="O92" s="303"/>
      <c r="P92" s="303"/>
      <c r="Q92" s="303"/>
      <c r="R92" s="303"/>
      <c r="S92" s="303"/>
      <c r="T92" s="303"/>
      <c r="U92" s="303"/>
      <c r="V92" s="303"/>
      <c r="W92" s="303"/>
      <c r="X92" s="303"/>
      <c r="Y92" s="303"/>
      <c r="Z92" s="303"/>
      <c r="AA92" s="303"/>
      <c r="AB92" s="303"/>
      <c r="AC92" s="374" t="s">
        <v>1418</v>
      </c>
      <c r="AD92" s="375" t="s">
        <v>1418</v>
      </c>
      <c r="AE92" s="375" t="s">
        <v>1418</v>
      </c>
      <c r="AF92" s="376" t="s">
        <v>1418</v>
      </c>
      <c r="AG92" s="298">
        <v>55.890045803468638</v>
      </c>
      <c r="AH92" s="377" t="s">
        <v>1418</v>
      </c>
      <c r="AI92" s="378" t="s">
        <v>1418</v>
      </c>
      <c r="AJ92" s="290"/>
    </row>
    <row r="93" spans="2:36" ht="26.25" customHeight="1">
      <c r="B93" s="353">
        <v>52</v>
      </c>
      <c r="C93" s="285">
        <v>78</v>
      </c>
      <c r="D93" s="286" t="s">
        <v>156</v>
      </c>
      <c r="E93" s="287" t="s">
        <v>396</v>
      </c>
      <c r="F93" s="52" t="s">
        <v>1102</v>
      </c>
      <c r="G93" s="296">
        <v>4</v>
      </c>
      <c r="H93" s="288" t="s">
        <v>1141</v>
      </c>
      <c r="I93" s="297">
        <v>1404.0528999999999</v>
      </c>
      <c r="J93" s="289">
        <v>38.79165322809866</v>
      </c>
      <c r="K93" s="364">
        <v>38.79165322809866</v>
      </c>
      <c r="L93" s="303"/>
      <c r="M93" s="303"/>
      <c r="N93" s="303"/>
      <c r="O93" s="303"/>
      <c r="P93" s="303"/>
      <c r="Q93" s="303"/>
      <c r="R93" s="303"/>
      <c r="S93" s="303"/>
      <c r="T93" s="303"/>
      <c r="U93" s="303"/>
      <c r="V93" s="303"/>
      <c r="W93" s="303"/>
      <c r="X93" s="303"/>
      <c r="Y93" s="303"/>
      <c r="Z93" s="303"/>
      <c r="AA93" s="303"/>
      <c r="AB93" s="303"/>
      <c r="AC93" s="374">
        <v>967.26167500000042</v>
      </c>
      <c r="AD93" s="375" t="s">
        <v>1418</v>
      </c>
      <c r="AE93" s="375" t="s">
        <v>1418</v>
      </c>
      <c r="AF93" s="376" t="s">
        <v>1418</v>
      </c>
      <c r="AG93" s="298">
        <v>1039.0904791368023</v>
      </c>
      <c r="AH93" s="377" t="s">
        <v>1418</v>
      </c>
      <c r="AI93" s="378" t="s">
        <v>1418</v>
      </c>
      <c r="AJ93" s="290"/>
    </row>
    <row r="94" spans="2:36" ht="26.25" customHeight="1">
      <c r="B94" s="353">
        <v>53</v>
      </c>
      <c r="C94" s="285">
        <v>81</v>
      </c>
      <c r="D94" s="286" t="s">
        <v>157</v>
      </c>
      <c r="E94" s="287" t="s">
        <v>396</v>
      </c>
      <c r="F94" s="52" t="s">
        <v>1102</v>
      </c>
      <c r="G94" s="296">
        <v>2</v>
      </c>
      <c r="H94" s="288" t="s">
        <v>1141</v>
      </c>
      <c r="I94" s="297">
        <v>2185.1464999999998</v>
      </c>
      <c r="J94" s="289">
        <v>60.371974076328236</v>
      </c>
      <c r="K94" s="364">
        <v>60.371974076328236</v>
      </c>
      <c r="L94" s="303"/>
      <c r="M94" s="303"/>
      <c r="N94" s="303"/>
      <c r="O94" s="303"/>
      <c r="P94" s="303"/>
      <c r="Q94" s="303"/>
      <c r="R94" s="303"/>
      <c r="S94" s="303"/>
      <c r="T94" s="303"/>
      <c r="U94" s="303"/>
      <c r="V94" s="303"/>
      <c r="W94" s="303"/>
      <c r="X94" s="303"/>
      <c r="Y94" s="303"/>
      <c r="Z94" s="303"/>
      <c r="AA94" s="303"/>
      <c r="AB94" s="303"/>
      <c r="AC94" s="374">
        <v>186.1680750000005</v>
      </c>
      <c r="AD94" s="375" t="s">
        <v>1418</v>
      </c>
      <c r="AE94" s="375" t="s">
        <v>1418</v>
      </c>
      <c r="AF94" s="376" t="s">
        <v>1418</v>
      </c>
      <c r="AG94" s="298">
        <v>257.99687913680236</v>
      </c>
      <c r="AH94" s="377" t="s">
        <v>1418</v>
      </c>
      <c r="AI94" s="378" t="s">
        <v>1418</v>
      </c>
      <c r="AJ94" s="290"/>
    </row>
    <row r="95" spans="2:36" ht="26.25" customHeight="1">
      <c r="B95" s="353">
        <v>54</v>
      </c>
      <c r="C95" s="285">
        <v>83</v>
      </c>
      <c r="D95" s="286" t="s">
        <v>158</v>
      </c>
      <c r="E95" s="287" t="s">
        <v>396</v>
      </c>
      <c r="F95" s="52" t="s">
        <v>1102</v>
      </c>
      <c r="G95" s="296">
        <v>2</v>
      </c>
      <c r="H95" s="288" t="s">
        <v>1141</v>
      </c>
      <c r="I95" s="297">
        <v>2397.5619999999999</v>
      </c>
      <c r="J95" s="289">
        <v>66.240662083933358</v>
      </c>
      <c r="K95" s="364">
        <v>66.240662083933358</v>
      </c>
      <c r="L95" s="303"/>
      <c r="M95" s="303"/>
      <c r="N95" s="303"/>
      <c r="O95" s="303"/>
      <c r="P95" s="303"/>
      <c r="Q95" s="303"/>
      <c r="R95" s="303"/>
      <c r="S95" s="303"/>
      <c r="T95" s="303"/>
      <c r="U95" s="303"/>
      <c r="V95" s="303"/>
      <c r="W95" s="303"/>
      <c r="X95" s="303"/>
      <c r="Y95" s="303"/>
      <c r="Z95" s="303"/>
      <c r="AA95" s="303"/>
      <c r="AB95" s="303"/>
      <c r="AC95" s="374" t="s">
        <v>1418</v>
      </c>
      <c r="AD95" s="375" t="s">
        <v>1418</v>
      </c>
      <c r="AE95" s="375" t="s">
        <v>1418</v>
      </c>
      <c r="AF95" s="376" t="s">
        <v>1418</v>
      </c>
      <c r="AG95" s="298">
        <v>45.581379136802298</v>
      </c>
      <c r="AH95" s="377" t="s">
        <v>1418</v>
      </c>
      <c r="AI95" s="378" t="s">
        <v>1418</v>
      </c>
      <c r="AJ95" s="290"/>
    </row>
    <row r="96" spans="2:36" ht="26.25" customHeight="1">
      <c r="B96" s="353">
        <v>55</v>
      </c>
      <c r="C96" s="285">
        <v>85</v>
      </c>
      <c r="D96" s="286" t="s">
        <v>159</v>
      </c>
      <c r="E96" s="287" t="s">
        <v>396</v>
      </c>
      <c r="F96" s="52" t="s">
        <v>1102</v>
      </c>
      <c r="G96" s="296">
        <v>2</v>
      </c>
      <c r="H96" s="288" t="s">
        <v>1141</v>
      </c>
      <c r="I96" s="297">
        <v>2138.35</v>
      </c>
      <c r="J96" s="289">
        <v>59.079064385896551</v>
      </c>
      <c r="K96" s="364">
        <v>59.079064385896551</v>
      </c>
      <c r="L96" s="303"/>
      <c r="M96" s="303"/>
      <c r="N96" s="303"/>
      <c r="O96" s="303"/>
      <c r="P96" s="303"/>
      <c r="Q96" s="303"/>
      <c r="R96" s="303"/>
      <c r="S96" s="303"/>
      <c r="T96" s="303"/>
      <c r="U96" s="303"/>
      <c r="V96" s="303"/>
      <c r="W96" s="303"/>
      <c r="X96" s="303"/>
      <c r="Y96" s="303"/>
      <c r="Z96" s="303"/>
      <c r="AA96" s="303"/>
      <c r="AB96" s="303"/>
      <c r="AC96" s="374">
        <v>232.96457500000042</v>
      </c>
      <c r="AD96" s="375" t="s">
        <v>1418</v>
      </c>
      <c r="AE96" s="375" t="s">
        <v>1418</v>
      </c>
      <c r="AF96" s="376" t="s">
        <v>1418</v>
      </c>
      <c r="AG96" s="298">
        <v>304.79337913680229</v>
      </c>
      <c r="AH96" s="377" t="s">
        <v>1418</v>
      </c>
      <c r="AI96" s="378" t="s">
        <v>1418</v>
      </c>
      <c r="AJ96" s="290"/>
    </row>
    <row r="97" spans="2:36" ht="26.25" customHeight="1">
      <c r="B97" s="353">
        <v>56</v>
      </c>
      <c r="C97" s="285">
        <v>88</v>
      </c>
      <c r="D97" s="286" t="s">
        <v>160</v>
      </c>
      <c r="E97" s="287" t="s">
        <v>397</v>
      </c>
      <c r="F97" s="52" t="s">
        <v>1102</v>
      </c>
      <c r="G97" s="296">
        <v>1</v>
      </c>
      <c r="H97" s="288" t="s">
        <v>1141</v>
      </c>
      <c r="I97" s="297">
        <v>2431.7199999999998</v>
      </c>
      <c r="J97" s="289">
        <v>67.184390978311484</v>
      </c>
      <c r="K97" s="364">
        <v>67.184390978311484</v>
      </c>
      <c r="L97" s="303"/>
      <c r="M97" s="303"/>
      <c r="N97" s="303"/>
      <c r="O97" s="303"/>
      <c r="P97" s="303"/>
      <c r="Q97" s="303"/>
      <c r="R97" s="303"/>
      <c r="S97" s="303"/>
      <c r="T97" s="303"/>
      <c r="U97" s="303"/>
      <c r="V97" s="303"/>
      <c r="W97" s="303"/>
      <c r="X97" s="303"/>
      <c r="Y97" s="303"/>
      <c r="Z97" s="303"/>
      <c r="AA97" s="303"/>
      <c r="AB97" s="303"/>
      <c r="AC97" s="374" t="s">
        <v>1418</v>
      </c>
      <c r="AD97" s="375" t="s">
        <v>1418</v>
      </c>
      <c r="AE97" s="375" t="s">
        <v>1418</v>
      </c>
      <c r="AF97" s="376" t="s">
        <v>1418</v>
      </c>
      <c r="AG97" s="298">
        <v>11.423379136802396</v>
      </c>
      <c r="AH97" s="377" t="s">
        <v>1418</v>
      </c>
      <c r="AI97" s="378" t="s">
        <v>1418</v>
      </c>
      <c r="AJ97" s="290"/>
    </row>
    <row r="98" spans="2:36" ht="26.25" customHeight="1">
      <c r="B98" s="353">
        <v>57</v>
      </c>
      <c r="C98" s="285">
        <v>89</v>
      </c>
      <c r="D98" s="286" t="s">
        <v>161</v>
      </c>
      <c r="E98" s="287" t="s">
        <v>396</v>
      </c>
      <c r="F98" s="52" t="s">
        <v>1102</v>
      </c>
      <c r="G98" s="296">
        <v>4</v>
      </c>
      <c r="H98" s="288" t="s">
        <v>1141</v>
      </c>
      <c r="I98" s="297">
        <v>2737.2958499999995</v>
      </c>
      <c r="J98" s="289">
        <v>59.373055035238671</v>
      </c>
      <c r="K98" s="364">
        <v>59.373055035238671</v>
      </c>
      <c r="L98" s="303"/>
      <c r="M98" s="303"/>
      <c r="N98" s="303"/>
      <c r="O98" s="303"/>
      <c r="P98" s="303"/>
      <c r="Q98" s="303"/>
      <c r="R98" s="303"/>
      <c r="S98" s="303"/>
      <c r="T98" s="303"/>
      <c r="U98" s="303"/>
      <c r="V98" s="303"/>
      <c r="W98" s="303"/>
      <c r="X98" s="303"/>
      <c r="Y98" s="303"/>
      <c r="Z98" s="303"/>
      <c r="AA98" s="303"/>
      <c r="AB98" s="303"/>
      <c r="AC98" s="374" t="s">
        <v>1418</v>
      </c>
      <c r="AD98" s="375" t="s">
        <v>1418</v>
      </c>
      <c r="AE98" s="375" t="s">
        <v>1418</v>
      </c>
      <c r="AF98" s="376" t="s">
        <v>1418</v>
      </c>
      <c r="AG98" s="298">
        <v>294.15247086319732</v>
      </c>
      <c r="AH98" s="377" t="s">
        <v>1418</v>
      </c>
      <c r="AI98" s="378" t="s">
        <v>1418</v>
      </c>
      <c r="AJ98" s="290"/>
    </row>
    <row r="99" spans="2:36" ht="26.25" customHeight="1">
      <c r="B99" s="353">
        <v>58</v>
      </c>
      <c r="C99" s="285">
        <v>90</v>
      </c>
      <c r="D99" s="286" t="s">
        <v>162</v>
      </c>
      <c r="E99" s="287" t="s">
        <v>397</v>
      </c>
      <c r="F99" s="52" t="s">
        <v>1102</v>
      </c>
      <c r="G99" s="296">
        <v>3</v>
      </c>
      <c r="H99" s="288" t="s">
        <v>1141</v>
      </c>
      <c r="I99" s="297">
        <v>3443.3204999999998</v>
      </c>
      <c r="J99" s="289">
        <v>39.866764785569487</v>
      </c>
      <c r="K99" s="364">
        <v>39.866764785569487</v>
      </c>
      <c r="L99" s="303"/>
      <c r="M99" s="303"/>
      <c r="N99" s="303"/>
      <c r="O99" s="303"/>
      <c r="P99" s="303"/>
      <c r="Q99" s="303"/>
      <c r="R99" s="303"/>
      <c r="S99" s="303"/>
      <c r="T99" s="303"/>
      <c r="U99" s="303"/>
      <c r="V99" s="303"/>
      <c r="W99" s="303"/>
      <c r="X99" s="303"/>
      <c r="Y99" s="303"/>
      <c r="Z99" s="303"/>
      <c r="AA99" s="303"/>
      <c r="AB99" s="303"/>
      <c r="AC99" s="374" t="s">
        <v>1418</v>
      </c>
      <c r="AD99" s="375" t="s">
        <v>1418</v>
      </c>
      <c r="AE99" s="375" t="s">
        <v>1418</v>
      </c>
      <c r="AF99" s="376" t="s">
        <v>1418</v>
      </c>
      <c r="AG99" s="298">
        <v>1000.1771208631976</v>
      </c>
      <c r="AH99" s="377" t="s">
        <v>1418</v>
      </c>
      <c r="AI99" s="378" t="s">
        <v>1418</v>
      </c>
      <c r="AJ99" s="290"/>
    </row>
    <row r="100" spans="2:36" ht="26.25" customHeight="1">
      <c r="B100" s="353">
        <v>59</v>
      </c>
      <c r="C100" s="285">
        <v>91</v>
      </c>
      <c r="D100" s="286" t="s">
        <v>163</v>
      </c>
      <c r="E100" s="287" t="s">
        <v>396</v>
      </c>
      <c r="F100" s="52" t="s">
        <v>1102</v>
      </c>
      <c r="G100" s="296">
        <v>2</v>
      </c>
      <c r="H100" s="288" t="s">
        <v>1141</v>
      </c>
      <c r="I100" s="297">
        <v>4204.63</v>
      </c>
      <c r="J100" s="289">
        <v>18.83304581154993</v>
      </c>
      <c r="K100" s="364">
        <v>18.83304581154993</v>
      </c>
      <c r="L100" s="303"/>
      <c r="M100" s="303"/>
      <c r="N100" s="303"/>
      <c r="O100" s="303"/>
      <c r="P100" s="303"/>
      <c r="Q100" s="303"/>
      <c r="R100" s="303"/>
      <c r="S100" s="303"/>
      <c r="T100" s="303"/>
      <c r="U100" s="303"/>
      <c r="V100" s="303"/>
      <c r="W100" s="303"/>
      <c r="X100" s="303"/>
      <c r="Y100" s="303"/>
      <c r="Z100" s="303"/>
      <c r="AA100" s="303"/>
      <c r="AB100" s="303"/>
      <c r="AC100" s="374" t="s">
        <v>1418</v>
      </c>
      <c r="AD100" s="375" t="s">
        <v>1418</v>
      </c>
      <c r="AE100" s="375" t="s">
        <v>1418</v>
      </c>
      <c r="AF100" s="376" t="s">
        <v>1418</v>
      </c>
      <c r="AG100" s="298">
        <v>1761.4866208631979</v>
      </c>
      <c r="AH100" s="377" t="s">
        <v>1418</v>
      </c>
      <c r="AI100" s="378" t="s">
        <v>1418</v>
      </c>
      <c r="AJ100" s="290"/>
    </row>
    <row r="101" spans="2:36" ht="26.25" customHeight="1">
      <c r="B101" s="353">
        <v>60</v>
      </c>
      <c r="C101" s="285">
        <v>92</v>
      </c>
      <c r="D101" s="286" t="s">
        <v>164</v>
      </c>
      <c r="E101" s="287" t="s">
        <v>396</v>
      </c>
      <c r="F101" s="52" t="s">
        <v>1102</v>
      </c>
      <c r="G101" s="296">
        <v>6</v>
      </c>
      <c r="H101" s="288" t="s">
        <v>1141</v>
      </c>
      <c r="I101" s="297">
        <v>2351.77</v>
      </c>
      <c r="J101" s="289">
        <v>64.975505062697849</v>
      </c>
      <c r="K101" s="364">
        <v>64.975505062697849</v>
      </c>
      <c r="L101" s="303"/>
      <c r="M101" s="303"/>
      <c r="N101" s="303"/>
      <c r="O101" s="303"/>
      <c r="P101" s="303"/>
      <c r="Q101" s="303"/>
      <c r="R101" s="303"/>
      <c r="S101" s="303"/>
      <c r="T101" s="303"/>
      <c r="U101" s="303"/>
      <c r="V101" s="303"/>
      <c r="W101" s="303"/>
      <c r="X101" s="303"/>
      <c r="Y101" s="303"/>
      <c r="Z101" s="303"/>
      <c r="AA101" s="303"/>
      <c r="AB101" s="303"/>
      <c r="AC101" s="374">
        <v>19.54457500000035</v>
      </c>
      <c r="AD101" s="375" t="s">
        <v>1418</v>
      </c>
      <c r="AE101" s="375" t="s">
        <v>1418</v>
      </c>
      <c r="AF101" s="376" t="s">
        <v>1418</v>
      </c>
      <c r="AG101" s="298">
        <v>91.373379136802214</v>
      </c>
      <c r="AH101" s="377" t="s">
        <v>1418</v>
      </c>
      <c r="AI101" s="378" t="s">
        <v>1418</v>
      </c>
      <c r="AJ101" s="290"/>
    </row>
    <row r="102" spans="2:36" ht="26.25" customHeight="1">
      <c r="B102" s="353">
        <v>61</v>
      </c>
      <c r="C102" s="285">
        <v>93</v>
      </c>
      <c r="D102" s="286" t="s">
        <v>165</v>
      </c>
      <c r="E102" s="287" t="s">
        <v>396</v>
      </c>
      <c r="F102" s="52" t="s">
        <v>1102</v>
      </c>
      <c r="G102" s="296">
        <v>2</v>
      </c>
      <c r="H102" s="288" t="s">
        <v>1141</v>
      </c>
      <c r="I102" s="297">
        <v>3071.0031499999996</v>
      </c>
      <c r="J102" s="289">
        <v>50.153275736833962</v>
      </c>
      <c r="K102" s="364">
        <v>50.153275736833962</v>
      </c>
      <c r="L102" s="303"/>
      <c r="M102" s="303"/>
      <c r="N102" s="303"/>
      <c r="O102" s="303"/>
      <c r="P102" s="303"/>
      <c r="Q102" s="303"/>
      <c r="R102" s="303"/>
      <c r="S102" s="303"/>
      <c r="T102" s="303"/>
      <c r="U102" s="303"/>
      <c r="V102" s="303"/>
      <c r="W102" s="303"/>
      <c r="X102" s="303"/>
      <c r="Y102" s="303"/>
      <c r="Z102" s="303"/>
      <c r="AA102" s="303"/>
      <c r="AB102" s="303"/>
      <c r="AC102" s="374" t="s">
        <v>1418</v>
      </c>
      <c r="AD102" s="375" t="s">
        <v>1418</v>
      </c>
      <c r="AE102" s="375" t="s">
        <v>1418</v>
      </c>
      <c r="AF102" s="376" t="s">
        <v>1418</v>
      </c>
      <c r="AG102" s="298">
        <v>627.85977086319735</v>
      </c>
      <c r="AH102" s="377" t="s">
        <v>1418</v>
      </c>
      <c r="AI102" s="378" t="s">
        <v>1418</v>
      </c>
      <c r="AJ102" s="290"/>
    </row>
    <row r="103" spans="2:36" ht="26.25" customHeight="1">
      <c r="B103" s="353">
        <v>62</v>
      </c>
      <c r="C103" s="285">
        <v>94</v>
      </c>
      <c r="D103" s="286" t="s">
        <v>166</v>
      </c>
      <c r="E103" s="287" t="s">
        <v>396</v>
      </c>
      <c r="F103" s="52" t="s">
        <v>1143</v>
      </c>
      <c r="G103" s="296">
        <v>2</v>
      </c>
      <c r="H103" s="288" t="s">
        <v>1145</v>
      </c>
      <c r="I103" s="297" t="s">
        <v>1418</v>
      </c>
      <c r="J103" s="289">
        <v>0</v>
      </c>
      <c r="K103" s="364">
        <v>0</v>
      </c>
      <c r="L103" s="303"/>
      <c r="M103" s="303"/>
      <c r="N103" s="303"/>
      <c r="O103" s="303"/>
      <c r="P103" s="303"/>
      <c r="Q103" s="303"/>
      <c r="R103" s="303"/>
      <c r="S103" s="303"/>
      <c r="T103" s="303"/>
      <c r="U103" s="303"/>
      <c r="V103" s="303"/>
      <c r="W103" s="303"/>
      <c r="X103" s="303"/>
      <c r="Y103" s="303"/>
      <c r="Z103" s="303"/>
      <c r="AA103" s="303"/>
      <c r="AB103" s="303"/>
      <c r="AC103" s="374" t="s">
        <v>1418</v>
      </c>
      <c r="AD103" s="375" t="s">
        <v>1418</v>
      </c>
      <c r="AE103" s="375" t="s">
        <v>1418</v>
      </c>
      <c r="AF103" s="376" t="s">
        <v>1418</v>
      </c>
      <c r="AG103" s="298" t="s">
        <v>1418</v>
      </c>
      <c r="AH103" s="377" t="s">
        <v>1418</v>
      </c>
      <c r="AI103" s="378" t="s">
        <v>1418</v>
      </c>
      <c r="AJ103" s="290"/>
    </row>
    <row r="104" spans="2:36" ht="26.25" customHeight="1">
      <c r="B104" s="353">
        <v>63</v>
      </c>
      <c r="C104" s="285">
        <v>95</v>
      </c>
      <c r="D104" s="286" t="s">
        <v>167</v>
      </c>
      <c r="E104" s="287" t="s">
        <v>396</v>
      </c>
      <c r="F104" s="52" t="s">
        <v>1102</v>
      </c>
      <c r="G104" s="296">
        <v>2</v>
      </c>
      <c r="H104" s="288" t="s">
        <v>1141</v>
      </c>
      <c r="I104" s="297">
        <v>2914.8989999999999</v>
      </c>
      <c r="J104" s="289">
        <v>54.466174527376033</v>
      </c>
      <c r="K104" s="364">
        <v>54.466174527376033</v>
      </c>
      <c r="L104" s="303"/>
      <c r="M104" s="303"/>
      <c r="N104" s="303"/>
      <c r="O104" s="303"/>
      <c r="P104" s="303"/>
      <c r="Q104" s="303"/>
      <c r="R104" s="303"/>
      <c r="S104" s="303"/>
      <c r="T104" s="303"/>
      <c r="U104" s="303"/>
      <c r="V104" s="303"/>
      <c r="W104" s="303"/>
      <c r="X104" s="303"/>
      <c r="Y104" s="303"/>
      <c r="Z104" s="303"/>
      <c r="AA104" s="303"/>
      <c r="AB104" s="303"/>
      <c r="AC104" s="374" t="s">
        <v>1418</v>
      </c>
      <c r="AD104" s="375" t="s">
        <v>1418</v>
      </c>
      <c r="AE104" s="375" t="s">
        <v>1418</v>
      </c>
      <c r="AF104" s="376" t="s">
        <v>1418</v>
      </c>
      <c r="AG104" s="298">
        <v>471.75562086319769</v>
      </c>
      <c r="AH104" s="377" t="s">
        <v>1418</v>
      </c>
      <c r="AI104" s="378" t="s">
        <v>1418</v>
      </c>
      <c r="AJ104" s="290"/>
    </row>
    <row r="105" spans="2:36" ht="26.25" customHeight="1">
      <c r="B105" s="353">
        <v>64</v>
      </c>
      <c r="C105" s="285">
        <v>96</v>
      </c>
      <c r="D105" s="286" t="s">
        <v>168</v>
      </c>
      <c r="E105" s="287" t="s">
        <v>397</v>
      </c>
      <c r="F105" s="52" t="s">
        <v>1143</v>
      </c>
      <c r="G105" s="296">
        <v>0</v>
      </c>
      <c r="H105" s="288" t="s">
        <v>1145</v>
      </c>
      <c r="I105" s="297" t="s">
        <v>1418</v>
      </c>
      <c r="J105" s="289">
        <v>0</v>
      </c>
      <c r="K105" s="364">
        <v>0</v>
      </c>
      <c r="L105" s="303"/>
      <c r="M105" s="303"/>
      <c r="N105" s="303"/>
      <c r="O105" s="303"/>
      <c r="P105" s="303"/>
      <c r="Q105" s="303"/>
      <c r="R105" s="303"/>
      <c r="S105" s="303"/>
      <c r="T105" s="303"/>
      <c r="U105" s="303"/>
      <c r="V105" s="303"/>
      <c r="W105" s="303"/>
      <c r="X105" s="303"/>
      <c r="Y105" s="303"/>
      <c r="Z105" s="303"/>
      <c r="AA105" s="303"/>
      <c r="AB105" s="303"/>
      <c r="AC105" s="374" t="s">
        <v>1418</v>
      </c>
      <c r="AD105" s="375" t="s">
        <v>1418</v>
      </c>
      <c r="AE105" s="375" t="s">
        <v>1418</v>
      </c>
      <c r="AF105" s="376" t="s">
        <v>1418</v>
      </c>
      <c r="AG105" s="298" t="s">
        <v>1418</v>
      </c>
      <c r="AH105" s="377" t="s">
        <v>1418</v>
      </c>
      <c r="AI105" s="378" t="s">
        <v>1418</v>
      </c>
      <c r="AJ105" s="290"/>
    </row>
    <row r="106" spans="2:36" ht="26.25" customHeight="1">
      <c r="B106" s="353">
        <v>65</v>
      </c>
      <c r="C106" s="285">
        <v>98</v>
      </c>
      <c r="D106" s="286" t="s">
        <v>169</v>
      </c>
      <c r="E106" s="287" t="s">
        <v>396</v>
      </c>
      <c r="F106" s="52" t="s">
        <v>1102</v>
      </c>
      <c r="G106" s="296">
        <v>3</v>
      </c>
      <c r="H106" s="288" t="s">
        <v>1141</v>
      </c>
      <c r="I106" s="297">
        <v>2425.0700000000002</v>
      </c>
      <c r="J106" s="289">
        <v>67.000662506281088</v>
      </c>
      <c r="K106" s="364">
        <v>67.000662506281088</v>
      </c>
      <c r="L106" s="303"/>
      <c r="M106" s="303"/>
      <c r="N106" s="303"/>
      <c r="O106" s="303"/>
      <c r="P106" s="303"/>
      <c r="Q106" s="303"/>
      <c r="R106" s="303"/>
      <c r="S106" s="303"/>
      <c r="T106" s="303"/>
      <c r="U106" s="303"/>
      <c r="V106" s="303"/>
      <c r="W106" s="303"/>
      <c r="X106" s="303"/>
      <c r="Y106" s="303"/>
      <c r="Z106" s="303"/>
      <c r="AA106" s="303"/>
      <c r="AB106" s="303"/>
      <c r="AC106" s="374" t="s">
        <v>1418</v>
      </c>
      <c r="AD106" s="375" t="s">
        <v>1418</v>
      </c>
      <c r="AE106" s="375" t="s">
        <v>1418</v>
      </c>
      <c r="AF106" s="376" t="s">
        <v>1418</v>
      </c>
      <c r="AG106" s="298">
        <v>18.073379136802032</v>
      </c>
      <c r="AH106" s="377" t="s">
        <v>1418</v>
      </c>
      <c r="AI106" s="378" t="s">
        <v>1418</v>
      </c>
      <c r="AJ106" s="290"/>
    </row>
    <row r="107" spans="2:36" ht="26.25" customHeight="1">
      <c r="B107" s="353">
        <v>66</v>
      </c>
      <c r="C107" s="285">
        <v>99</v>
      </c>
      <c r="D107" s="286" t="s">
        <v>170</v>
      </c>
      <c r="E107" s="287" t="s">
        <v>396</v>
      </c>
      <c r="F107" s="52" t="s">
        <v>1102</v>
      </c>
      <c r="G107" s="296">
        <v>6</v>
      </c>
      <c r="H107" s="288" t="s">
        <v>1141</v>
      </c>
      <c r="I107" s="297">
        <v>2834.5183333333334</v>
      </c>
      <c r="J107" s="289">
        <v>56.686959048797355</v>
      </c>
      <c r="K107" s="364">
        <v>56.686959048797355</v>
      </c>
      <c r="L107" s="303"/>
      <c r="M107" s="303"/>
      <c r="N107" s="303"/>
      <c r="O107" s="303"/>
      <c r="P107" s="303"/>
      <c r="Q107" s="303"/>
      <c r="R107" s="303"/>
      <c r="S107" s="303"/>
      <c r="T107" s="303"/>
      <c r="U107" s="303"/>
      <c r="V107" s="303"/>
      <c r="W107" s="303"/>
      <c r="X107" s="303"/>
      <c r="Y107" s="303"/>
      <c r="Z107" s="303"/>
      <c r="AA107" s="303"/>
      <c r="AB107" s="303"/>
      <c r="AC107" s="374" t="s">
        <v>1418</v>
      </c>
      <c r="AD107" s="375" t="s">
        <v>1418</v>
      </c>
      <c r="AE107" s="375" t="s">
        <v>1418</v>
      </c>
      <c r="AF107" s="376" t="s">
        <v>1418</v>
      </c>
      <c r="AG107" s="298">
        <v>391.37495419653123</v>
      </c>
      <c r="AH107" s="377" t="s">
        <v>1418</v>
      </c>
      <c r="AI107" s="378" t="s">
        <v>1418</v>
      </c>
      <c r="AJ107" s="290"/>
    </row>
    <row r="108" spans="2:36" ht="26.25" customHeight="1">
      <c r="B108" s="353">
        <v>67</v>
      </c>
      <c r="C108" s="285">
        <v>100</v>
      </c>
      <c r="D108" s="286" t="s">
        <v>171</v>
      </c>
      <c r="E108" s="287" t="s">
        <v>396</v>
      </c>
      <c r="F108" s="52" t="s">
        <v>1102</v>
      </c>
      <c r="G108" s="296">
        <v>2</v>
      </c>
      <c r="H108" s="288" t="s">
        <v>1141</v>
      </c>
      <c r="I108" s="297">
        <v>6947.2749999999996</v>
      </c>
      <c r="J108" s="289">
        <v>-56.941687296995099</v>
      </c>
      <c r="K108" s="364">
        <v>0</v>
      </c>
      <c r="L108" s="303"/>
      <c r="M108" s="303"/>
      <c r="N108" s="303"/>
      <c r="O108" s="303"/>
      <c r="P108" s="303"/>
      <c r="Q108" s="303"/>
      <c r="R108" s="303"/>
      <c r="S108" s="303"/>
      <c r="T108" s="303"/>
      <c r="U108" s="303"/>
      <c r="V108" s="303"/>
      <c r="W108" s="303"/>
      <c r="X108" s="303"/>
      <c r="Y108" s="303"/>
      <c r="Z108" s="303"/>
      <c r="AA108" s="303"/>
      <c r="AB108" s="303"/>
      <c r="AC108" s="374" t="s">
        <v>1418</v>
      </c>
      <c r="AD108" s="375" t="s">
        <v>1418</v>
      </c>
      <c r="AE108" s="375" t="s">
        <v>1418</v>
      </c>
      <c r="AF108" s="376" t="s">
        <v>1418</v>
      </c>
      <c r="AG108" s="298">
        <v>4504.1316208631979</v>
      </c>
      <c r="AH108" s="377" t="s">
        <v>1418</v>
      </c>
      <c r="AI108" s="378" t="s">
        <v>1418</v>
      </c>
      <c r="AJ108" s="290"/>
    </row>
    <row r="109" spans="2:36" ht="26.25" customHeight="1">
      <c r="B109" s="353">
        <v>68</v>
      </c>
      <c r="C109" s="285">
        <v>101</v>
      </c>
      <c r="D109" s="286" t="s">
        <v>172</v>
      </c>
      <c r="E109" s="287" t="s">
        <v>396</v>
      </c>
      <c r="F109" s="52" t="s">
        <v>1102</v>
      </c>
      <c r="G109" s="296">
        <v>4</v>
      </c>
      <c r="H109" s="288" t="s">
        <v>1141</v>
      </c>
      <c r="I109" s="297">
        <v>2136.3125</v>
      </c>
      <c r="J109" s="289">
        <v>59.02277163976693</v>
      </c>
      <c r="K109" s="364">
        <v>59.02277163976693</v>
      </c>
      <c r="L109" s="303"/>
      <c r="M109" s="303"/>
      <c r="N109" s="303"/>
      <c r="O109" s="303"/>
      <c r="P109" s="303"/>
      <c r="Q109" s="303"/>
      <c r="R109" s="303"/>
      <c r="S109" s="303"/>
      <c r="T109" s="303"/>
      <c r="U109" s="303"/>
      <c r="V109" s="303"/>
      <c r="W109" s="303"/>
      <c r="X109" s="303"/>
      <c r="Y109" s="303"/>
      <c r="Z109" s="303"/>
      <c r="AA109" s="303"/>
      <c r="AB109" s="303"/>
      <c r="AC109" s="374">
        <v>235.00207500000033</v>
      </c>
      <c r="AD109" s="375" t="s">
        <v>1418</v>
      </c>
      <c r="AE109" s="375" t="s">
        <v>1418</v>
      </c>
      <c r="AF109" s="376" t="s">
        <v>1418</v>
      </c>
      <c r="AG109" s="298">
        <v>306.8308791368022</v>
      </c>
      <c r="AH109" s="377" t="s">
        <v>1418</v>
      </c>
      <c r="AI109" s="378" t="s">
        <v>1418</v>
      </c>
      <c r="AJ109" s="290"/>
    </row>
    <row r="110" spans="2:36" ht="26.25" customHeight="1">
      <c r="B110" s="353">
        <v>69</v>
      </c>
      <c r="C110" s="285">
        <v>102</v>
      </c>
      <c r="D110" s="286" t="s">
        <v>173</v>
      </c>
      <c r="E110" s="287" t="s">
        <v>396</v>
      </c>
      <c r="F110" s="52" t="s">
        <v>1102</v>
      </c>
      <c r="G110" s="296">
        <v>4</v>
      </c>
      <c r="H110" s="288" t="s">
        <v>1141</v>
      </c>
      <c r="I110" s="297">
        <v>2449.3025000000002</v>
      </c>
      <c r="J110" s="289">
        <v>67.329833704474296</v>
      </c>
      <c r="K110" s="364">
        <v>67.329833704474296</v>
      </c>
      <c r="L110" s="303"/>
      <c r="M110" s="303"/>
      <c r="N110" s="303"/>
      <c r="O110" s="303"/>
      <c r="P110" s="303"/>
      <c r="Q110" s="303"/>
      <c r="R110" s="303"/>
      <c r="S110" s="303"/>
      <c r="T110" s="303"/>
      <c r="U110" s="303"/>
      <c r="V110" s="303"/>
      <c r="W110" s="303"/>
      <c r="X110" s="303"/>
      <c r="Y110" s="303"/>
      <c r="Z110" s="303"/>
      <c r="AA110" s="303"/>
      <c r="AB110" s="303"/>
      <c r="AC110" s="374" t="s">
        <v>1418</v>
      </c>
      <c r="AD110" s="375" t="s">
        <v>1418</v>
      </c>
      <c r="AE110" s="375" t="s">
        <v>1418</v>
      </c>
      <c r="AF110" s="376" t="s">
        <v>1418</v>
      </c>
      <c r="AG110" s="298">
        <v>6.1591208631980408</v>
      </c>
      <c r="AH110" s="377" t="s">
        <v>1418</v>
      </c>
      <c r="AI110" s="378" t="s">
        <v>1418</v>
      </c>
      <c r="AJ110" s="290"/>
    </row>
    <row r="111" spans="2:36" ht="26.25" customHeight="1">
      <c r="B111" s="353">
        <v>70</v>
      </c>
      <c r="C111" s="285">
        <v>105</v>
      </c>
      <c r="D111" s="286" t="s">
        <v>174</v>
      </c>
      <c r="E111" s="287" t="s">
        <v>396</v>
      </c>
      <c r="F111" s="52" t="s">
        <v>1102</v>
      </c>
      <c r="G111" s="296">
        <v>3</v>
      </c>
      <c r="H111" s="288" t="s">
        <v>1141</v>
      </c>
      <c r="I111" s="297">
        <v>2098.8592333333331</v>
      </c>
      <c r="J111" s="289">
        <v>57.987999992065589</v>
      </c>
      <c r="K111" s="364">
        <v>57.987999992065589</v>
      </c>
      <c r="L111" s="303"/>
      <c r="M111" s="303"/>
      <c r="N111" s="303"/>
      <c r="O111" s="303"/>
      <c r="P111" s="303"/>
      <c r="Q111" s="303"/>
      <c r="R111" s="303"/>
      <c r="S111" s="303"/>
      <c r="T111" s="303"/>
      <c r="U111" s="303"/>
      <c r="V111" s="303"/>
      <c r="W111" s="303"/>
      <c r="X111" s="303"/>
      <c r="Y111" s="303"/>
      <c r="Z111" s="303"/>
      <c r="AA111" s="303"/>
      <c r="AB111" s="303"/>
      <c r="AC111" s="374">
        <v>272.45534166666721</v>
      </c>
      <c r="AD111" s="375" t="s">
        <v>1418</v>
      </c>
      <c r="AE111" s="375" t="s">
        <v>1418</v>
      </c>
      <c r="AF111" s="376" t="s">
        <v>1418</v>
      </c>
      <c r="AG111" s="298">
        <v>344.28414580346907</v>
      </c>
      <c r="AH111" s="377" t="s">
        <v>1418</v>
      </c>
      <c r="AI111" s="378" t="s">
        <v>1418</v>
      </c>
      <c r="AJ111" s="290"/>
    </row>
    <row r="112" spans="2:36" ht="26.25" customHeight="1">
      <c r="B112" s="353">
        <v>71</v>
      </c>
      <c r="C112" s="285">
        <v>106</v>
      </c>
      <c r="D112" s="286" t="s">
        <v>175</v>
      </c>
      <c r="E112" s="287" t="s">
        <v>396</v>
      </c>
      <c r="F112" s="52" t="s">
        <v>1102</v>
      </c>
      <c r="G112" s="296">
        <v>2</v>
      </c>
      <c r="H112" s="288" t="s">
        <v>1141</v>
      </c>
      <c r="I112" s="297">
        <v>6032.5414999999994</v>
      </c>
      <c r="J112" s="289">
        <v>-31.669117632330018</v>
      </c>
      <c r="K112" s="364">
        <v>0</v>
      </c>
      <c r="L112" s="303"/>
      <c r="M112" s="303"/>
      <c r="N112" s="303"/>
      <c r="O112" s="303"/>
      <c r="P112" s="303"/>
      <c r="Q112" s="303"/>
      <c r="R112" s="303"/>
      <c r="S112" s="303"/>
      <c r="T112" s="303"/>
      <c r="U112" s="303"/>
      <c r="V112" s="303"/>
      <c r="W112" s="303"/>
      <c r="X112" s="303"/>
      <c r="Y112" s="303"/>
      <c r="Z112" s="303"/>
      <c r="AA112" s="303"/>
      <c r="AB112" s="303"/>
      <c r="AC112" s="374" t="s">
        <v>1418</v>
      </c>
      <c r="AD112" s="375" t="s">
        <v>1418</v>
      </c>
      <c r="AE112" s="375" t="s">
        <v>1418</v>
      </c>
      <c r="AF112" s="376" t="s">
        <v>1418</v>
      </c>
      <c r="AG112" s="298">
        <v>3589.3981208631972</v>
      </c>
      <c r="AH112" s="377" t="s">
        <v>1418</v>
      </c>
      <c r="AI112" s="378" t="s">
        <v>1418</v>
      </c>
      <c r="AJ112" s="290"/>
    </row>
    <row r="113" spans="2:36" ht="26.25" customHeight="1">
      <c r="B113" s="353">
        <v>72</v>
      </c>
      <c r="C113" s="285">
        <v>107</v>
      </c>
      <c r="D113" s="286" t="s">
        <v>176</v>
      </c>
      <c r="E113" s="287" t="s">
        <v>396</v>
      </c>
      <c r="F113" s="52" t="s">
        <v>1102</v>
      </c>
      <c r="G113" s="296">
        <v>2</v>
      </c>
      <c r="H113" s="288" t="s">
        <v>1141</v>
      </c>
      <c r="I113" s="297">
        <v>2820.8955000000001</v>
      </c>
      <c r="J113" s="289">
        <v>57.063335342490305</v>
      </c>
      <c r="K113" s="364">
        <v>57.063335342490305</v>
      </c>
      <c r="L113" s="303"/>
      <c r="M113" s="303"/>
      <c r="N113" s="303"/>
      <c r="O113" s="303"/>
      <c r="P113" s="303"/>
      <c r="Q113" s="303"/>
      <c r="R113" s="303"/>
      <c r="S113" s="303"/>
      <c r="T113" s="303"/>
      <c r="U113" s="303"/>
      <c r="V113" s="303"/>
      <c r="W113" s="303"/>
      <c r="X113" s="303"/>
      <c r="Y113" s="303"/>
      <c r="Z113" s="303"/>
      <c r="AA113" s="303"/>
      <c r="AB113" s="303"/>
      <c r="AC113" s="374" t="s">
        <v>1418</v>
      </c>
      <c r="AD113" s="375" t="s">
        <v>1418</v>
      </c>
      <c r="AE113" s="375" t="s">
        <v>1418</v>
      </c>
      <c r="AF113" s="376" t="s">
        <v>1418</v>
      </c>
      <c r="AG113" s="298">
        <v>377.75212086319789</v>
      </c>
      <c r="AH113" s="377" t="s">
        <v>1418</v>
      </c>
      <c r="AI113" s="378" t="s">
        <v>1418</v>
      </c>
      <c r="AJ113" s="290"/>
    </row>
    <row r="114" spans="2:36" ht="26.25" customHeight="1">
      <c r="B114" s="353">
        <v>73</v>
      </c>
      <c r="C114" s="285">
        <v>108</v>
      </c>
      <c r="D114" s="286" t="s">
        <v>177</v>
      </c>
      <c r="E114" s="287" t="s">
        <v>396</v>
      </c>
      <c r="F114" s="52" t="s">
        <v>1102</v>
      </c>
      <c r="G114" s="296">
        <v>4</v>
      </c>
      <c r="H114" s="288" t="s">
        <v>1141</v>
      </c>
      <c r="I114" s="297">
        <v>1893.9834999999998</v>
      </c>
      <c r="J114" s="289">
        <v>52.327623233954071</v>
      </c>
      <c r="K114" s="364">
        <v>52.327623233954071</v>
      </c>
      <c r="L114" s="303"/>
      <c r="M114" s="303"/>
      <c r="N114" s="303"/>
      <c r="O114" s="303"/>
      <c r="P114" s="303"/>
      <c r="Q114" s="303"/>
      <c r="R114" s="303"/>
      <c r="S114" s="303"/>
      <c r="T114" s="303"/>
      <c r="U114" s="303"/>
      <c r="V114" s="303"/>
      <c r="W114" s="303"/>
      <c r="X114" s="303"/>
      <c r="Y114" s="303"/>
      <c r="Z114" s="303"/>
      <c r="AA114" s="303"/>
      <c r="AB114" s="303"/>
      <c r="AC114" s="374">
        <v>477.33107500000051</v>
      </c>
      <c r="AD114" s="375" t="s">
        <v>1418</v>
      </c>
      <c r="AE114" s="375" t="s">
        <v>1418</v>
      </c>
      <c r="AF114" s="376" t="s">
        <v>1418</v>
      </c>
      <c r="AG114" s="298">
        <v>549.15987913680237</v>
      </c>
      <c r="AH114" s="377" t="s">
        <v>1418</v>
      </c>
      <c r="AI114" s="378" t="s">
        <v>1418</v>
      </c>
      <c r="AJ114" s="290"/>
    </row>
    <row r="115" spans="2:36" ht="26.25" customHeight="1">
      <c r="B115" s="353">
        <v>74</v>
      </c>
      <c r="C115" s="285">
        <v>109</v>
      </c>
      <c r="D115" s="286" t="s">
        <v>178</v>
      </c>
      <c r="E115" s="287" t="s">
        <v>397</v>
      </c>
      <c r="F115" s="52" t="s">
        <v>1102</v>
      </c>
      <c r="G115" s="296">
        <v>4</v>
      </c>
      <c r="H115" s="288" t="s">
        <v>1141</v>
      </c>
      <c r="I115" s="297">
        <v>2328.6376999999998</v>
      </c>
      <c r="J115" s="289">
        <v>64.336397974946124</v>
      </c>
      <c r="K115" s="364">
        <v>64.336397974946124</v>
      </c>
      <c r="L115" s="303"/>
      <c r="M115" s="303"/>
      <c r="N115" s="303"/>
      <c r="O115" s="303"/>
      <c r="P115" s="303"/>
      <c r="Q115" s="303"/>
      <c r="R115" s="303"/>
      <c r="S115" s="303"/>
      <c r="T115" s="303"/>
      <c r="U115" s="303"/>
      <c r="V115" s="303"/>
      <c r="W115" s="303"/>
      <c r="X115" s="303"/>
      <c r="Y115" s="303"/>
      <c r="Z115" s="303"/>
      <c r="AA115" s="303"/>
      <c r="AB115" s="303"/>
      <c r="AC115" s="374">
        <v>42.676875000000564</v>
      </c>
      <c r="AD115" s="375" t="s">
        <v>1418</v>
      </c>
      <c r="AE115" s="375" t="s">
        <v>1418</v>
      </c>
      <c r="AF115" s="376" t="s">
        <v>1418</v>
      </c>
      <c r="AG115" s="298">
        <v>114.50567913680243</v>
      </c>
      <c r="AH115" s="377" t="s">
        <v>1418</v>
      </c>
      <c r="AI115" s="378" t="s">
        <v>1418</v>
      </c>
      <c r="AJ115" s="290"/>
    </row>
    <row r="116" spans="2:36" ht="26.25" customHeight="1">
      <c r="B116" s="353">
        <v>75</v>
      </c>
      <c r="C116" s="285">
        <v>110</v>
      </c>
      <c r="D116" s="286" t="s">
        <v>179</v>
      </c>
      <c r="E116" s="287" t="s">
        <v>396</v>
      </c>
      <c r="F116" s="52" t="s">
        <v>1102</v>
      </c>
      <c r="G116" s="296">
        <v>2</v>
      </c>
      <c r="H116" s="288" t="s">
        <v>1141</v>
      </c>
      <c r="I116" s="297">
        <v>1186.1605</v>
      </c>
      <c r="J116" s="289">
        <v>32.771647556062966</v>
      </c>
      <c r="K116" s="364">
        <v>32.771647556062966</v>
      </c>
      <c r="L116" s="303"/>
      <c r="M116" s="303"/>
      <c r="N116" s="303"/>
      <c r="O116" s="303"/>
      <c r="P116" s="303"/>
      <c r="Q116" s="303"/>
      <c r="R116" s="303"/>
      <c r="S116" s="303"/>
      <c r="T116" s="303"/>
      <c r="U116" s="303"/>
      <c r="V116" s="303"/>
      <c r="W116" s="303"/>
      <c r="X116" s="303"/>
      <c r="Y116" s="303"/>
      <c r="Z116" s="303"/>
      <c r="AA116" s="303"/>
      <c r="AB116" s="303"/>
      <c r="AC116" s="374">
        <v>1185.1540750000004</v>
      </c>
      <c r="AD116" s="375" t="s">
        <v>1418</v>
      </c>
      <c r="AE116" s="375" t="s">
        <v>1418</v>
      </c>
      <c r="AF116" s="376" t="s">
        <v>1418</v>
      </c>
      <c r="AG116" s="298">
        <v>1256.9828791368022</v>
      </c>
      <c r="AH116" s="377" t="s">
        <v>1418</v>
      </c>
      <c r="AI116" s="378" t="s">
        <v>1418</v>
      </c>
      <c r="AJ116" s="290"/>
    </row>
    <row r="117" spans="2:36" ht="26.25" customHeight="1">
      <c r="B117" s="353">
        <v>76</v>
      </c>
      <c r="C117" s="285">
        <v>112</v>
      </c>
      <c r="D117" s="286" t="s">
        <v>180</v>
      </c>
      <c r="E117" s="287" t="s">
        <v>396</v>
      </c>
      <c r="F117" s="52" t="s">
        <v>1102</v>
      </c>
      <c r="G117" s="296">
        <v>2</v>
      </c>
      <c r="H117" s="288" t="s">
        <v>1141</v>
      </c>
      <c r="I117" s="297">
        <v>2285.4049999999997</v>
      </c>
      <c r="J117" s="289">
        <v>63.141950168517731</v>
      </c>
      <c r="K117" s="364">
        <v>63.141950168517731</v>
      </c>
      <c r="L117" s="303"/>
      <c r="M117" s="303"/>
      <c r="N117" s="303"/>
      <c r="O117" s="303"/>
      <c r="P117" s="303"/>
      <c r="Q117" s="303"/>
      <c r="R117" s="303"/>
      <c r="S117" s="303"/>
      <c r="T117" s="303"/>
      <c r="U117" s="303"/>
      <c r="V117" s="303"/>
      <c r="W117" s="303"/>
      <c r="X117" s="303"/>
      <c r="Y117" s="303"/>
      <c r="Z117" s="303"/>
      <c r="AA117" s="303"/>
      <c r="AB117" s="303"/>
      <c r="AC117" s="374">
        <v>85.909575000000586</v>
      </c>
      <c r="AD117" s="375" t="s">
        <v>1418</v>
      </c>
      <c r="AE117" s="375" t="s">
        <v>1418</v>
      </c>
      <c r="AF117" s="376" t="s">
        <v>1418</v>
      </c>
      <c r="AG117" s="298">
        <v>157.73837913680245</v>
      </c>
      <c r="AH117" s="377" t="s">
        <v>1418</v>
      </c>
      <c r="AI117" s="378" t="s">
        <v>1418</v>
      </c>
      <c r="AJ117" s="290"/>
    </row>
    <row r="118" spans="2:36" ht="26.25" customHeight="1">
      <c r="B118" s="353">
        <v>77</v>
      </c>
      <c r="C118" s="285">
        <v>113</v>
      </c>
      <c r="D118" s="286" t="s">
        <v>181</v>
      </c>
      <c r="E118" s="287" t="s">
        <v>396</v>
      </c>
      <c r="F118" s="52" t="s">
        <v>1102</v>
      </c>
      <c r="G118" s="296">
        <v>2</v>
      </c>
      <c r="H118" s="288" t="s">
        <v>1141</v>
      </c>
      <c r="I118" s="297">
        <v>2383.9441500000003</v>
      </c>
      <c r="J118" s="289">
        <v>65.864423471476343</v>
      </c>
      <c r="K118" s="364">
        <v>65.864423471476343</v>
      </c>
      <c r="L118" s="303"/>
      <c r="M118" s="303"/>
      <c r="N118" s="303"/>
      <c r="O118" s="303"/>
      <c r="P118" s="303"/>
      <c r="Q118" s="303"/>
      <c r="R118" s="303"/>
      <c r="S118" s="303"/>
      <c r="T118" s="303"/>
      <c r="U118" s="303"/>
      <c r="V118" s="303"/>
      <c r="W118" s="303"/>
      <c r="X118" s="303"/>
      <c r="Y118" s="303"/>
      <c r="Z118" s="303"/>
      <c r="AA118" s="303"/>
      <c r="AB118" s="303"/>
      <c r="AC118" s="374" t="s">
        <v>1418</v>
      </c>
      <c r="AD118" s="375" t="s">
        <v>1418</v>
      </c>
      <c r="AE118" s="375" t="s">
        <v>1418</v>
      </c>
      <c r="AF118" s="376" t="s">
        <v>1418</v>
      </c>
      <c r="AG118" s="298">
        <v>59.199229136801932</v>
      </c>
      <c r="AH118" s="377" t="s">
        <v>1418</v>
      </c>
      <c r="AI118" s="378" t="s">
        <v>1418</v>
      </c>
      <c r="AJ118" s="290"/>
    </row>
    <row r="119" spans="2:36" ht="26.25" customHeight="1">
      <c r="B119" s="353">
        <v>78</v>
      </c>
      <c r="C119" s="285">
        <v>114</v>
      </c>
      <c r="D119" s="286" t="s">
        <v>182</v>
      </c>
      <c r="E119" s="287" t="s">
        <v>396</v>
      </c>
      <c r="F119" s="52" t="s">
        <v>1102</v>
      </c>
      <c r="G119" s="296">
        <v>2</v>
      </c>
      <c r="H119" s="288" t="s">
        <v>1141</v>
      </c>
      <c r="I119" s="297">
        <v>2511.8109999999997</v>
      </c>
      <c r="J119" s="289">
        <v>65.602827509901005</v>
      </c>
      <c r="K119" s="364">
        <v>65.602827509901005</v>
      </c>
      <c r="L119" s="303"/>
      <c r="M119" s="303"/>
      <c r="N119" s="303"/>
      <c r="O119" s="303"/>
      <c r="P119" s="303"/>
      <c r="Q119" s="303"/>
      <c r="R119" s="303"/>
      <c r="S119" s="303"/>
      <c r="T119" s="303"/>
      <c r="U119" s="303"/>
      <c r="V119" s="303"/>
      <c r="W119" s="303"/>
      <c r="X119" s="303"/>
      <c r="Y119" s="303"/>
      <c r="Z119" s="303"/>
      <c r="AA119" s="303"/>
      <c r="AB119" s="303"/>
      <c r="AC119" s="374" t="s">
        <v>1418</v>
      </c>
      <c r="AD119" s="375" t="s">
        <v>1418</v>
      </c>
      <c r="AE119" s="375" t="s">
        <v>1418</v>
      </c>
      <c r="AF119" s="376" t="s">
        <v>1418</v>
      </c>
      <c r="AG119" s="298">
        <v>68.667620863197499</v>
      </c>
      <c r="AH119" s="377" t="s">
        <v>1418</v>
      </c>
      <c r="AI119" s="378" t="s">
        <v>1418</v>
      </c>
      <c r="AJ119" s="290"/>
    </row>
    <row r="120" spans="2:36" ht="26.25" customHeight="1">
      <c r="B120" s="353">
        <v>79</v>
      </c>
      <c r="C120" s="285">
        <v>115</v>
      </c>
      <c r="D120" s="286" t="s">
        <v>183</v>
      </c>
      <c r="E120" s="287" t="s">
        <v>396</v>
      </c>
      <c r="F120" s="52" t="s">
        <v>1102</v>
      </c>
      <c r="G120" s="296">
        <v>2</v>
      </c>
      <c r="H120" s="288" t="s">
        <v>1141</v>
      </c>
      <c r="I120" s="297">
        <v>1643.9590000000001</v>
      </c>
      <c r="J120" s="289">
        <v>45.419860924906644</v>
      </c>
      <c r="K120" s="364">
        <v>45.419860924906644</v>
      </c>
      <c r="L120" s="303"/>
      <c r="M120" s="303"/>
      <c r="N120" s="303"/>
      <c r="O120" s="303"/>
      <c r="P120" s="303"/>
      <c r="Q120" s="303"/>
      <c r="R120" s="303"/>
      <c r="S120" s="303"/>
      <c r="T120" s="303"/>
      <c r="U120" s="303"/>
      <c r="V120" s="303"/>
      <c r="W120" s="303"/>
      <c r="X120" s="303"/>
      <c r="Y120" s="303"/>
      <c r="Z120" s="303"/>
      <c r="AA120" s="303"/>
      <c r="AB120" s="303"/>
      <c r="AC120" s="374">
        <v>727.35557500000027</v>
      </c>
      <c r="AD120" s="375" t="s">
        <v>1418</v>
      </c>
      <c r="AE120" s="375" t="s">
        <v>1418</v>
      </c>
      <c r="AF120" s="376" t="s">
        <v>1418</v>
      </c>
      <c r="AG120" s="298">
        <v>799.18437913680214</v>
      </c>
      <c r="AH120" s="377" t="s">
        <v>1418</v>
      </c>
      <c r="AI120" s="378" t="s">
        <v>1418</v>
      </c>
      <c r="AJ120" s="290"/>
    </row>
    <row r="121" spans="2:36" ht="26.25" customHeight="1">
      <c r="B121" s="353">
        <v>80</v>
      </c>
      <c r="C121" s="285">
        <v>116</v>
      </c>
      <c r="D121" s="286" t="s">
        <v>184</v>
      </c>
      <c r="E121" s="287" t="s">
        <v>396</v>
      </c>
      <c r="F121" s="52" t="s">
        <v>1102</v>
      </c>
      <c r="G121" s="296">
        <v>2</v>
      </c>
      <c r="H121" s="288" t="s">
        <v>1141</v>
      </c>
      <c r="I121" s="297">
        <v>2944.5860000000002</v>
      </c>
      <c r="J121" s="289">
        <v>53.645971948553978</v>
      </c>
      <c r="K121" s="364">
        <v>53.645971948553978</v>
      </c>
      <c r="L121" s="341"/>
      <c r="M121" s="341"/>
      <c r="N121" s="341"/>
      <c r="O121" s="341"/>
      <c r="P121" s="341"/>
      <c r="Q121" s="341"/>
      <c r="R121" s="341"/>
      <c r="S121" s="341"/>
      <c r="T121" s="341"/>
      <c r="U121" s="341"/>
      <c r="V121" s="341"/>
      <c r="W121" s="341"/>
      <c r="X121" s="341"/>
      <c r="Y121" s="341"/>
      <c r="Z121" s="341"/>
      <c r="AA121" s="341"/>
      <c r="AB121" s="303"/>
      <c r="AC121" s="374" t="s">
        <v>1418</v>
      </c>
      <c r="AD121" s="375" t="s">
        <v>1418</v>
      </c>
      <c r="AE121" s="375" t="s">
        <v>1418</v>
      </c>
      <c r="AF121" s="376" t="s">
        <v>1418</v>
      </c>
      <c r="AG121" s="298">
        <v>501.44262086319804</v>
      </c>
      <c r="AH121" s="377" t="s">
        <v>1418</v>
      </c>
      <c r="AI121" s="378" t="s">
        <v>1418</v>
      </c>
      <c r="AJ121" s="290"/>
    </row>
    <row r="122" spans="2:36" ht="26.25" customHeight="1">
      <c r="B122" s="353">
        <v>81</v>
      </c>
      <c r="C122" s="285">
        <v>117</v>
      </c>
      <c r="D122" s="286" t="s">
        <v>185</v>
      </c>
      <c r="E122" s="287" t="s">
        <v>396</v>
      </c>
      <c r="F122" s="52" t="s">
        <v>1102</v>
      </c>
      <c r="G122" s="296">
        <v>5</v>
      </c>
      <c r="H122" s="288" t="s">
        <v>1141</v>
      </c>
      <c r="I122" s="297">
        <v>1590.1224999999999</v>
      </c>
      <c r="J122" s="289">
        <v>43.932447709197646</v>
      </c>
      <c r="K122" s="364">
        <v>43.932447709197646</v>
      </c>
      <c r="L122" s="303"/>
      <c r="M122" s="303"/>
      <c r="N122" s="303"/>
      <c r="O122" s="303"/>
      <c r="P122" s="303"/>
      <c r="Q122" s="303"/>
      <c r="R122" s="303"/>
      <c r="S122" s="303"/>
      <c r="T122" s="303"/>
      <c r="U122" s="303"/>
      <c r="V122" s="303"/>
      <c r="W122" s="303"/>
      <c r="X122" s="303"/>
      <c r="Y122" s="303"/>
      <c r="Z122" s="303"/>
      <c r="AA122" s="303"/>
      <c r="AB122" s="303"/>
      <c r="AC122" s="374">
        <v>781.19207500000039</v>
      </c>
      <c r="AD122" s="375" t="s">
        <v>1418</v>
      </c>
      <c r="AE122" s="375" t="s">
        <v>1418</v>
      </c>
      <c r="AF122" s="376" t="s">
        <v>1418</v>
      </c>
      <c r="AG122" s="298">
        <v>853.02087913680225</v>
      </c>
      <c r="AH122" s="377" t="s">
        <v>1418</v>
      </c>
      <c r="AI122" s="378" t="s">
        <v>1418</v>
      </c>
      <c r="AJ122" s="290"/>
    </row>
    <row r="123" spans="2:36" ht="26.25" customHeight="1">
      <c r="B123" s="353">
        <v>82</v>
      </c>
      <c r="C123" s="285">
        <v>118</v>
      </c>
      <c r="D123" s="286" t="s">
        <v>186</v>
      </c>
      <c r="E123" s="287" t="s">
        <v>396</v>
      </c>
      <c r="F123" s="52" t="s">
        <v>1102</v>
      </c>
      <c r="G123" s="296">
        <v>2</v>
      </c>
      <c r="H123" s="288" t="s">
        <v>1141</v>
      </c>
      <c r="I123" s="297">
        <v>1675.1424999999999</v>
      </c>
      <c r="J123" s="289">
        <v>46.28140931702093</v>
      </c>
      <c r="K123" s="364">
        <v>46.28140931702093</v>
      </c>
      <c r="L123" s="303"/>
      <c r="M123" s="303"/>
      <c r="N123" s="303"/>
      <c r="O123" s="303"/>
      <c r="P123" s="303"/>
      <c r="Q123" s="303"/>
      <c r="R123" s="303"/>
      <c r="S123" s="303"/>
      <c r="T123" s="303"/>
      <c r="U123" s="303"/>
      <c r="V123" s="303"/>
      <c r="W123" s="303"/>
      <c r="X123" s="303"/>
      <c r="Y123" s="303"/>
      <c r="Z123" s="303"/>
      <c r="AA123" s="303"/>
      <c r="AB123" s="303"/>
      <c r="AC123" s="374">
        <v>696.1720750000004</v>
      </c>
      <c r="AD123" s="375" t="s">
        <v>1418</v>
      </c>
      <c r="AE123" s="375" t="s">
        <v>1418</v>
      </c>
      <c r="AF123" s="376" t="s">
        <v>1418</v>
      </c>
      <c r="AG123" s="298">
        <v>768.00087913680227</v>
      </c>
      <c r="AH123" s="377" t="s">
        <v>1418</v>
      </c>
      <c r="AI123" s="378" t="s">
        <v>1418</v>
      </c>
      <c r="AJ123" s="290"/>
    </row>
    <row r="124" spans="2:36" ht="26.25" customHeight="1">
      <c r="B124" s="353">
        <v>83</v>
      </c>
      <c r="C124" s="285">
        <v>119</v>
      </c>
      <c r="D124" s="286" t="s">
        <v>187</v>
      </c>
      <c r="E124" s="287" t="s">
        <v>397</v>
      </c>
      <c r="F124" s="52" t="s">
        <v>1102</v>
      </c>
      <c r="G124" s="296">
        <v>3</v>
      </c>
      <c r="H124" s="288" t="s">
        <v>1141</v>
      </c>
      <c r="I124" s="297">
        <v>3063.1333333333337</v>
      </c>
      <c r="J124" s="289">
        <v>50.370705720492005</v>
      </c>
      <c r="K124" s="364">
        <v>50.370705720492005</v>
      </c>
      <c r="L124" s="303"/>
      <c r="M124" s="303"/>
      <c r="N124" s="303"/>
      <c r="O124" s="303"/>
      <c r="P124" s="303"/>
      <c r="Q124" s="303"/>
      <c r="R124" s="303"/>
      <c r="S124" s="303"/>
      <c r="T124" s="303"/>
      <c r="U124" s="303"/>
      <c r="V124" s="303"/>
      <c r="W124" s="303"/>
      <c r="X124" s="303"/>
      <c r="Y124" s="303"/>
      <c r="Z124" s="303"/>
      <c r="AA124" s="303"/>
      <c r="AB124" s="303"/>
      <c r="AC124" s="374" t="s">
        <v>1418</v>
      </c>
      <c r="AD124" s="375" t="s">
        <v>1418</v>
      </c>
      <c r="AE124" s="375" t="s">
        <v>1418</v>
      </c>
      <c r="AF124" s="376" t="s">
        <v>1418</v>
      </c>
      <c r="AG124" s="298">
        <v>619.98995419653147</v>
      </c>
      <c r="AH124" s="377" t="s">
        <v>1418</v>
      </c>
      <c r="AI124" s="378" t="s">
        <v>1418</v>
      </c>
      <c r="AJ124" s="290"/>
    </row>
    <row r="125" spans="2:36" ht="26.25" customHeight="1">
      <c r="B125" s="353">
        <v>84</v>
      </c>
      <c r="C125" s="285">
        <v>120</v>
      </c>
      <c r="D125" s="286" t="s">
        <v>188</v>
      </c>
      <c r="E125" s="287" t="s">
        <v>396</v>
      </c>
      <c r="F125" s="52" t="s">
        <v>1102</v>
      </c>
      <c r="G125" s="296">
        <v>2</v>
      </c>
      <c r="H125" s="288" t="s">
        <v>1141</v>
      </c>
      <c r="I125" s="297">
        <v>2020.3589999999999</v>
      </c>
      <c r="J125" s="289">
        <v>55.819168725244026</v>
      </c>
      <c r="K125" s="364">
        <v>55.819168725244026</v>
      </c>
      <c r="L125" s="303"/>
      <c r="M125" s="303"/>
      <c r="N125" s="303"/>
      <c r="O125" s="303"/>
      <c r="P125" s="303"/>
      <c r="Q125" s="303"/>
      <c r="R125" s="303"/>
      <c r="S125" s="303"/>
      <c r="T125" s="303"/>
      <c r="U125" s="303"/>
      <c r="V125" s="303"/>
      <c r="W125" s="303"/>
      <c r="X125" s="303"/>
      <c r="Y125" s="303"/>
      <c r="Z125" s="303"/>
      <c r="AA125" s="303"/>
      <c r="AB125" s="303"/>
      <c r="AC125" s="374">
        <v>350.95557500000041</v>
      </c>
      <c r="AD125" s="375" t="s">
        <v>1418</v>
      </c>
      <c r="AE125" s="375" t="s">
        <v>1418</v>
      </c>
      <c r="AF125" s="376" t="s">
        <v>1418</v>
      </c>
      <c r="AG125" s="298">
        <v>422.78437913680227</v>
      </c>
      <c r="AH125" s="377" t="s">
        <v>1418</v>
      </c>
      <c r="AI125" s="378" t="s">
        <v>1418</v>
      </c>
      <c r="AJ125" s="290"/>
    </row>
    <row r="126" spans="2:36" ht="26.25" customHeight="1">
      <c r="B126" s="353">
        <v>85</v>
      </c>
      <c r="C126" s="285">
        <v>122</v>
      </c>
      <c r="D126" s="286" t="s">
        <v>189</v>
      </c>
      <c r="E126" s="287" t="s">
        <v>396</v>
      </c>
      <c r="F126" s="52" t="s">
        <v>1102</v>
      </c>
      <c r="G126" s="296">
        <v>4</v>
      </c>
      <c r="H126" s="288" t="s">
        <v>1141</v>
      </c>
      <c r="I126" s="297">
        <v>2131.2175000000002</v>
      </c>
      <c r="J126" s="289">
        <v>58.882005239015825</v>
      </c>
      <c r="K126" s="364">
        <v>58.882005239015825</v>
      </c>
      <c r="L126" s="303"/>
      <c r="M126" s="303"/>
      <c r="N126" s="303"/>
      <c r="O126" s="303"/>
      <c r="P126" s="303"/>
      <c r="Q126" s="303"/>
      <c r="R126" s="303"/>
      <c r="S126" s="303"/>
      <c r="T126" s="303"/>
      <c r="U126" s="303"/>
      <c r="V126" s="303"/>
      <c r="W126" s="303"/>
      <c r="X126" s="303"/>
      <c r="Y126" s="303"/>
      <c r="Z126" s="303"/>
      <c r="AA126" s="303"/>
      <c r="AB126" s="303"/>
      <c r="AC126" s="374">
        <v>240.09707500000013</v>
      </c>
      <c r="AD126" s="375" t="s">
        <v>1418</v>
      </c>
      <c r="AE126" s="375" t="s">
        <v>1418</v>
      </c>
      <c r="AF126" s="376" t="s">
        <v>1418</v>
      </c>
      <c r="AG126" s="298">
        <v>311.925879136802</v>
      </c>
      <c r="AH126" s="377" t="s">
        <v>1418</v>
      </c>
      <c r="AI126" s="378" t="s">
        <v>1418</v>
      </c>
      <c r="AJ126" s="290"/>
    </row>
    <row r="127" spans="2:36" ht="26.25" customHeight="1">
      <c r="B127" s="353">
        <v>86</v>
      </c>
      <c r="C127" s="285">
        <v>123</v>
      </c>
      <c r="D127" s="286" t="s">
        <v>190</v>
      </c>
      <c r="E127" s="287" t="s">
        <v>396</v>
      </c>
      <c r="F127" s="52" t="s">
        <v>1102</v>
      </c>
      <c r="G127" s="296">
        <v>5</v>
      </c>
      <c r="H127" s="288" t="s">
        <v>1141</v>
      </c>
      <c r="I127" s="297">
        <v>4008.5915999999997</v>
      </c>
      <c r="J127" s="289">
        <v>24.249261704976242</v>
      </c>
      <c r="K127" s="364">
        <v>24.249261704976242</v>
      </c>
      <c r="L127" s="303"/>
      <c r="M127" s="303"/>
      <c r="N127" s="303"/>
      <c r="O127" s="303"/>
      <c r="P127" s="303"/>
      <c r="Q127" s="303"/>
      <c r="R127" s="303"/>
      <c r="S127" s="303"/>
      <c r="T127" s="303"/>
      <c r="U127" s="303"/>
      <c r="V127" s="303"/>
      <c r="W127" s="303"/>
      <c r="X127" s="303"/>
      <c r="Y127" s="303"/>
      <c r="Z127" s="303"/>
      <c r="AA127" s="303"/>
      <c r="AB127" s="303"/>
      <c r="AC127" s="374" t="s">
        <v>1418</v>
      </c>
      <c r="AD127" s="375" t="s">
        <v>1418</v>
      </c>
      <c r="AE127" s="375" t="s">
        <v>1418</v>
      </c>
      <c r="AF127" s="376" t="s">
        <v>1418</v>
      </c>
      <c r="AG127" s="298">
        <v>1565.4482208631975</v>
      </c>
      <c r="AH127" s="377" t="s">
        <v>1418</v>
      </c>
      <c r="AI127" s="378" t="s">
        <v>1418</v>
      </c>
      <c r="AJ127" s="290"/>
    </row>
    <row r="128" spans="2:36" ht="26.25" customHeight="1">
      <c r="B128" s="353">
        <v>87</v>
      </c>
      <c r="C128" s="285">
        <v>124</v>
      </c>
      <c r="D128" s="286" t="s">
        <v>191</v>
      </c>
      <c r="E128" s="287" t="s">
        <v>396</v>
      </c>
      <c r="F128" s="52" t="s">
        <v>1143</v>
      </c>
      <c r="G128" s="296">
        <v>1</v>
      </c>
      <c r="H128" s="288" t="s">
        <v>1145</v>
      </c>
      <c r="I128" s="297" t="s">
        <v>1418</v>
      </c>
      <c r="J128" s="289">
        <v>0</v>
      </c>
      <c r="K128" s="364">
        <v>0</v>
      </c>
      <c r="L128" s="303"/>
      <c r="M128" s="303"/>
      <c r="N128" s="303"/>
      <c r="O128" s="303"/>
      <c r="P128" s="303"/>
      <c r="Q128" s="303"/>
      <c r="R128" s="303"/>
      <c r="S128" s="303"/>
      <c r="T128" s="303"/>
      <c r="U128" s="303"/>
      <c r="V128" s="303"/>
      <c r="W128" s="303"/>
      <c r="X128" s="303"/>
      <c r="Y128" s="303"/>
      <c r="Z128" s="303"/>
      <c r="AA128" s="303"/>
      <c r="AB128" s="303"/>
      <c r="AC128" s="374" t="s">
        <v>1418</v>
      </c>
      <c r="AD128" s="375" t="s">
        <v>1418</v>
      </c>
      <c r="AE128" s="375" t="s">
        <v>1418</v>
      </c>
      <c r="AF128" s="376" t="s">
        <v>1418</v>
      </c>
      <c r="AG128" s="298" t="s">
        <v>1418</v>
      </c>
      <c r="AH128" s="377" t="s">
        <v>1418</v>
      </c>
      <c r="AI128" s="378" t="s">
        <v>1418</v>
      </c>
      <c r="AJ128" s="290"/>
    </row>
    <row r="129" spans="1:36" ht="26.25" customHeight="1">
      <c r="B129" s="353">
        <v>88</v>
      </c>
      <c r="C129" s="285">
        <v>125</v>
      </c>
      <c r="D129" s="286" t="s">
        <v>192</v>
      </c>
      <c r="E129" s="287" t="s">
        <v>396</v>
      </c>
      <c r="F129" s="52" t="s">
        <v>1102</v>
      </c>
      <c r="G129" s="296">
        <v>3</v>
      </c>
      <c r="H129" s="288" t="s">
        <v>1141</v>
      </c>
      <c r="I129" s="297">
        <v>2442.8760333333335</v>
      </c>
      <c r="J129" s="289">
        <v>67.5</v>
      </c>
      <c r="K129" s="364">
        <v>67.5</v>
      </c>
      <c r="L129" s="303"/>
      <c r="M129" s="303"/>
      <c r="N129" s="303"/>
      <c r="O129" s="303"/>
      <c r="P129" s="303"/>
      <c r="Q129" s="303"/>
      <c r="R129" s="303"/>
      <c r="S129" s="303"/>
      <c r="T129" s="303"/>
      <c r="U129" s="303"/>
      <c r="V129" s="303"/>
      <c r="W129" s="303"/>
      <c r="X129" s="303"/>
      <c r="Y129" s="303"/>
      <c r="Z129" s="303"/>
      <c r="AA129" s="303"/>
      <c r="AB129" s="303"/>
      <c r="AC129" s="374" t="s">
        <v>1418</v>
      </c>
      <c r="AD129" s="375" t="s">
        <v>1418</v>
      </c>
      <c r="AE129" s="375" t="s">
        <v>1418</v>
      </c>
      <c r="AF129" s="376" t="s">
        <v>1418</v>
      </c>
      <c r="AG129" s="298">
        <v>0.26734580346874282</v>
      </c>
      <c r="AH129" s="377" t="s">
        <v>1421</v>
      </c>
      <c r="AI129" s="378">
        <v>2442.8760333333335</v>
      </c>
      <c r="AJ129" s="290"/>
    </row>
    <row r="130" spans="1:36" ht="26.25" customHeight="1">
      <c r="B130" s="353">
        <v>89</v>
      </c>
      <c r="C130" s="285">
        <v>129</v>
      </c>
      <c r="D130" s="286" t="s">
        <v>193</v>
      </c>
      <c r="E130" s="287" t="s">
        <v>396</v>
      </c>
      <c r="F130" s="52" t="s">
        <v>1143</v>
      </c>
      <c r="G130" s="296">
        <v>1</v>
      </c>
      <c r="H130" s="288" t="s">
        <v>1145</v>
      </c>
      <c r="I130" s="297" t="s">
        <v>1418</v>
      </c>
      <c r="J130" s="289">
        <v>0</v>
      </c>
      <c r="K130" s="364">
        <v>0</v>
      </c>
      <c r="L130" s="303"/>
      <c r="M130" s="303"/>
      <c r="N130" s="303"/>
      <c r="O130" s="303"/>
      <c r="P130" s="303"/>
      <c r="Q130" s="303"/>
      <c r="R130" s="303"/>
      <c r="S130" s="303"/>
      <c r="T130" s="303"/>
      <c r="U130" s="303"/>
      <c r="V130" s="303"/>
      <c r="W130" s="303"/>
      <c r="X130" s="303"/>
      <c r="Y130" s="303"/>
      <c r="Z130" s="303"/>
      <c r="AA130" s="303"/>
      <c r="AB130" s="303"/>
      <c r="AC130" s="374" t="s">
        <v>1418</v>
      </c>
      <c r="AD130" s="375" t="s">
        <v>1418</v>
      </c>
      <c r="AE130" s="375" t="s">
        <v>1418</v>
      </c>
      <c r="AF130" s="376" t="s">
        <v>1418</v>
      </c>
      <c r="AG130" s="298" t="s">
        <v>1418</v>
      </c>
      <c r="AH130" s="377" t="s">
        <v>1418</v>
      </c>
      <c r="AI130" s="378" t="s">
        <v>1418</v>
      </c>
      <c r="AJ130" s="290"/>
    </row>
    <row r="131" spans="1:36" ht="26.25" customHeight="1">
      <c r="B131" s="353">
        <v>90</v>
      </c>
      <c r="C131" s="285">
        <v>130</v>
      </c>
      <c r="D131" s="286" t="s">
        <v>194</v>
      </c>
      <c r="E131" s="287" t="s">
        <v>396</v>
      </c>
      <c r="F131" s="52" t="s">
        <v>1102</v>
      </c>
      <c r="G131" s="296">
        <v>3</v>
      </c>
      <c r="H131" s="288" t="s">
        <v>1141</v>
      </c>
      <c r="I131" s="297">
        <v>496.10099999999994</v>
      </c>
      <c r="J131" s="289">
        <v>13.706447925226298</v>
      </c>
      <c r="K131" s="364">
        <v>13.706447925226298</v>
      </c>
      <c r="L131" s="303"/>
      <c r="M131" s="303"/>
      <c r="N131" s="303"/>
      <c r="O131" s="303"/>
      <c r="P131" s="303"/>
      <c r="Q131" s="303"/>
      <c r="R131" s="303"/>
      <c r="S131" s="303"/>
      <c r="T131" s="303"/>
      <c r="U131" s="303"/>
      <c r="V131" s="303"/>
      <c r="W131" s="303"/>
      <c r="X131" s="303"/>
      <c r="Y131" s="303"/>
      <c r="Z131" s="303"/>
      <c r="AA131" s="303"/>
      <c r="AB131" s="303"/>
      <c r="AC131" s="374">
        <v>1875.2135750000004</v>
      </c>
      <c r="AD131" s="375" t="s">
        <v>1418</v>
      </c>
      <c r="AE131" s="375" t="s">
        <v>1418</v>
      </c>
      <c r="AF131" s="376" t="s">
        <v>1418</v>
      </c>
      <c r="AG131" s="298">
        <v>1947.0423791368023</v>
      </c>
      <c r="AH131" s="377" t="s">
        <v>1418</v>
      </c>
      <c r="AI131" s="378" t="s">
        <v>1418</v>
      </c>
      <c r="AJ131" s="290"/>
    </row>
    <row r="132" spans="1:36" ht="26.25" customHeight="1">
      <c r="B132" s="353">
        <v>91</v>
      </c>
      <c r="C132" s="285">
        <v>131</v>
      </c>
      <c r="D132" s="286" t="s">
        <v>195</v>
      </c>
      <c r="E132" s="287" t="s">
        <v>396</v>
      </c>
      <c r="F132" s="52" t="s">
        <v>1102</v>
      </c>
      <c r="G132" s="296">
        <v>2</v>
      </c>
      <c r="H132" s="288" t="s">
        <v>1141</v>
      </c>
      <c r="I132" s="297">
        <v>2568.9002499999997</v>
      </c>
      <c r="J132" s="289">
        <v>64.025546205861659</v>
      </c>
      <c r="K132" s="364">
        <v>64.025546205861659</v>
      </c>
      <c r="L132" s="303"/>
      <c r="M132" s="303"/>
      <c r="N132" s="303"/>
      <c r="O132" s="303"/>
      <c r="P132" s="303"/>
      <c r="Q132" s="303"/>
      <c r="R132" s="303"/>
      <c r="S132" s="303"/>
      <c r="T132" s="303"/>
      <c r="U132" s="303"/>
      <c r="V132" s="303"/>
      <c r="W132" s="303"/>
      <c r="X132" s="303"/>
      <c r="Y132" s="303"/>
      <c r="Z132" s="303"/>
      <c r="AA132" s="303"/>
      <c r="AB132" s="303"/>
      <c r="AC132" s="374" t="s">
        <v>1418</v>
      </c>
      <c r="AD132" s="375" t="s">
        <v>1418</v>
      </c>
      <c r="AE132" s="375" t="s">
        <v>1418</v>
      </c>
      <c r="AF132" s="376" t="s">
        <v>1418</v>
      </c>
      <c r="AG132" s="298">
        <v>125.75687086319749</v>
      </c>
      <c r="AH132" s="377" t="s">
        <v>1418</v>
      </c>
      <c r="AI132" s="378" t="s">
        <v>1418</v>
      </c>
      <c r="AJ132" s="290"/>
    </row>
    <row r="133" spans="1:36" ht="26.25" customHeight="1">
      <c r="B133" s="353">
        <v>92</v>
      </c>
      <c r="C133" s="285">
        <v>134</v>
      </c>
      <c r="D133" s="286" t="s">
        <v>196</v>
      </c>
      <c r="E133" s="287" t="s">
        <v>396</v>
      </c>
      <c r="F133" s="52" t="s">
        <v>1102</v>
      </c>
      <c r="G133" s="296">
        <v>4</v>
      </c>
      <c r="H133" s="288" t="s">
        <v>1141</v>
      </c>
      <c r="I133" s="297">
        <v>2117.5996250000003</v>
      </c>
      <c r="J133" s="289">
        <v>58.505765935850263</v>
      </c>
      <c r="K133" s="364">
        <v>58.505765935850263</v>
      </c>
      <c r="L133" s="303"/>
      <c r="M133" s="303"/>
      <c r="N133" s="303"/>
      <c r="O133" s="303"/>
      <c r="P133" s="303"/>
      <c r="Q133" s="303"/>
      <c r="R133" s="303"/>
      <c r="S133" s="303"/>
      <c r="T133" s="303"/>
      <c r="U133" s="303"/>
      <c r="V133" s="303"/>
      <c r="W133" s="303"/>
      <c r="X133" s="303"/>
      <c r="Y133" s="303"/>
      <c r="Z133" s="303"/>
      <c r="AA133" s="303"/>
      <c r="AB133" s="303"/>
      <c r="AC133" s="374">
        <v>253.71495000000004</v>
      </c>
      <c r="AD133" s="375" t="s">
        <v>1418</v>
      </c>
      <c r="AE133" s="375" t="s">
        <v>1418</v>
      </c>
      <c r="AF133" s="376" t="s">
        <v>1418</v>
      </c>
      <c r="AG133" s="298">
        <v>325.54375413680191</v>
      </c>
      <c r="AH133" s="377" t="s">
        <v>1418</v>
      </c>
      <c r="AI133" s="378" t="s">
        <v>1418</v>
      </c>
      <c r="AJ133" s="290"/>
    </row>
    <row r="134" spans="1:36" ht="26.25" customHeight="1">
      <c r="B134" s="353">
        <v>93</v>
      </c>
      <c r="C134" s="285">
        <v>136</v>
      </c>
      <c r="D134" s="286" t="s">
        <v>198</v>
      </c>
      <c r="E134" s="287" t="s">
        <v>396</v>
      </c>
      <c r="F134" s="52" t="s">
        <v>1102</v>
      </c>
      <c r="G134" s="296">
        <v>4</v>
      </c>
      <c r="H134" s="288" t="s">
        <v>1141</v>
      </c>
      <c r="I134" s="297">
        <v>2173.364</v>
      </c>
      <c r="J134" s="289">
        <v>60.046443140734517</v>
      </c>
      <c r="K134" s="364">
        <v>60.046443140734517</v>
      </c>
      <c r="L134" s="303"/>
      <c r="M134" s="303"/>
      <c r="N134" s="303"/>
      <c r="O134" s="303"/>
      <c r="P134" s="303"/>
      <c r="Q134" s="303"/>
      <c r="R134" s="303"/>
      <c r="S134" s="303"/>
      <c r="T134" s="303"/>
      <c r="U134" s="303"/>
      <c r="V134" s="303"/>
      <c r="W134" s="303"/>
      <c r="X134" s="303"/>
      <c r="Y134" s="303"/>
      <c r="Z134" s="303"/>
      <c r="AA134" s="303"/>
      <c r="AB134" s="303"/>
      <c r="AC134" s="374">
        <v>197.9505750000003</v>
      </c>
      <c r="AD134" s="375" t="s">
        <v>1418</v>
      </c>
      <c r="AE134" s="375" t="s">
        <v>1418</v>
      </c>
      <c r="AF134" s="376" t="s">
        <v>1418</v>
      </c>
      <c r="AG134" s="298">
        <v>269.77937913680216</v>
      </c>
      <c r="AH134" s="377" t="s">
        <v>1418</v>
      </c>
      <c r="AI134" s="378" t="s">
        <v>1418</v>
      </c>
      <c r="AJ134" s="290"/>
    </row>
    <row r="135" spans="1:36" ht="26.25" customHeight="1">
      <c r="B135" s="353">
        <v>94</v>
      </c>
      <c r="C135" s="285">
        <v>137</v>
      </c>
      <c r="D135" s="286" t="s">
        <v>199</v>
      </c>
      <c r="E135" s="287" t="s">
        <v>396</v>
      </c>
      <c r="F135" s="52" t="s">
        <v>1102</v>
      </c>
      <c r="G135" s="296">
        <v>1</v>
      </c>
      <c r="H135" s="288" t="s">
        <v>1141</v>
      </c>
      <c r="I135" s="297">
        <v>2880.9175</v>
      </c>
      <c r="J135" s="289">
        <v>55.405027019451389</v>
      </c>
      <c r="K135" s="364">
        <v>55.405027019451389</v>
      </c>
      <c r="L135" s="303"/>
      <c r="M135" s="303"/>
      <c r="N135" s="303"/>
      <c r="O135" s="303"/>
      <c r="P135" s="303"/>
      <c r="Q135" s="303"/>
      <c r="R135" s="303"/>
      <c r="S135" s="303"/>
      <c r="T135" s="303"/>
      <c r="U135" s="303"/>
      <c r="V135" s="303"/>
      <c r="W135" s="303"/>
      <c r="X135" s="303"/>
      <c r="Y135" s="303"/>
      <c r="Z135" s="303"/>
      <c r="AA135" s="303"/>
      <c r="AB135" s="303"/>
      <c r="AC135" s="374" t="s">
        <v>1418</v>
      </c>
      <c r="AD135" s="375" t="s">
        <v>1418</v>
      </c>
      <c r="AE135" s="375" t="s">
        <v>1418</v>
      </c>
      <c r="AF135" s="376" t="s">
        <v>1418</v>
      </c>
      <c r="AG135" s="298">
        <v>437.77412086319782</v>
      </c>
      <c r="AH135" s="377" t="s">
        <v>1418</v>
      </c>
      <c r="AI135" s="378" t="s">
        <v>1418</v>
      </c>
      <c r="AJ135" s="290"/>
    </row>
    <row r="136" spans="1:36" s="269" customFormat="1" ht="13.2">
      <c r="A136" s="234"/>
      <c r="B136" s="877" t="s">
        <v>1078</v>
      </c>
      <c r="C136" s="878"/>
      <c r="D136" s="878"/>
      <c r="E136" s="878"/>
      <c r="F136" s="878"/>
      <c r="G136" s="878"/>
      <c r="H136" s="878"/>
      <c r="I136" s="878"/>
      <c r="J136" s="291">
        <v>14</v>
      </c>
      <c r="K136" s="343" t="e">
        <v>#REF!</v>
      </c>
      <c r="L136" s="1"/>
      <c r="M136" s="1"/>
      <c r="N136" s="1"/>
      <c r="O136" s="1"/>
      <c r="P136" s="1"/>
      <c r="Q136" s="1"/>
      <c r="R136" s="1"/>
      <c r="S136" s="1"/>
      <c r="T136" s="1"/>
      <c r="U136" s="1"/>
      <c r="V136" s="1"/>
      <c r="W136" s="1"/>
      <c r="X136" s="1"/>
      <c r="Y136" s="1"/>
      <c r="Z136" s="1"/>
      <c r="AA136" s="1"/>
      <c r="AB136" s="1"/>
      <c r="AC136" s="587"/>
      <c r="AD136" s="588"/>
      <c r="AE136" s="588"/>
      <c r="AF136" s="376"/>
      <c r="AG136" s="589"/>
      <c r="AH136" s="377" t="s">
        <v>1418</v>
      </c>
      <c r="AI136" s="590"/>
      <c r="AJ136" s="290"/>
    </row>
    <row r="137" spans="1:36" ht="13.35" customHeight="1">
      <c r="B137" s="877" t="s">
        <v>1079</v>
      </c>
      <c r="C137" s="878"/>
      <c r="D137" s="878"/>
      <c r="E137" s="878"/>
      <c r="F137" s="878"/>
      <c r="G137" s="878"/>
      <c r="H137" s="878"/>
      <c r="I137" s="878"/>
      <c r="J137" s="292">
        <v>46</v>
      </c>
      <c r="K137" s="344" t="e">
        <v>#REF!</v>
      </c>
      <c r="L137" s="1"/>
      <c r="M137" s="1"/>
      <c r="N137" s="1"/>
      <c r="O137" s="1"/>
      <c r="P137" s="1"/>
      <c r="Q137" s="1"/>
      <c r="R137" s="1"/>
      <c r="S137" s="1"/>
      <c r="T137" s="1"/>
      <c r="U137" s="1"/>
      <c r="V137" s="1"/>
      <c r="W137" s="1"/>
      <c r="X137" s="1"/>
      <c r="Y137" s="1"/>
      <c r="Z137" s="1"/>
      <c r="AA137" s="1"/>
      <c r="AB137" s="1"/>
      <c r="AC137" s="587"/>
      <c r="AD137" s="588"/>
      <c r="AE137" s="588"/>
      <c r="AF137" s="376"/>
      <c r="AG137" s="591"/>
      <c r="AH137" s="377"/>
      <c r="AI137" s="592"/>
      <c r="AJ137" s="290"/>
    </row>
    <row r="138" spans="1:36" ht="13.35" customHeight="1">
      <c r="B138" s="877" t="s">
        <v>1080</v>
      </c>
      <c r="C138" s="878"/>
      <c r="D138" s="878"/>
      <c r="E138" s="878"/>
      <c r="F138" s="878"/>
      <c r="G138" s="878"/>
      <c r="H138" s="878"/>
      <c r="I138" s="878"/>
      <c r="J138" s="292">
        <v>34</v>
      </c>
      <c r="K138" s="344" t="e">
        <v>#REF!</v>
      </c>
      <c r="L138" s="1"/>
      <c r="M138" s="1"/>
      <c r="N138" s="1"/>
      <c r="O138" s="1"/>
      <c r="P138" s="1"/>
      <c r="Q138" s="1"/>
      <c r="R138" s="1"/>
      <c r="S138" s="1"/>
      <c r="T138" s="1"/>
      <c r="U138" s="1"/>
      <c r="V138" s="1"/>
      <c r="W138" s="1"/>
      <c r="X138" s="1"/>
      <c r="Y138" s="1"/>
      <c r="Z138" s="1"/>
      <c r="AA138" s="1"/>
      <c r="AB138" s="1"/>
      <c r="AC138" s="587"/>
      <c r="AD138" s="588"/>
      <c r="AE138" s="588"/>
      <c r="AF138" s="376"/>
      <c r="AG138" s="591"/>
      <c r="AH138" s="377"/>
      <c r="AI138" s="592"/>
      <c r="AJ138" s="290"/>
    </row>
    <row r="139" spans="1:36" ht="14.1" customHeight="1" thickBot="1">
      <c r="B139" s="879" t="s">
        <v>1081</v>
      </c>
      <c r="C139" s="880"/>
      <c r="D139" s="880"/>
      <c r="E139" s="880"/>
      <c r="F139" s="880"/>
      <c r="G139" s="880"/>
      <c r="H139" s="880"/>
      <c r="I139" s="880"/>
      <c r="J139" s="305">
        <v>125</v>
      </c>
      <c r="K139" s="345" t="e">
        <v>#VALUE!</v>
      </c>
      <c r="L139" s="1"/>
      <c r="M139" s="1"/>
      <c r="N139" s="1"/>
      <c r="O139" s="1"/>
      <c r="P139" s="1"/>
      <c r="Q139" s="1"/>
      <c r="R139" s="1"/>
      <c r="S139" s="1"/>
      <c r="T139" s="1"/>
      <c r="U139" s="1"/>
      <c r="V139" s="1"/>
      <c r="W139" s="1"/>
      <c r="X139" s="1"/>
      <c r="Y139" s="1"/>
      <c r="Z139" s="1"/>
      <c r="AA139" s="1"/>
      <c r="AB139" s="1"/>
      <c r="AC139" s="587"/>
      <c r="AD139" s="588"/>
      <c r="AE139" s="588"/>
      <c r="AF139" s="376"/>
      <c r="AG139" s="591"/>
      <c r="AH139" s="377"/>
      <c r="AI139" s="592"/>
      <c r="AJ139" s="290"/>
    </row>
    <row r="140" spans="1:36" s="278" customFormat="1" ht="27.6" customHeight="1" thickBot="1">
      <c r="A140" s="452"/>
      <c r="B140" s="875" t="s">
        <v>1082</v>
      </c>
      <c r="C140" s="876"/>
      <c r="D140" s="876"/>
      <c r="E140" s="876"/>
      <c r="F140" s="876"/>
      <c r="G140" s="876"/>
      <c r="H140" s="876"/>
      <c r="I140" s="876"/>
      <c r="J140" s="318" t="s">
        <v>192</v>
      </c>
      <c r="K140" s="346" t="e">
        <v>#VALUE!</v>
      </c>
      <c r="L140" s="17"/>
      <c r="M140" s="17"/>
      <c r="N140" s="17"/>
      <c r="O140" s="17"/>
      <c r="P140" s="17"/>
      <c r="Q140" s="17"/>
      <c r="R140" s="17"/>
      <c r="S140" s="17"/>
      <c r="T140" s="17"/>
      <c r="U140" s="17"/>
      <c r="V140" s="17"/>
      <c r="W140" s="17"/>
      <c r="X140" s="17"/>
      <c r="Y140" s="17"/>
      <c r="Z140" s="17"/>
      <c r="AA140" s="17"/>
      <c r="AB140" s="17"/>
      <c r="AC140" s="379"/>
      <c r="AD140" s="376"/>
      <c r="AE140" s="376"/>
      <c r="AF140" s="376"/>
      <c r="AG140" s="250"/>
      <c r="AI140" s="380"/>
      <c r="AJ140" s="290"/>
    </row>
    <row r="141" spans="1:36" ht="13.8" thickBot="1">
      <c r="B141" s="256"/>
      <c r="C141" s="1"/>
      <c r="D141" s="1"/>
      <c r="E141" s="1"/>
      <c r="F141" s="1"/>
      <c r="G141" s="1"/>
      <c r="H141" s="1"/>
      <c r="J141" s="251"/>
      <c r="K141" s="333" t="s">
        <v>1418</v>
      </c>
      <c r="L141" s="251"/>
      <c r="M141" s="251"/>
      <c r="N141" s="251"/>
      <c r="O141" s="251"/>
      <c r="P141" s="251"/>
      <c r="Q141" s="251"/>
      <c r="R141" s="251"/>
      <c r="S141" s="251"/>
      <c r="T141" s="251"/>
      <c r="U141" s="251"/>
      <c r="V141" s="251"/>
      <c r="W141" s="251"/>
      <c r="X141" s="251"/>
      <c r="Y141" s="251"/>
      <c r="Z141" s="251"/>
      <c r="AA141" s="251"/>
      <c r="AB141" s="1"/>
      <c r="AC141" s="379"/>
      <c r="AD141" s="376"/>
      <c r="AE141" s="376"/>
      <c r="AF141" s="376"/>
      <c r="AI141" s="373"/>
      <c r="AJ141" s="290"/>
    </row>
    <row r="142" spans="1:36" ht="13.2">
      <c r="B142" s="1"/>
      <c r="C142" s="1"/>
      <c r="D142" s="1"/>
      <c r="E142" s="1"/>
      <c r="F142" s="1"/>
      <c r="G142" s="1"/>
      <c r="H142" s="1"/>
      <c r="J142" s="293" t="s">
        <v>1070</v>
      </c>
      <c r="K142" s="293" t="s">
        <v>1071</v>
      </c>
      <c r="L142" s="251"/>
      <c r="M142" s="251"/>
      <c r="N142" s="251"/>
      <c r="O142" s="251"/>
      <c r="P142" s="251"/>
      <c r="Q142" s="251"/>
      <c r="R142" s="251"/>
      <c r="S142" s="251"/>
      <c r="T142" s="251"/>
      <c r="U142" s="251"/>
      <c r="V142" s="251"/>
      <c r="W142" s="251"/>
      <c r="X142" s="251"/>
      <c r="Y142" s="251"/>
      <c r="Z142" s="251"/>
      <c r="AA142" s="251"/>
      <c r="AB142" s="1"/>
      <c r="AC142" s="379"/>
      <c r="AD142" s="376"/>
      <c r="AE142" s="376"/>
      <c r="AF142" s="376"/>
      <c r="AI142" s="373"/>
      <c r="AJ142" s="290"/>
    </row>
    <row r="143" spans="1:36" ht="13.8" thickBot="1">
      <c r="B143" s="1"/>
      <c r="C143" s="1"/>
      <c r="D143" s="1"/>
      <c r="E143" s="1"/>
      <c r="F143" s="1"/>
      <c r="G143" s="1"/>
      <c r="H143" s="1"/>
      <c r="J143" s="294">
        <v>67.5</v>
      </c>
      <c r="K143" s="365" t="e">
        <v>#REF!</v>
      </c>
      <c r="L143" s="251"/>
      <c r="M143" s="251"/>
      <c r="N143" s="251"/>
      <c r="O143" s="251"/>
      <c r="P143" s="251"/>
      <c r="Q143" s="251"/>
      <c r="R143" s="251"/>
      <c r="S143" s="251"/>
      <c r="T143" s="251"/>
      <c r="U143" s="251"/>
      <c r="V143" s="251"/>
      <c r="W143" s="251"/>
      <c r="X143" s="251"/>
      <c r="Y143" s="251"/>
      <c r="Z143" s="251"/>
      <c r="AA143" s="251"/>
      <c r="AB143" s="1"/>
      <c r="AC143" s="379"/>
      <c r="AD143" s="376"/>
      <c r="AE143" s="376"/>
      <c r="AF143" s="376"/>
      <c r="AI143" s="373"/>
      <c r="AJ143" s="290"/>
    </row>
    <row r="144" spans="1:36" ht="13.8" thickBot="1">
      <c r="B144" s="1" t="s">
        <v>200</v>
      </c>
      <c r="C144" s="1"/>
      <c r="D144" s="1"/>
      <c r="E144" s="1"/>
      <c r="F144" s="1"/>
      <c r="G144" s="1"/>
      <c r="H144" s="1"/>
      <c r="J144" s="251"/>
      <c r="K144" s="366" t="s">
        <v>1418</v>
      </c>
      <c r="L144" s="251"/>
      <c r="M144" s="251"/>
      <c r="N144" s="251"/>
      <c r="O144" s="251"/>
      <c r="P144" s="251"/>
      <c r="Q144" s="251"/>
      <c r="R144" s="251"/>
      <c r="S144" s="251"/>
      <c r="T144" s="251"/>
      <c r="U144" s="251"/>
      <c r="V144" s="251"/>
      <c r="W144" s="251"/>
      <c r="X144" s="251"/>
      <c r="Y144" s="251"/>
      <c r="Z144" s="251"/>
      <c r="AA144" s="251"/>
      <c r="AB144" s="1"/>
      <c r="AC144" s="381"/>
      <c r="AD144" s="382"/>
      <c r="AE144" s="382"/>
      <c r="AF144" s="382"/>
      <c r="AG144" s="383"/>
      <c r="AH144" s="384"/>
      <c r="AI144" s="385"/>
      <c r="AJ144" s="290"/>
    </row>
    <row r="145" spans="2:36" ht="13.2">
      <c r="B145" s="1"/>
      <c r="C145" s="1"/>
      <c r="D145" s="1"/>
      <c r="E145" s="1"/>
      <c r="F145" s="1"/>
      <c r="G145" s="1"/>
      <c r="H145" s="1"/>
      <c r="J145" s="251"/>
      <c r="K145" s="251"/>
      <c r="L145" s="251"/>
      <c r="M145" s="251"/>
      <c r="N145" s="251"/>
      <c r="O145" s="251"/>
      <c r="P145" s="251"/>
      <c r="Q145" s="251"/>
      <c r="R145" s="251"/>
      <c r="S145" s="251"/>
      <c r="T145" s="251"/>
      <c r="U145" s="251"/>
      <c r="V145" s="251"/>
      <c r="W145" s="251"/>
      <c r="X145" s="251"/>
      <c r="Y145" s="251"/>
      <c r="Z145" s="251"/>
      <c r="AA145" s="251"/>
      <c r="AB145" s="1"/>
      <c r="AC145" s="290"/>
      <c r="AD145" s="290"/>
      <c r="AE145" s="290"/>
      <c r="AF145" s="290"/>
      <c r="AJ145" s="290"/>
    </row>
    <row r="146" spans="2:36" ht="13.5" customHeight="1">
      <c r="B146" s="1"/>
      <c r="C146" s="1"/>
      <c r="D146" s="1"/>
      <c r="E146" s="1"/>
      <c r="F146" s="1"/>
      <c r="G146" s="1"/>
      <c r="H146" s="1"/>
      <c r="J146" s="251"/>
      <c r="K146" s="251"/>
      <c r="L146" s="251"/>
      <c r="M146" s="251"/>
      <c r="N146" s="251"/>
      <c r="O146" s="251"/>
      <c r="P146" s="251"/>
      <c r="Q146" s="251"/>
      <c r="R146" s="251"/>
      <c r="S146" s="251"/>
      <c r="T146" s="251"/>
      <c r="U146" s="251"/>
      <c r="V146" s="251"/>
      <c r="W146" s="251"/>
      <c r="X146" s="251"/>
      <c r="Y146" s="251"/>
      <c r="Z146" s="251"/>
      <c r="AA146" s="251"/>
      <c r="AB146" s="1"/>
      <c r="AC146" s="290"/>
      <c r="AD146" s="290"/>
      <c r="AE146" s="290"/>
      <c r="AF146" s="290"/>
      <c r="AJ146" s="290"/>
    </row>
    <row r="147" spans="2:36" ht="13.5" customHeight="1">
      <c r="B147" s="1"/>
      <c r="C147" s="1"/>
      <c r="D147" s="1"/>
      <c r="E147" s="1"/>
      <c r="F147" s="1"/>
      <c r="G147" s="1"/>
      <c r="H147" s="1"/>
      <c r="J147" s="251"/>
      <c r="K147" s="251"/>
      <c r="L147" s="251"/>
      <c r="M147" s="251"/>
      <c r="N147" s="251"/>
      <c r="O147" s="251"/>
      <c r="P147" s="251"/>
      <c r="Q147" s="251"/>
      <c r="R147" s="251"/>
      <c r="S147" s="251"/>
      <c r="T147" s="251"/>
      <c r="U147" s="251"/>
      <c r="V147" s="251"/>
      <c r="W147" s="251"/>
      <c r="X147" s="251"/>
      <c r="Y147" s="251"/>
      <c r="Z147" s="251"/>
      <c r="AA147" s="251"/>
      <c r="AB147" s="1"/>
    </row>
    <row r="148" spans="2:36" ht="12.75" hidden="1" customHeight="1"/>
    <row r="149" spans="2:36" ht="24.9" hidden="1" customHeight="1">
      <c r="G149" s="320"/>
      <c r="J149" s="321" t="e">
        <v>#REF!</v>
      </c>
      <c r="K149" s="321"/>
    </row>
    <row r="150" spans="2:36" ht="24.9" hidden="1" customHeight="1" thickBot="1">
      <c r="D150" s="251">
        <v>87</v>
      </c>
      <c r="E150" s="322" t="s">
        <v>1422</v>
      </c>
      <c r="G150" s="320"/>
    </row>
    <row r="151" spans="2:36" ht="24.9" hidden="1" customHeight="1" thickBot="1">
      <c r="C151" s="251" t="e">
        <v>#REF!</v>
      </c>
      <c r="D151" s="323"/>
      <c r="E151" s="324" t="s">
        <v>1083</v>
      </c>
      <c r="F151" s="325" t="e">
        <v>#REF!</v>
      </c>
    </row>
    <row r="152" spans="2:36" ht="24.9" hidden="1" customHeight="1" thickBot="1">
      <c r="C152" s="251" t="e">
        <v>#REF!</v>
      </c>
      <c r="D152" s="323"/>
      <c r="E152" s="324" t="s">
        <v>1084</v>
      </c>
      <c r="F152" s="325" t="e">
        <v>#REF!</v>
      </c>
    </row>
    <row r="153" spans="2:36" ht="24.9" hidden="1" customHeight="1" thickBot="1">
      <c r="C153" s="251" t="e">
        <v>#REF!</v>
      </c>
      <c r="D153" s="323"/>
      <c r="E153" s="324" t="s">
        <v>1085</v>
      </c>
      <c r="F153" s="325" t="e">
        <v>#REF!</v>
      </c>
    </row>
    <row r="154" spans="2:36" ht="24.9" hidden="1" customHeight="1" thickBot="1">
      <c r="C154" s="251" t="e">
        <v>#REF!</v>
      </c>
      <c r="D154" s="323">
        <v>70</v>
      </c>
      <c r="E154" s="324" t="s">
        <v>1086</v>
      </c>
      <c r="F154" s="325" t="e">
        <v>#REF!</v>
      </c>
    </row>
    <row r="155" spans="2:36" ht="24.9" hidden="1" customHeight="1" thickBot="1">
      <c r="C155" s="251" t="e">
        <v>#REF!</v>
      </c>
      <c r="D155" s="323">
        <v>71</v>
      </c>
      <c r="E155" s="324" t="s">
        <v>1087</v>
      </c>
      <c r="F155" s="325" t="e">
        <v>#REF!</v>
      </c>
    </row>
    <row r="156" spans="2:36" ht="24.9" hidden="1" customHeight="1" thickBot="1">
      <c r="C156" s="251" t="e">
        <v>#REF!</v>
      </c>
      <c r="D156" s="323">
        <v>72</v>
      </c>
      <c r="E156" s="324" t="s">
        <v>1088</v>
      </c>
      <c r="F156" s="325" t="e">
        <v>#REF!</v>
      </c>
    </row>
    <row r="157" spans="2:36" ht="24.9" hidden="1" customHeight="1" thickBot="1">
      <c r="C157" s="251" t="e">
        <v>#REF!</v>
      </c>
      <c r="D157" s="323">
        <v>73</v>
      </c>
      <c r="E157" s="324" t="s">
        <v>1089</v>
      </c>
      <c r="F157" s="325" t="e">
        <v>#REF!</v>
      </c>
    </row>
    <row r="158" spans="2:36" ht="24.9" hidden="1" customHeight="1">
      <c r="B158" s="326">
        <v>0</v>
      </c>
      <c r="C158" s="251" t="s">
        <v>1418</v>
      </c>
      <c r="D158" s="323"/>
    </row>
    <row r="159" spans="2:36" ht="24.9" hidden="1" customHeight="1">
      <c r="C159" s="251" t="s">
        <v>1418</v>
      </c>
      <c r="D159" s="323"/>
      <c r="E159" s="251" t="s">
        <v>1090</v>
      </c>
      <c r="F159" s="327" t="e">
        <v>#REF!</v>
      </c>
    </row>
    <row r="160" spans="2:36" ht="24.9" hidden="1" customHeight="1">
      <c r="C160" s="251" t="s">
        <v>1418</v>
      </c>
      <c r="D160" s="323"/>
      <c r="E160" s="251" t="s">
        <v>1091</v>
      </c>
      <c r="F160" s="328" t="e">
        <v>#REF!</v>
      </c>
    </row>
    <row r="161" spans="3:6" ht="24.9" hidden="1" customHeight="1">
      <c r="C161" s="251" t="e">
        <v>#REF!</v>
      </c>
      <c r="D161" s="323"/>
      <c r="E161" s="251" t="s">
        <v>1092</v>
      </c>
      <c r="F161" s="323" t="e">
        <v>#REF!</v>
      </c>
    </row>
    <row r="162" spans="3:6" ht="24.9" hidden="1" customHeight="1">
      <c r="D162" s="323"/>
      <c r="E162" s="251" t="s">
        <v>1093</v>
      </c>
      <c r="F162" s="329" t="e">
        <v>#REF!</v>
      </c>
    </row>
    <row r="163" spans="3:6" ht="24.9" hidden="1" customHeight="1"/>
    <row r="164" spans="3:6" ht="12.75" hidden="1" customHeight="1"/>
    <row r="165" spans="3:6" ht="12.75" customHeight="1"/>
    <row r="166" spans="3:6" ht="12.75" customHeight="1"/>
    <row r="167" spans="3:6" ht="12.75" customHeight="1"/>
    <row r="168" spans="3:6" ht="12.75" customHeight="1"/>
    <row r="169" spans="3:6" ht="12.75" customHeight="1"/>
    <row r="170" spans="3:6" ht="12.75" customHeight="1"/>
    <row r="171" spans="3:6" ht="12.75" customHeight="1"/>
    <row r="172" spans="3:6" ht="12.75" customHeight="1"/>
    <row r="173" spans="3:6" ht="12.75" customHeight="1"/>
    <row r="174" spans="3:6" ht="12.75" customHeight="1"/>
    <row r="175" spans="3:6" ht="12.75" customHeight="1"/>
    <row r="176" spans="3:6" ht="12.75" customHeight="1"/>
    <row r="177" ht="13.2" hidden="1"/>
    <row r="178" ht="13.2" hidden="1"/>
    <row r="179" ht="13.2" hidden="1"/>
    <row r="180" ht="13.2" hidden="1"/>
    <row r="181" ht="13.2" hidden="1"/>
    <row r="182" ht="13.2" hidden="1"/>
    <row r="183" ht="13.2" hidden="1"/>
    <row r="184" ht="13.2" hidden="1"/>
    <row r="185" ht="13.2" hidden="1"/>
    <row r="186" ht="13.2" hidden="1"/>
    <row r="187" ht="13.2" hidden="1"/>
    <row r="188" ht="13.2" hidden="1"/>
    <row r="189" ht="13.2" hidden="1"/>
    <row r="190" ht="13.2" hidden="1"/>
    <row r="191" ht="13.2" hidden="1"/>
    <row r="192" ht="13.2" hidden="1"/>
    <row r="193" ht="13.2" hidden="1"/>
    <row r="194" ht="13.2" hidden="1"/>
    <row r="195" ht="13.2" hidden="1"/>
    <row r="196" ht="13.2" hidden="1"/>
    <row r="197" ht="13.2" hidden="1"/>
    <row r="198" ht="13.2" hidden="1"/>
    <row r="199" ht="13.2" hidden="1"/>
    <row r="200" ht="13.2" hidden="1"/>
    <row r="201" ht="13.2" hidden="1"/>
    <row r="202" ht="13.2" hidden="1"/>
    <row r="203" ht="13.2" hidden="1"/>
    <row r="204" ht="13.2" hidden="1"/>
    <row r="205" ht="13.2" hidden="1"/>
    <row r="206" ht="13.2" hidden="1"/>
    <row r="207" ht="13.2" hidden="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sheetData>
  <sheetProtection selectLockedCells="1"/>
  <dataConsolidate link="1"/>
  <mergeCells count="43">
    <mergeCell ref="B140:I140"/>
    <mergeCell ref="B136:I136"/>
    <mergeCell ref="B137:I137"/>
    <mergeCell ref="B138:I138"/>
    <mergeCell ref="B139:I139"/>
    <mergeCell ref="G38:G40"/>
    <mergeCell ref="H38:H39"/>
    <mergeCell ref="I38:J38"/>
    <mergeCell ref="L39:L40"/>
    <mergeCell ref="AB39:AB40"/>
    <mergeCell ref="C38:C40"/>
    <mergeCell ref="B38:B40"/>
    <mergeCell ref="D38:D40"/>
    <mergeCell ref="E38:E39"/>
    <mergeCell ref="F38:F39"/>
    <mergeCell ref="F35:I35"/>
    <mergeCell ref="B1:J1"/>
    <mergeCell ref="B2:J2"/>
    <mergeCell ref="B3:J3"/>
    <mergeCell ref="B4:J4"/>
    <mergeCell ref="B5:J5"/>
    <mergeCell ref="B7:J7"/>
    <mergeCell ref="B9:J9"/>
    <mergeCell ref="B10:J10"/>
    <mergeCell ref="B12:C13"/>
    <mergeCell ref="E13:H13"/>
    <mergeCell ref="E12:I12"/>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s>
  <conditionalFormatting sqref="C151:C160">
    <cfRule type="cellIs" dxfId="74" priority="94" operator="equal">
      <formula>#REF!</formula>
    </cfRule>
  </conditionalFormatting>
  <conditionalFormatting sqref="E159:E162">
    <cfRule type="cellIs" dxfId="73" priority="93" operator="equal">
      <formula>$F$35</formula>
    </cfRule>
  </conditionalFormatting>
  <conditionalFormatting sqref="E42 H42">
    <cfRule type="cellIs" dxfId="72" priority="18" stopIfTrue="1" operator="equal">
      <formula>"NO ADMISIBLE"</formula>
    </cfRule>
  </conditionalFormatting>
  <conditionalFormatting sqref="E42 H42">
    <cfRule type="cellIs" dxfId="71" priority="17" stopIfTrue="1" operator="equal">
      <formula>"DESCARTADO"</formula>
    </cfRule>
  </conditionalFormatting>
  <conditionalFormatting sqref="F42:G42 F43:F135">
    <cfRule type="cellIs" dxfId="70" priority="11" stopIfTrue="1" operator="equal">
      <formula>"NO HÁBIL"</formula>
    </cfRule>
    <cfRule type="cellIs" dxfId="69" priority="13" stopIfTrue="1" operator="equal">
      <formula>"CUMPLE"</formula>
    </cfRule>
    <cfRule type="cellIs" dxfId="68" priority="14" stopIfTrue="1" operator="equal">
      <formula>"NO CUMPLE"</formula>
    </cfRule>
    <cfRule type="cellIs" dxfId="67" priority="15" stopIfTrue="1" operator="equal">
      <formula>"PENDIENTE"</formula>
    </cfRule>
  </conditionalFormatting>
  <conditionalFormatting sqref="F42:F135">
    <cfRule type="cellIs" dxfId="66" priority="12" stopIfTrue="1" operator="equal">
      <formula>"NO APLICA"</formula>
    </cfRule>
  </conditionalFormatting>
  <conditionalFormatting sqref="J42">
    <cfRule type="cellIs" dxfId="65" priority="10" operator="lessThan">
      <formula>0</formula>
    </cfRule>
  </conditionalFormatting>
  <conditionalFormatting sqref="C42:K42 A42 C43:D135 F43:F135">
    <cfRule type="expression" dxfId="64" priority="16" stopIfTrue="1">
      <formula>MOD(ROW(),2)</formula>
    </cfRule>
  </conditionalFormatting>
  <conditionalFormatting sqref="H43:H135 E43:E135">
    <cfRule type="cellIs" dxfId="63" priority="9" stopIfTrue="1" operator="equal">
      <formula>"NO ADMISIBLE"</formula>
    </cfRule>
  </conditionalFormatting>
  <conditionalFormatting sqref="H43:H135 E43:E135">
    <cfRule type="cellIs" dxfId="62" priority="8" stopIfTrue="1" operator="equal">
      <formula>"DESCARTADO"</formula>
    </cfRule>
  </conditionalFormatting>
  <conditionalFormatting sqref="G43:G135">
    <cfRule type="cellIs" dxfId="61" priority="2" stopIfTrue="1" operator="equal">
      <formula>"NO HÁBIL"</formula>
    </cfRule>
    <cfRule type="cellIs" dxfId="60" priority="4" stopIfTrue="1" operator="equal">
      <formula>"CUMPLE"</formula>
    </cfRule>
    <cfRule type="cellIs" dxfId="59" priority="5" stopIfTrue="1" operator="equal">
      <formula>"NO CUMPLE"</formula>
    </cfRule>
    <cfRule type="cellIs" dxfId="58" priority="6" stopIfTrue="1" operator="equal">
      <formula>"PENDIENTE"</formula>
    </cfRule>
  </conditionalFormatting>
  <conditionalFormatting sqref="J43:J135">
    <cfRule type="cellIs" dxfId="57" priority="1" operator="lessThan">
      <formula>0</formula>
    </cfRule>
  </conditionalFormatting>
  <conditionalFormatting sqref="A42:J135">
    <cfRule type="expression" dxfId="56" priority="7" stopIfTrue="1">
      <formula>MOD(ROW(),2)</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G623"/>
  <sheetViews>
    <sheetView showGridLines="0" zoomScaleNormal="100" workbookViewId="0"/>
  </sheetViews>
  <sheetFormatPr baseColWidth="10" defaultColWidth="0" defaultRowHeight="14.4" zeroHeight="1"/>
  <cols>
    <col min="1" max="1" width="3.88671875" style="108" customWidth="1"/>
    <col min="2" max="2" width="6.6640625" style="108" customWidth="1"/>
    <col min="3" max="3" width="14" style="108" customWidth="1"/>
    <col min="4" max="4" width="62.109375" style="108" customWidth="1"/>
    <col min="5" max="5" width="14.44140625" style="108" customWidth="1"/>
    <col min="6" max="7" width="11.44140625" style="108" customWidth="1"/>
    <col min="8" max="16384" width="11.44140625" style="108" hidden="1"/>
  </cols>
  <sheetData>
    <row r="1" spans="1:5" s="3" customFormat="1" ht="15" customHeight="1">
      <c r="A1" s="102"/>
      <c r="B1" s="102"/>
      <c r="C1" s="883" t="s">
        <v>0</v>
      </c>
      <c r="D1" s="883"/>
      <c r="E1" s="883"/>
    </row>
    <row r="2" spans="1:5" s="1" customFormat="1" ht="15" customHeight="1">
      <c r="A2" s="104"/>
      <c r="B2" s="104"/>
      <c r="C2" s="883" t="s">
        <v>1</v>
      </c>
      <c r="D2" s="883"/>
      <c r="E2" s="883"/>
    </row>
    <row r="3" spans="1:5" s="1" customFormat="1" ht="15" customHeight="1">
      <c r="A3" s="104"/>
      <c r="B3" s="104"/>
      <c r="C3" s="883" t="s">
        <v>2</v>
      </c>
      <c r="D3" s="883"/>
      <c r="E3" s="883"/>
    </row>
    <row r="4" spans="1:5" s="1" customFormat="1" ht="12.75" customHeight="1">
      <c r="A4" s="104"/>
      <c r="B4" s="104"/>
      <c r="C4" s="883" t="s">
        <v>3</v>
      </c>
      <c r="D4" s="883"/>
      <c r="E4" s="883"/>
    </row>
    <row r="5" spans="1:5" s="1" customFormat="1" ht="13.2">
      <c r="A5" s="104"/>
      <c r="B5" s="103"/>
      <c r="C5" s="103"/>
      <c r="D5" s="2"/>
      <c r="E5" s="44"/>
    </row>
    <row r="6" spans="1:5" s="1" customFormat="1" ht="13.2">
      <c r="A6" s="104"/>
      <c r="B6" s="104"/>
      <c r="C6" s="883" t="s">
        <v>4</v>
      </c>
      <c r="D6" s="883"/>
      <c r="E6" s="883"/>
    </row>
    <row r="7" spans="1:5" s="1" customFormat="1" ht="13.2">
      <c r="A7" s="104"/>
      <c r="B7" s="104"/>
      <c r="C7" s="883" t="s">
        <v>5</v>
      </c>
      <c r="D7" s="883"/>
      <c r="E7" s="883"/>
    </row>
    <row r="8" spans="1:5" s="1" customFormat="1" ht="12.75" customHeight="1">
      <c r="A8" s="104"/>
      <c r="B8" s="103"/>
      <c r="C8" s="103"/>
      <c r="D8" s="2"/>
      <c r="E8" s="44"/>
    </row>
    <row r="9" spans="1:5" s="1" customFormat="1" ht="67.5" customHeight="1">
      <c r="A9" s="104"/>
      <c r="B9" s="104"/>
      <c r="C9" s="883" t="s">
        <v>1417</v>
      </c>
      <c r="D9" s="883"/>
      <c r="E9" s="883"/>
    </row>
    <row r="10" spans="1:5" s="1" customFormat="1" ht="12.75" customHeight="1">
      <c r="A10" s="104"/>
      <c r="B10" s="103"/>
      <c r="C10" s="103"/>
      <c r="D10" s="2"/>
      <c r="E10" s="44"/>
    </row>
    <row r="11" spans="1:5" s="1" customFormat="1" ht="13.2">
      <c r="A11" s="104"/>
      <c r="B11" s="104"/>
      <c r="C11" s="884" t="s">
        <v>1410</v>
      </c>
      <c r="D11" s="884"/>
      <c r="E11" s="884"/>
    </row>
    <row r="12" spans="1:5" s="1" customFormat="1" ht="15.6">
      <c r="A12" s="104"/>
      <c r="B12" s="105"/>
      <c r="C12" s="105"/>
      <c r="D12" s="106"/>
      <c r="E12" s="44"/>
    </row>
    <row r="13" spans="1:5" s="1" customFormat="1" ht="13.2">
      <c r="A13" s="104"/>
      <c r="B13" s="104"/>
      <c r="C13" s="885" t="s">
        <v>1094</v>
      </c>
      <c r="D13" s="885"/>
      <c r="E13" s="885"/>
    </row>
    <row r="14" spans="1:5">
      <c r="A14" s="107"/>
      <c r="B14" s="107"/>
      <c r="C14" s="885" t="s">
        <v>1095</v>
      </c>
      <c r="D14" s="885"/>
      <c r="E14" s="885"/>
    </row>
    <row r="15" spans="1:5" ht="15" thickBot="1"/>
    <row r="16" spans="1:5" ht="24" customHeight="1" thickTop="1">
      <c r="B16" s="881" t="s">
        <v>97</v>
      </c>
      <c r="C16" s="881" t="s">
        <v>1096</v>
      </c>
      <c r="D16" s="886" t="s">
        <v>205</v>
      </c>
      <c r="E16" s="888" t="s">
        <v>27</v>
      </c>
    </row>
    <row r="17" spans="2:5" ht="24" customHeight="1" thickBot="1">
      <c r="B17" s="882"/>
      <c r="C17" s="882"/>
      <c r="D17" s="887"/>
      <c r="E17" s="889"/>
    </row>
    <row r="18" spans="2:5" ht="4.5" customHeight="1">
      <c r="B18" s="109"/>
      <c r="C18" s="109"/>
      <c r="D18" s="110"/>
      <c r="E18" s="111"/>
    </row>
    <row r="19" spans="2:5">
      <c r="B19" s="112">
        <v>1</v>
      </c>
      <c r="C19" s="112">
        <v>4</v>
      </c>
      <c r="D19" s="113" t="s">
        <v>105</v>
      </c>
      <c r="E19" s="114">
        <v>20</v>
      </c>
    </row>
    <row r="20" spans="2:5">
      <c r="B20" s="112">
        <v>2</v>
      </c>
      <c r="C20" s="112">
        <v>6</v>
      </c>
      <c r="D20" s="113" t="s">
        <v>106</v>
      </c>
      <c r="E20" s="114">
        <v>20</v>
      </c>
    </row>
    <row r="21" spans="2:5">
      <c r="B21" s="112">
        <v>3</v>
      </c>
      <c r="C21" s="112">
        <v>9</v>
      </c>
      <c r="D21" s="113" t="s">
        <v>107</v>
      </c>
      <c r="E21" s="114">
        <v>20</v>
      </c>
    </row>
    <row r="22" spans="2:5">
      <c r="B22" s="112">
        <v>4</v>
      </c>
      <c r="C22" s="112">
        <v>11</v>
      </c>
      <c r="D22" s="113" t="s">
        <v>108</v>
      </c>
      <c r="E22" s="114">
        <v>20</v>
      </c>
    </row>
    <row r="23" spans="2:5">
      <c r="B23" s="112">
        <v>5</v>
      </c>
      <c r="C23" s="112">
        <v>12</v>
      </c>
      <c r="D23" s="113" t="s">
        <v>109</v>
      </c>
      <c r="E23" s="114">
        <v>20</v>
      </c>
    </row>
    <row r="24" spans="2:5">
      <c r="B24" s="112">
        <v>6</v>
      </c>
      <c r="C24" s="112">
        <v>17</v>
      </c>
      <c r="D24" s="113" t="s">
        <v>110</v>
      </c>
      <c r="E24" s="114">
        <v>20</v>
      </c>
    </row>
    <row r="25" spans="2:5">
      <c r="B25" s="112">
        <v>7</v>
      </c>
      <c r="C25" s="112">
        <v>18</v>
      </c>
      <c r="D25" s="113" t="s">
        <v>111</v>
      </c>
      <c r="E25" s="114">
        <v>20</v>
      </c>
    </row>
    <row r="26" spans="2:5">
      <c r="B26" s="112">
        <v>8</v>
      </c>
      <c r="C26" s="112">
        <v>19</v>
      </c>
      <c r="D26" s="113" t="s">
        <v>112</v>
      </c>
      <c r="E26" s="114">
        <v>20</v>
      </c>
    </row>
    <row r="27" spans="2:5">
      <c r="B27" s="112">
        <v>9</v>
      </c>
      <c r="C27" s="112">
        <v>20</v>
      </c>
      <c r="D27" s="113" t="s">
        <v>113</v>
      </c>
      <c r="E27" s="114">
        <v>20</v>
      </c>
    </row>
    <row r="28" spans="2:5">
      <c r="B28" s="112">
        <v>10</v>
      </c>
      <c r="C28" s="112">
        <v>23</v>
      </c>
      <c r="D28" s="113" t="s">
        <v>114</v>
      </c>
      <c r="E28" s="114">
        <v>20</v>
      </c>
    </row>
    <row r="29" spans="2:5">
      <c r="B29" s="112">
        <v>11</v>
      </c>
      <c r="C29" s="112">
        <v>24</v>
      </c>
      <c r="D29" s="113" t="s">
        <v>115</v>
      </c>
      <c r="E29" s="114">
        <v>20</v>
      </c>
    </row>
    <row r="30" spans="2:5">
      <c r="B30" s="112">
        <v>12</v>
      </c>
      <c r="C30" s="112">
        <v>25</v>
      </c>
      <c r="D30" s="113" t="s">
        <v>116</v>
      </c>
      <c r="E30" s="114">
        <v>20</v>
      </c>
    </row>
    <row r="31" spans="2:5">
      <c r="B31" s="112">
        <v>13</v>
      </c>
      <c r="C31" s="112">
        <v>26</v>
      </c>
      <c r="D31" s="113" t="s">
        <v>117</v>
      </c>
      <c r="E31" s="114">
        <v>20</v>
      </c>
    </row>
    <row r="32" spans="2:5">
      <c r="B32" s="112">
        <v>14</v>
      </c>
      <c r="C32" s="112">
        <v>27</v>
      </c>
      <c r="D32" s="113" t="s">
        <v>118</v>
      </c>
      <c r="E32" s="114">
        <v>20</v>
      </c>
    </row>
    <row r="33" spans="2:5">
      <c r="B33" s="112">
        <v>15</v>
      </c>
      <c r="C33" s="112">
        <v>28</v>
      </c>
      <c r="D33" s="113" t="s">
        <v>119</v>
      </c>
      <c r="E33" s="114">
        <v>20</v>
      </c>
    </row>
    <row r="34" spans="2:5">
      <c r="B34" s="112">
        <v>16</v>
      </c>
      <c r="C34" s="112">
        <v>29</v>
      </c>
      <c r="D34" s="113" t="s">
        <v>120</v>
      </c>
      <c r="E34" s="114">
        <v>20</v>
      </c>
    </row>
    <row r="35" spans="2:5">
      <c r="B35" s="112">
        <v>17</v>
      </c>
      <c r="C35" s="112">
        <v>30</v>
      </c>
      <c r="D35" s="113" t="s">
        <v>121</v>
      </c>
      <c r="E35" s="114">
        <v>20</v>
      </c>
    </row>
    <row r="36" spans="2:5">
      <c r="B36" s="112">
        <v>18</v>
      </c>
      <c r="C36" s="112">
        <v>32</v>
      </c>
      <c r="D36" s="113" t="s">
        <v>122</v>
      </c>
      <c r="E36" s="114">
        <v>20</v>
      </c>
    </row>
    <row r="37" spans="2:5">
      <c r="B37" s="112">
        <v>19</v>
      </c>
      <c r="C37" s="112">
        <v>33</v>
      </c>
      <c r="D37" s="113" t="s">
        <v>123</v>
      </c>
      <c r="E37" s="114">
        <v>20</v>
      </c>
    </row>
    <row r="38" spans="2:5">
      <c r="B38" s="112">
        <v>20</v>
      </c>
      <c r="C38" s="112">
        <v>34</v>
      </c>
      <c r="D38" s="113" t="s">
        <v>124</v>
      </c>
      <c r="E38" s="114">
        <v>20</v>
      </c>
    </row>
    <row r="39" spans="2:5">
      <c r="B39" s="112">
        <v>21</v>
      </c>
      <c r="C39" s="112">
        <v>35</v>
      </c>
      <c r="D39" s="113" t="s">
        <v>125</v>
      </c>
      <c r="E39" s="114">
        <v>20</v>
      </c>
    </row>
    <row r="40" spans="2:5">
      <c r="B40" s="112">
        <v>22</v>
      </c>
      <c r="C40" s="112">
        <v>38</v>
      </c>
      <c r="D40" s="113" t="s">
        <v>126</v>
      </c>
      <c r="E40" s="114">
        <v>20</v>
      </c>
    </row>
    <row r="41" spans="2:5">
      <c r="B41" s="112">
        <v>23</v>
      </c>
      <c r="C41" s="112">
        <v>39</v>
      </c>
      <c r="D41" s="113" t="s">
        <v>127</v>
      </c>
      <c r="E41" s="114">
        <v>20</v>
      </c>
    </row>
    <row r="42" spans="2:5">
      <c r="B42" s="112">
        <v>24</v>
      </c>
      <c r="C42" s="112">
        <v>40</v>
      </c>
      <c r="D42" s="113" t="s">
        <v>128</v>
      </c>
      <c r="E42" s="114">
        <v>20</v>
      </c>
    </row>
    <row r="43" spans="2:5">
      <c r="B43" s="112">
        <v>25</v>
      </c>
      <c r="C43" s="112">
        <v>41</v>
      </c>
      <c r="D43" s="113" t="s">
        <v>129</v>
      </c>
      <c r="E43" s="114">
        <v>20</v>
      </c>
    </row>
    <row r="44" spans="2:5">
      <c r="B44" s="112">
        <v>26</v>
      </c>
      <c r="C44" s="112">
        <v>42</v>
      </c>
      <c r="D44" s="113" t="s">
        <v>130</v>
      </c>
      <c r="E44" s="114">
        <v>20</v>
      </c>
    </row>
    <row r="45" spans="2:5">
      <c r="B45" s="112">
        <v>27</v>
      </c>
      <c r="C45" s="112">
        <v>43</v>
      </c>
      <c r="D45" s="113" t="s">
        <v>131</v>
      </c>
      <c r="E45" s="114">
        <v>20</v>
      </c>
    </row>
    <row r="46" spans="2:5">
      <c r="B46" s="112">
        <v>28</v>
      </c>
      <c r="C46" s="112">
        <v>44</v>
      </c>
      <c r="D46" s="113" t="s">
        <v>132</v>
      </c>
      <c r="E46" s="114">
        <v>20</v>
      </c>
    </row>
    <row r="47" spans="2:5">
      <c r="B47" s="112">
        <v>29</v>
      </c>
      <c r="C47" s="112">
        <v>45</v>
      </c>
      <c r="D47" s="113" t="s">
        <v>133</v>
      </c>
      <c r="E47" s="114">
        <v>20</v>
      </c>
    </row>
    <row r="48" spans="2:5">
      <c r="B48" s="112">
        <v>30</v>
      </c>
      <c r="C48" s="112">
        <v>46</v>
      </c>
      <c r="D48" s="113" t="s">
        <v>134</v>
      </c>
      <c r="E48" s="114">
        <v>20</v>
      </c>
    </row>
    <row r="49" spans="2:5">
      <c r="B49" s="112">
        <v>31</v>
      </c>
      <c r="C49" s="112">
        <v>47</v>
      </c>
      <c r="D49" s="113" t="s">
        <v>135</v>
      </c>
      <c r="E49" s="114">
        <v>20</v>
      </c>
    </row>
    <row r="50" spans="2:5">
      <c r="B50" s="112">
        <v>32</v>
      </c>
      <c r="C50" s="112">
        <v>48</v>
      </c>
      <c r="D50" s="113" t="s">
        <v>136</v>
      </c>
      <c r="E50" s="114">
        <v>20</v>
      </c>
    </row>
    <row r="51" spans="2:5">
      <c r="B51" s="112">
        <v>33</v>
      </c>
      <c r="C51" s="112">
        <v>50</v>
      </c>
      <c r="D51" s="113" t="s">
        <v>137</v>
      </c>
      <c r="E51" s="114">
        <v>20</v>
      </c>
    </row>
    <row r="52" spans="2:5">
      <c r="B52" s="112">
        <v>34</v>
      </c>
      <c r="C52" s="112">
        <v>51</v>
      </c>
      <c r="D52" s="113" t="s">
        <v>138</v>
      </c>
      <c r="E52" s="114">
        <v>20</v>
      </c>
    </row>
    <row r="53" spans="2:5">
      <c r="B53" s="112">
        <v>35</v>
      </c>
      <c r="C53" s="112">
        <v>54</v>
      </c>
      <c r="D53" s="113" t="s">
        <v>139</v>
      </c>
      <c r="E53" s="114">
        <v>20</v>
      </c>
    </row>
    <row r="54" spans="2:5">
      <c r="B54" s="112">
        <v>36</v>
      </c>
      <c r="C54" s="112">
        <v>55</v>
      </c>
      <c r="D54" s="113" t="s">
        <v>140</v>
      </c>
      <c r="E54" s="114">
        <v>20</v>
      </c>
    </row>
    <row r="55" spans="2:5">
      <c r="B55" s="112">
        <v>37</v>
      </c>
      <c r="C55" s="112">
        <v>57</v>
      </c>
      <c r="D55" s="113" t="s">
        <v>141</v>
      </c>
      <c r="E55" s="114">
        <v>20</v>
      </c>
    </row>
    <row r="56" spans="2:5">
      <c r="B56" s="112">
        <v>38</v>
      </c>
      <c r="C56" s="112">
        <v>58</v>
      </c>
      <c r="D56" s="113" t="s">
        <v>142</v>
      </c>
      <c r="E56" s="114">
        <v>20</v>
      </c>
    </row>
    <row r="57" spans="2:5">
      <c r="B57" s="112">
        <v>39</v>
      </c>
      <c r="C57" s="112">
        <v>59</v>
      </c>
      <c r="D57" s="113" t="s">
        <v>143</v>
      </c>
      <c r="E57" s="114">
        <v>20</v>
      </c>
    </row>
    <row r="58" spans="2:5">
      <c r="B58" s="112">
        <v>40</v>
      </c>
      <c r="C58" s="112">
        <v>60</v>
      </c>
      <c r="D58" s="113" t="s">
        <v>144</v>
      </c>
      <c r="E58" s="114">
        <v>20</v>
      </c>
    </row>
    <row r="59" spans="2:5">
      <c r="B59" s="112">
        <v>41</v>
      </c>
      <c r="C59" s="112">
        <v>63</v>
      </c>
      <c r="D59" s="113" t="s">
        <v>145</v>
      </c>
      <c r="E59" s="114">
        <v>20</v>
      </c>
    </row>
    <row r="60" spans="2:5">
      <c r="B60" s="112">
        <v>42</v>
      </c>
      <c r="C60" s="112">
        <v>65</v>
      </c>
      <c r="D60" s="113" t="s">
        <v>146</v>
      </c>
      <c r="E60" s="114">
        <v>20</v>
      </c>
    </row>
    <row r="61" spans="2:5">
      <c r="B61" s="112">
        <v>43</v>
      </c>
      <c r="C61" s="112">
        <v>66</v>
      </c>
      <c r="D61" s="113" t="s">
        <v>147</v>
      </c>
      <c r="E61" s="114">
        <v>20</v>
      </c>
    </row>
    <row r="62" spans="2:5">
      <c r="B62" s="112">
        <v>44</v>
      </c>
      <c r="C62" s="112">
        <v>67</v>
      </c>
      <c r="D62" s="113" t="s">
        <v>148</v>
      </c>
      <c r="E62" s="114">
        <v>20</v>
      </c>
    </row>
    <row r="63" spans="2:5">
      <c r="B63" s="112">
        <v>45</v>
      </c>
      <c r="C63" s="112">
        <v>68</v>
      </c>
      <c r="D63" s="113" t="s">
        <v>149</v>
      </c>
      <c r="E63" s="114">
        <v>20</v>
      </c>
    </row>
    <row r="64" spans="2:5">
      <c r="B64" s="112">
        <v>46</v>
      </c>
      <c r="C64" s="112">
        <v>69</v>
      </c>
      <c r="D64" s="113" t="s">
        <v>150</v>
      </c>
      <c r="E64" s="114">
        <v>20</v>
      </c>
    </row>
    <row r="65" spans="2:5">
      <c r="B65" s="112">
        <v>47</v>
      </c>
      <c r="C65" s="112">
        <v>70</v>
      </c>
      <c r="D65" s="113" t="s">
        <v>151</v>
      </c>
      <c r="E65" s="114">
        <v>20</v>
      </c>
    </row>
    <row r="66" spans="2:5">
      <c r="B66" s="112">
        <v>48</v>
      </c>
      <c r="C66" s="112">
        <v>71</v>
      </c>
      <c r="D66" s="113" t="s">
        <v>152</v>
      </c>
      <c r="E66" s="114">
        <v>20</v>
      </c>
    </row>
    <row r="67" spans="2:5">
      <c r="B67" s="112">
        <v>49</v>
      </c>
      <c r="C67" s="112">
        <v>72</v>
      </c>
      <c r="D67" s="113" t="s">
        <v>153</v>
      </c>
      <c r="E67" s="114">
        <v>20</v>
      </c>
    </row>
    <row r="68" spans="2:5">
      <c r="B68" s="112">
        <v>50</v>
      </c>
      <c r="C68" s="112">
        <v>74</v>
      </c>
      <c r="D68" s="113" t="s">
        <v>154</v>
      </c>
      <c r="E68" s="114">
        <v>20</v>
      </c>
    </row>
    <row r="69" spans="2:5">
      <c r="B69" s="112">
        <v>51</v>
      </c>
      <c r="C69" s="112">
        <v>77</v>
      </c>
      <c r="D69" s="113" t="s">
        <v>155</v>
      </c>
      <c r="E69" s="114">
        <v>20</v>
      </c>
    </row>
    <row r="70" spans="2:5">
      <c r="B70" s="112">
        <v>52</v>
      </c>
      <c r="C70" s="112">
        <v>78</v>
      </c>
      <c r="D70" s="113" t="s">
        <v>156</v>
      </c>
      <c r="E70" s="114">
        <v>20</v>
      </c>
    </row>
    <row r="71" spans="2:5">
      <c r="B71" s="112">
        <v>53</v>
      </c>
      <c r="C71" s="112">
        <v>81</v>
      </c>
      <c r="D71" s="113" t="s">
        <v>157</v>
      </c>
      <c r="E71" s="114">
        <v>20</v>
      </c>
    </row>
    <row r="72" spans="2:5">
      <c r="B72" s="112">
        <v>54</v>
      </c>
      <c r="C72" s="112">
        <v>83</v>
      </c>
      <c r="D72" s="113" t="s">
        <v>158</v>
      </c>
      <c r="E72" s="114">
        <v>20</v>
      </c>
    </row>
    <row r="73" spans="2:5">
      <c r="B73" s="112">
        <v>55</v>
      </c>
      <c r="C73" s="112">
        <v>85</v>
      </c>
      <c r="D73" s="113" t="s">
        <v>159</v>
      </c>
      <c r="E73" s="114">
        <v>20</v>
      </c>
    </row>
    <row r="74" spans="2:5">
      <c r="B74" s="112">
        <v>56</v>
      </c>
      <c r="C74" s="112">
        <v>88</v>
      </c>
      <c r="D74" s="113" t="s">
        <v>160</v>
      </c>
      <c r="E74" s="114">
        <v>20</v>
      </c>
    </row>
    <row r="75" spans="2:5">
      <c r="B75" s="112">
        <v>57</v>
      </c>
      <c r="C75" s="112">
        <v>89</v>
      </c>
      <c r="D75" s="113" t="s">
        <v>161</v>
      </c>
      <c r="E75" s="114">
        <v>20</v>
      </c>
    </row>
    <row r="76" spans="2:5">
      <c r="B76" s="112">
        <v>58</v>
      </c>
      <c r="C76" s="112">
        <v>90</v>
      </c>
      <c r="D76" s="113" t="s">
        <v>162</v>
      </c>
      <c r="E76" s="114">
        <v>20</v>
      </c>
    </row>
    <row r="77" spans="2:5">
      <c r="B77" s="112">
        <v>59</v>
      </c>
      <c r="C77" s="112">
        <v>91</v>
      </c>
      <c r="D77" s="113" t="s">
        <v>163</v>
      </c>
      <c r="E77" s="114">
        <v>20</v>
      </c>
    </row>
    <row r="78" spans="2:5">
      <c r="B78" s="112">
        <v>60</v>
      </c>
      <c r="C78" s="112">
        <v>92</v>
      </c>
      <c r="D78" s="113" t="s">
        <v>164</v>
      </c>
      <c r="E78" s="114">
        <v>20</v>
      </c>
    </row>
    <row r="79" spans="2:5">
      <c r="B79" s="112">
        <v>61</v>
      </c>
      <c r="C79" s="112">
        <v>93</v>
      </c>
      <c r="D79" s="113" t="s">
        <v>165</v>
      </c>
      <c r="E79" s="114">
        <v>20</v>
      </c>
    </row>
    <row r="80" spans="2:5">
      <c r="B80" s="112">
        <v>62</v>
      </c>
      <c r="C80" s="112">
        <v>94</v>
      </c>
      <c r="D80" s="113" t="s">
        <v>166</v>
      </c>
      <c r="E80" s="114">
        <v>20</v>
      </c>
    </row>
    <row r="81" spans="2:5">
      <c r="B81" s="112">
        <v>63</v>
      </c>
      <c r="C81" s="112">
        <v>95</v>
      </c>
      <c r="D81" s="113" t="s">
        <v>167</v>
      </c>
      <c r="E81" s="114">
        <v>20</v>
      </c>
    </row>
    <row r="82" spans="2:5">
      <c r="B82" s="112">
        <v>64</v>
      </c>
      <c r="C82" s="112">
        <v>96</v>
      </c>
      <c r="D82" s="113" t="s">
        <v>168</v>
      </c>
      <c r="E82" s="114">
        <v>20</v>
      </c>
    </row>
    <row r="83" spans="2:5">
      <c r="B83" s="112">
        <v>65</v>
      </c>
      <c r="C83" s="112">
        <v>98</v>
      </c>
      <c r="D83" s="113" t="s">
        <v>169</v>
      </c>
      <c r="E83" s="114">
        <v>20</v>
      </c>
    </row>
    <row r="84" spans="2:5">
      <c r="B84" s="112">
        <v>66</v>
      </c>
      <c r="C84" s="112">
        <v>99</v>
      </c>
      <c r="D84" s="113" t="s">
        <v>170</v>
      </c>
      <c r="E84" s="114">
        <v>20</v>
      </c>
    </row>
    <row r="85" spans="2:5">
      <c r="B85" s="112">
        <v>67</v>
      </c>
      <c r="C85" s="112">
        <v>100</v>
      </c>
      <c r="D85" s="113" t="s">
        <v>171</v>
      </c>
      <c r="E85" s="114">
        <v>20</v>
      </c>
    </row>
    <row r="86" spans="2:5">
      <c r="B86" s="112">
        <v>68</v>
      </c>
      <c r="C86" s="112">
        <v>101</v>
      </c>
      <c r="D86" s="113" t="s">
        <v>172</v>
      </c>
      <c r="E86" s="114">
        <v>20</v>
      </c>
    </row>
    <row r="87" spans="2:5">
      <c r="B87" s="112">
        <v>69</v>
      </c>
      <c r="C87" s="112">
        <v>102</v>
      </c>
      <c r="D87" s="113" t="s">
        <v>173</v>
      </c>
      <c r="E87" s="114">
        <v>20</v>
      </c>
    </row>
    <row r="88" spans="2:5">
      <c r="B88" s="112">
        <v>70</v>
      </c>
      <c r="C88" s="112">
        <v>105</v>
      </c>
      <c r="D88" s="113" t="s">
        <v>174</v>
      </c>
      <c r="E88" s="114">
        <v>20</v>
      </c>
    </row>
    <row r="89" spans="2:5">
      <c r="B89" s="112">
        <v>71</v>
      </c>
      <c r="C89" s="112">
        <v>106</v>
      </c>
      <c r="D89" s="113" t="s">
        <v>175</v>
      </c>
      <c r="E89" s="114">
        <v>20</v>
      </c>
    </row>
    <row r="90" spans="2:5">
      <c r="B90" s="112">
        <v>72</v>
      </c>
      <c r="C90" s="112">
        <v>107</v>
      </c>
      <c r="D90" s="113" t="s">
        <v>176</v>
      </c>
      <c r="E90" s="114">
        <v>20</v>
      </c>
    </row>
    <row r="91" spans="2:5">
      <c r="B91" s="112">
        <v>73</v>
      </c>
      <c r="C91" s="112">
        <v>108</v>
      </c>
      <c r="D91" s="113" t="s">
        <v>177</v>
      </c>
      <c r="E91" s="114">
        <v>20</v>
      </c>
    </row>
    <row r="92" spans="2:5">
      <c r="B92" s="112">
        <v>74</v>
      </c>
      <c r="C92" s="112">
        <v>109</v>
      </c>
      <c r="D92" s="113" t="s">
        <v>178</v>
      </c>
      <c r="E92" s="114">
        <v>20</v>
      </c>
    </row>
    <row r="93" spans="2:5">
      <c r="B93" s="112">
        <v>75</v>
      </c>
      <c r="C93" s="112">
        <v>110</v>
      </c>
      <c r="D93" s="113" t="s">
        <v>179</v>
      </c>
      <c r="E93" s="114">
        <v>20</v>
      </c>
    </row>
    <row r="94" spans="2:5">
      <c r="B94" s="112">
        <v>76</v>
      </c>
      <c r="C94" s="112">
        <v>112</v>
      </c>
      <c r="D94" s="113" t="s">
        <v>180</v>
      </c>
      <c r="E94" s="114">
        <v>20</v>
      </c>
    </row>
    <row r="95" spans="2:5">
      <c r="B95" s="112">
        <v>77</v>
      </c>
      <c r="C95" s="112">
        <v>113</v>
      </c>
      <c r="D95" s="113" t="s">
        <v>181</v>
      </c>
      <c r="E95" s="114">
        <v>20</v>
      </c>
    </row>
    <row r="96" spans="2:5">
      <c r="B96" s="112">
        <v>78</v>
      </c>
      <c r="C96" s="112">
        <v>114</v>
      </c>
      <c r="D96" s="113" t="s">
        <v>182</v>
      </c>
      <c r="E96" s="114">
        <v>20</v>
      </c>
    </row>
    <row r="97" spans="2:5">
      <c r="B97" s="112">
        <v>79</v>
      </c>
      <c r="C97" s="112">
        <v>115</v>
      </c>
      <c r="D97" s="113" t="s">
        <v>183</v>
      </c>
      <c r="E97" s="114">
        <v>20</v>
      </c>
    </row>
    <row r="98" spans="2:5">
      <c r="B98" s="112">
        <v>80</v>
      </c>
      <c r="C98" s="112">
        <v>116</v>
      </c>
      <c r="D98" s="113" t="s">
        <v>184</v>
      </c>
      <c r="E98" s="114">
        <v>20</v>
      </c>
    </row>
    <row r="99" spans="2:5">
      <c r="B99" s="112">
        <v>81</v>
      </c>
      <c r="C99" s="112">
        <v>117</v>
      </c>
      <c r="D99" s="113" t="s">
        <v>185</v>
      </c>
      <c r="E99" s="114">
        <v>20</v>
      </c>
    </row>
    <row r="100" spans="2:5">
      <c r="B100" s="112">
        <v>82</v>
      </c>
      <c r="C100" s="112">
        <v>118</v>
      </c>
      <c r="D100" s="113" t="s">
        <v>186</v>
      </c>
      <c r="E100" s="114">
        <v>20</v>
      </c>
    </row>
    <row r="101" spans="2:5">
      <c r="B101" s="112">
        <v>83</v>
      </c>
      <c r="C101" s="112">
        <v>119</v>
      </c>
      <c r="D101" s="113" t="s">
        <v>187</v>
      </c>
      <c r="E101" s="114">
        <v>20</v>
      </c>
    </row>
    <row r="102" spans="2:5">
      <c r="B102" s="112">
        <v>84</v>
      </c>
      <c r="C102" s="112">
        <v>120</v>
      </c>
      <c r="D102" s="113" t="s">
        <v>188</v>
      </c>
      <c r="E102" s="114">
        <v>20</v>
      </c>
    </row>
    <row r="103" spans="2:5">
      <c r="B103" s="112">
        <v>85</v>
      </c>
      <c r="C103" s="112">
        <v>122</v>
      </c>
      <c r="D103" s="113" t="s">
        <v>189</v>
      </c>
      <c r="E103" s="114">
        <v>20</v>
      </c>
    </row>
    <row r="104" spans="2:5">
      <c r="B104" s="112">
        <v>86</v>
      </c>
      <c r="C104" s="112">
        <v>123</v>
      </c>
      <c r="D104" s="113" t="s">
        <v>190</v>
      </c>
      <c r="E104" s="114">
        <v>20</v>
      </c>
    </row>
    <row r="105" spans="2:5">
      <c r="B105" s="112">
        <v>87</v>
      </c>
      <c r="C105" s="112">
        <v>124</v>
      </c>
      <c r="D105" s="113" t="s">
        <v>191</v>
      </c>
      <c r="E105" s="114">
        <v>0</v>
      </c>
    </row>
    <row r="106" spans="2:5">
      <c r="B106" s="112">
        <v>88</v>
      </c>
      <c r="C106" s="112">
        <v>125</v>
      </c>
      <c r="D106" s="113" t="s">
        <v>192</v>
      </c>
      <c r="E106" s="114">
        <v>20</v>
      </c>
    </row>
    <row r="107" spans="2:5">
      <c r="B107" s="112">
        <v>89</v>
      </c>
      <c r="C107" s="112">
        <v>129</v>
      </c>
      <c r="D107" s="113" t="s">
        <v>193</v>
      </c>
      <c r="E107" s="114">
        <v>20</v>
      </c>
    </row>
    <row r="108" spans="2:5">
      <c r="B108" s="112">
        <v>90</v>
      </c>
      <c r="C108" s="112">
        <v>130</v>
      </c>
      <c r="D108" s="113" t="s">
        <v>194</v>
      </c>
      <c r="E108" s="114">
        <v>20</v>
      </c>
    </row>
    <row r="109" spans="2:5">
      <c r="B109" s="112">
        <v>91</v>
      </c>
      <c r="C109" s="112">
        <v>131</v>
      </c>
      <c r="D109" s="113" t="s">
        <v>195</v>
      </c>
      <c r="E109" s="114">
        <v>20</v>
      </c>
    </row>
    <row r="110" spans="2:5">
      <c r="B110" s="112">
        <v>92</v>
      </c>
      <c r="C110" s="112">
        <v>134</v>
      </c>
      <c r="D110" s="113" t="s">
        <v>196</v>
      </c>
      <c r="E110" s="114">
        <v>20</v>
      </c>
    </row>
    <row r="111" spans="2:5">
      <c r="B111" s="112">
        <v>93</v>
      </c>
      <c r="C111" s="112">
        <v>136</v>
      </c>
      <c r="D111" s="113" t="s">
        <v>198</v>
      </c>
      <c r="E111" s="114">
        <v>20</v>
      </c>
    </row>
    <row r="112" spans="2:5">
      <c r="B112" s="112">
        <v>94</v>
      </c>
      <c r="C112" s="112">
        <v>137</v>
      </c>
      <c r="D112" s="113" t="s">
        <v>199</v>
      </c>
      <c r="E112" s="114">
        <v>20</v>
      </c>
    </row>
    <row r="113" spans="2:5" ht="3" customHeight="1" thickBot="1">
      <c r="B113" s="356" t="s">
        <v>200</v>
      </c>
      <c r="C113" s="356" t="s">
        <v>200</v>
      </c>
      <c r="D113" s="115"/>
      <c r="E113" s="116"/>
    </row>
    <row r="114" spans="2:5" ht="15" thickTop="1"/>
    <row r="115" spans="2:5"/>
    <row r="116" spans="2:5"/>
    <row r="117" spans="2:5"/>
    <row r="118" spans="2:5"/>
    <row r="119" spans="2:5"/>
    <row r="120" spans="2:5"/>
    <row r="121" spans="2:5"/>
    <row r="122" spans="2:5"/>
    <row r="123" spans="2:5"/>
    <row r="124" spans="2:5"/>
    <row r="125" spans="2:5"/>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19 B20:D20 E20:E112">
    <cfRule type="expression" dxfId="55" priority="24" stopIfTrue="1">
      <formula>MOD(ROW(),2)</formula>
    </cfRule>
  </conditionalFormatting>
  <conditionalFormatting sqref="B21:D112">
    <cfRule type="expression" dxfId="54" priority="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88671875" style="108" customWidth="1"/>
    <col min="2" max="2" width="6.6640625" style="108" customWidth="1"/>
    <col min="3" max="3" width="14" style="108" customWidth="1"/>
    <col min="4" max="4" width="61.44140625" style="108" customWidth="1"/>
    <col min="5" max="5" width="16.6640625" style="108" customWidth="1"/>
    <col min="6"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1417</v>
      </c>
      <c r="D9" s="883"/>
      <c r="E9" s="883"/>
      <c r="F9" s="883"/>
    </row>
    <row r="10" spans="1:6" s="1" customFormat="1" ht="12.75" customHeight="1">
      <c r="A10" s="104"/>
      <c r="B10" s="103"/>
      <c r="C10" s="103"/>
      <c r="D10" s="2"/>
      <c r="E10" s="44"/>
      <c r="F10" s="44"/>
    </row>
    <row r="11" spans="1:6" s="1" customFormat="1" ht="13.2">
      <c r="A11" s="104"/>
      <c r="B11" s="104"/>
      <c r="C11" s="884" t="s">
        <v>1410</v>
      </c>
      <c r="D11" s="884"/>
      <c r="E11" s="884"/>
      <c r="F11" s="884"/>
    </row>
    <row r="12" spans="1:6" s="1" customFormat="1" ht="15.6">
      <c r="A12" s="104"/>
      <c r="B12" s="105"/>
      <c r="C12" s="105"/>
      <c r="D12" s="106"/>
      <c r="E12" s="44"/>
      <c r="F12" s="44"/>
    </row>
    <row r="13" spans="1:6" s="1" customFormat="1" ht="13.2">
      <c r="A13" s="104"/>
      <c r="B13" s="104"/>
      <c r="C13" s="885" t="s">
        <v>1097</v>
      </c>
      <c r="D13" s="885"/>
      <c r="E13" s="885"/>
      <c r="F13" s="885"/>
    </row>
    <row r="14" spans="1:6">
      <c r="A14" s="107"/>
      <c r="B14" s="107"/>
      <c r="C14" s="885" t="s">
        <v>1098</v>
      </c>
      <c r="D14" s="885"/>
      <c r="E14" s="885"/>
      <c r="F14" s="885"/>
    </row>
    <row r="15" spans="1:6" ht="15" thickBot="1"/>
    <row r="16" spans="1:6" ht="24" customHeight="1" thickTop="1">
      <c r="B16" s="881" t="s">
        <v>97</v>
      </c>
      <c r="C16" s="881" t="s">
        <v>1096</v>
      </c>
      <c r="D16" s="886" t="s">
        <v>205</v>
      </c>
      <c r="E16" s="528" t="s">
        <v>1099</v>
      </c>
      <c r="F16" s="528" t="s">
        <v>1100</v>
      </c>
    </row>
    <row r="17" spans="2:6" ht="24" customHeight="1" thickBot="1">
      <c r="B17" s="882"/>
      <c r="C17" s="882"/>
      <c r="D17" s="887"/>
      <c r="E17" s="529" t="s">
        <v>1101</v>
      </c>
      <c r="F17" s="529" t="s">
        <v>27</v>
      </c>
    </row>
    <row r="18" spans="2:6" ht="4.5" customHeight="1">
      <c r="B18" s="109"/>
      <c r="C18" s="109"/>
      <c r="D18" s="110"/>
      <c r="E18" s="111"/>
      <c r="F18" s="111"/>
    </row>
    <row r="19" spans="2:6">
      <c r="B19" s="112">
        <v>1</v>
      </c>
      <c r="C19" s="112">
        <v>4</v>
      </c>
      <c r="D19" s="113" t="s">
        <v>105</v>
      </c>
      <c r="E19" s="347" t="s">
        <v>1102</v>
      </c>
      <c r="F19" s="114">
        <v>10</v>
      </c>
    </row>
    <row r="20" spans="2:6">
      <c r="B20" s="112">
        <v>2</v>
      </c>
      <c r="C20" s="112">
        <v>6</v>
      </c>
      <c r="D20" s="113" t="s">
        <v>106</v>
      </c>
      <c r="E20" s="347" t="s">
        <v>1102</v>
      </c>
      <c r="F20" s="114">
        <v>10</v>
      </c>
    </row>
    <row r="21" spans="2:6">
      <c r="B21" s="112">
        <v>3</v>
      </c>
      <c r="C21" s="112">
        <v>9</v>
      </c>
      <c r="D21" s="113" t="s">
        <v>107</v>
      </c>
      <c r="E21" s="347" t="s">
        <v>1102</v>
      </c>
      <c r="F21" s="114">
        <v>10</v>
      </c>
    </row>
    <row r="22" spans="2:6">
      <c r="B22" s="112">
        <v>4</v>
      </c>
      <c r="C22" s="112">
        <v>11</v>
      </c>
      <c r="D22" s="113" t="s">
        <v>108</v>
      </c>
      <c r="E22" s="347" t="s">
        <v>1102</v>
      </c>
      <c r="F22" s="114">
        <v>10</v>
      </c>
    </row>
    <row r="23" spans="2:6">
      <c r="B23" s="112">
        <v>5</v>
      </c>
      <c r="C23" s="112">
        <v>12</v>
      </c>
      <c r="D23" s="113" t="s">
        <v>109</v>
      </c>
      <c r="E23" s="347" t="s">
        <v>1102</v>
      </c>
      <c r="F23" s="114">
        <v>10</v>
      </c>
    </row>
    <row r="24" spans="2:6">
      <c r="B24" s="112">
        <v>6</v>
      </c>
      <c r="C24" s="112">
        <v>17</v>
      </c>
      <c r="D24" s="113" t="s">
        <v>110</v>
      </c>
      <c r="E24" s="347" t="s">
        <v>1102</v>
      </c>
      <c r="F24" s="114">
        <v>10</v>
      </c>
    </row>
    <row r="25" spans="2:6">
      <c r="B25" s="112">
        <v>7</v>
      </c>
      <c r="C25" s="112">
        <v>18</v>
      </c>
      <c r="D25" s="113" t="s">
        <v>111</v>
      </c>
      <c r="E25" s="347" t="s">
        <v>1102</v>
      </c>
      <c r="F25" s="114">
        <v>10</v>
      </c>
    </row>
    <row r="26" spans="2:6">
      <c r="B26" s="112">
        <v>8</v>
      </c>
      <c r="C26" s="112">
        <v>19</v>
      </c>
      <c r="D26" s="113" t="s">
        <v>112</v>
      </c>
      <c r="E26" s="347" t="s">
        <v>1102</v>
      </c>
      <c r="F26" s="114">
        <v>10</v>
      </c>
    </row>
    <row r="27" spans="2:6">
      <c r="B27" s="112">
        <v>9</v>
      </c>
      <c r="C27" s="112">
        <v>20</v>
      </c>
      <c r="D27" s="113" t="s">
        <v>113</v>
      </c>
      <c r="E27" s="347" t="s">
        <v>1102</v>
      </c>
      <c r="F27" s="114">
        <v>10</v>
      </c>
    </row>
    <row r="28" spans="2:6">
      <c r="B28" s="112">
        <v>10</v>
      </c>
      <c r="C28" s="112">
        <v>23</v>
      </c>
      <c r="D28" s="113" t="s">
        <v>114</v>
      </c>
      <c r="E28" s="347" t="s">
        <v>1102</v>
      </c>
      <c r="F28" s="114">
        <v>10</v>
      </c>
    </row>
    <row r="29" spans="2:6">
      <c r="B29" s="112">
        <v>11</v>
      </c>
      <c r="C29" s="112">
        <v>24</v>
      </c>
      <c r="D29" s="113" t="s">
        <v>115</v>
      </c>
      <c r="E29" s="347" t="s">
        <v>1102</v>
      </c>
      <c r="F29" s="114">
        <v>10</v>
      </c>
    </row>
    <row r="30" spans="2:6">
      <c r="B30" s="112">
        <v>12</v>
      </c>
      <c r="C30" s="112">
        <v>25</v>
      </c>
      <c r="D30" s="113" t="s">
        <v>116</v>
      </c>
      <c r="E30" s="347" t="s">
        <v>1102</v>
      </c>
      <c r="F30" s="114">
        <v>10</v>
      </c>
    </row>
    <row r="31" spans="2:6">
      <c r="B31" s="112">
        <v>13</v>
      </c>
      <c r="C31" s="112">
        <v>26</v>
      </c>
      <c r="D31" s="113" t="s">
        <v>117</v>
      </c>
      <c r="E31" s="347" t="s">
        <v>1102</v>
      </c>
      <c r="F31" s="114">
        <v>10</v>
      </c>
    </row>
    <row r="32" spans="2:6">
      <c r="B32" s="112">
        <v>14</v>
      </c>
      <c r="C32" s="112">
        <v>27</v>
      </c>
      <c r="D32" s="113" t="s">
        <v>118</v>
      </c>
      <c r="E32" s="347" t="s">
        <v>1102</v>
      </c>
      <c r="F32" s="114">
        <v>10</v>
      </c>
    </row>
    <row r="33" spans="2:6">
      <c r="B33" s="112">
        <v>15</v>
      </c>
      <c r="C33" s="112">
        <v>28</v>
      </c>
      <c r="D33" s="113" t="s">
        <v>119</v>
      </c>
      <c r="E33" s="347" t="s">
        <v>1102</v>
      </c>
      <c r="F33" s="114">
        <v>10</v>
      </c>
    </row>
    <row r="34" spans="2:6">
      <c r="B34" s="112">
        <v>16</v>
      </c>
      <c r="C34" s="112">
        <v>29</v>
      </c>
      <c r="D34" s="113" t="s">
        <v>120</v>
      </c>
      <c r="E34" s="347" t="s">
        <v>1102</v>
      </c>
      <c r="F34" s="114">
        <v>10</v>
      </c>
    </row>
    <row r="35" spans="2:6">
      <c r="B35" s="112">
        <v>17</v>
      </c>
      <c r="C35" s="112">
        <v>30</v>
      </c>
      <c r="D35" s="113" t="s">
        <v>121</v>
      </c>
      <c r="E35" s="347" t="s">
        <v>1102</v>
      </c>
      <c r="F35" s="114">
        <v>10</v>
      </c>
    </row>
    <row r="36" spans="2:6">
      <c r="B36" s="112">
        <v>18</v>
      </c>
      <c r="C36" s="112">
        <v>32</v>
      </c>
      <c r="D36" s="113" t="s">
        <v>122</v>
      </c>
      <c r="E36" s="347" t="s">
        <v>1102</v>
      </c>
      <c r="F36" s="114">
        <v>10</v>
      </c>
    </row>
    <row r="37" spans="2:6">
      <c r="B37" s="112">
        <v>19</v>
      </c>
      <c r="C37" s="112">
        <v>33</v>
      </c>
      <c r="D37" s="113" t="s">
        <v>123</v>
      </c>
      <c r="E37" s="347" t="s">
        <v>1102</v>
      </c>
      <c r="F37" s="114">
        <v>10</v>
      </c>
    </row>
    <row r="38" spans="2:6">
      <c r="B38" s="112">
        <v>20</v>
      </c>
      <c r="C38" s="112">
        <v>34</v>
      </c>
      <c r="D38" s="113" t="s">
        <v>124</v>
      </c>
      <c r="E38" s="347" t="s">
        <v>1102</v>
      </c>
      <c r="F38" s="114">
        <v>10</v>
      </c>
    </row>
    <row r="39" spans="2:6">
      <c r="B39" s="112">
        <v>21</v>
      </c>
      <c r="C39" s="112">
        <v>35</v>
      </c>
      <c r="D39" s="113" t="s">
        <v>125</v>
      </c>
      <c r="E39" s="347" t="s">
        <v>1102</v>
      </c>
      <c r="F39" s="114">
        <v>10</v>
      </c>
    </row>
    <row r="40" spans="2:6">
      <c r="B40" s="112">
        <v>22</v>
      </c>
      <c r="C40" s="112">
        <v>38</v>
      </c>
      <c r="D40" s="113" t="s">
        <v>126</v>
      </c>
      <c r="E40" s="347" t="s">
        <v>1102</v>
      </c>
      <c r="F40" s="114">
        <v>10</v>
      </c>
    </row>
    <row r="41" spans="2:6">
      <c r="B41" s="112">
        <v>23</v>
      </c>
      <c r="C41" s="112">
        <v>39</v>
      </c>
      <c r="D41" s="113" t="s">
        <v>127</v>
      </c>
      <c r="E41" s="347" t="s">
        <v>1102</v>
      </c>
      <c r="F41" s="114">
        <v>10</v>
      </c>
    </row>
    <row r="42" spans="2:6">
      <c r="B42" s="112">
        <v>24</v>
      </c>
      <c r="C42" s="112">
        <v>40</v>
      </c>
      <c r="D42" s="113" t="s">
        <v>128</v>
      </c>
      <c r="E42" s="347" t="s">
        <v>1102</v>
      </c>
      <c r="F42" s="114">
        <v>10</v>
      </c>
    </row>
    <row r="43" spans="2:6">
      <c r="B43" s="112">
        <v>25</v>
      </c>
      <c r="C43" s="112">
        <v>41</v>
      </c>
      <c r="D43" s="113" t="s">
        <v>129</v>
      </c>
      <c r="E43" s="347" t="s">
        <v>1102</v>
      </c>
      <c r="F43" s="114">
        <v>10</v>
      </c>
    </row>
    <row r="44" spans="2:6">
      <c r="B44" s="112">
        <v>26</v>
      </c>
      <c r="C44" s="112">
        <v>42</v>
      </c>
      <c r="D44" s="113" t="s">
        <v>130</v>
      </c>
      <c r="E44" s="347" t="s">
        <v>1102</v>
      </c>
      <c r="F44" s="114">
        <v>10</v>
      </c>
    </row>
    <row r="45" spans="2:6">
      <c r="B45" s="112">
        <v>27</v>
      </c>
      <c r="C45" s="112">
        <v>43</v>
      </c>
      <c r="D45" s="113" t="s">
        <v>131</v>
      </c>
      <c r="E45" s="347" t="s">
        <v>1102</v>
      </c>
      <c r="F45" s="114">
        <v>10</v>
      </c>
    </row>
    <row r="46" spans="2:6">
      <c r="B46" s="112">
        <v>28</v>
      </c>
      <c r="C46" s="112">
        <v>44</v>
      </c>
      <c r="D46" s="113" t="s">
        <v>132</v>
      </c>
      <c r="E46" s="347" t="s">
        <v>1102</v>
      </c>
      <c r="F46" s="114">
        <v>0</v>
      </c>
    </row>
    <row r="47" spans="2:6">
      <c r="B47" s="112">
        <v>29</v>
      </c>
      <c r="C47" s="112">
        <v>45</v>
      </c>
      <c r="D47" s="113" t="s">
        <v>133</v>
      </c>
      <c r="E47" s="347" t="s">
        <v>1102</v>
      </c>
      <c r="F47" s="114">
        <v>10</v>
      </c>
    </row>
    <row r="48" spans="2:6">
      <c r="B48" s="112">
        <v>30</v>
      </c>
      <c r="C48" s="112">
        <v>46</v>
      </c>
      <c r="D48" s="113" t="s">
        <v>134</v>
      </c>
      <c r="E48" s="347" t="s">
        <v>1102</v>
      </c>
      <c r="F48" s="114">
        <v>10</v>
      </c>
    </row>
    <row r="49" spans="2:6">
      <c r="B49" s="112">
        <v>31</v>
      </c>
      <c r="C49" s="112">
        <v>47</v>
      </c>
      <c r="D49" s="113" t="s">
        <v>135</v>
      </c>
      <c r="E49" s="347" t="s">
        <v>1102</v>
      </c>
      <c r="F49" s="114">
        <v>10</v>
      </c>
    </row>
    <row r="50" spans="2:6">
      <c r="B50" s="112">
        <v>32</v>
      </c>
      <c r="C50" s="112">
        <v>48</v>
      </c>
      <c r="D50" s="113" t="s">
        <v>136</v>
      </c>
      <c r="E50" s="347" t="s">
        <v>1102</v>
      </c>
      <c r="F50" s="114">
        <v>10</v>
      </c>
    </row>
    <row r="51" spans="2:6">
      <c r="B51" s="112">
        <v>33</v>
      </c>
      <c r="C51" s="112">
        <v>50</v>
      </c>
      <c r="D51" s="113" t="s">
        <v>137</v>
      </c>
      <c r="E51" s="347" t="s">
        <v>1102</v>
      </c>
      <c r="F51" s="114">
        <v>10</v>
      </c>
    </row>
    <row r="52" spans="2:6">
      <c r="B52" s="112">
        <v>34</v>
      </c>
      <c r="C52" s="112">
        <v>51</v>
      </c>
      <c r="D52" s="113" t="s">
        <v>138</v>
      </c>
      <c r="E52" s="347" t="s">
        <v>1102</v>
      </c>
      <c r="F52" s="114">
        <v>10</v>
      </c>
    </row>
    <row r="53" spans="2:6">
      <c r="B53" s="112">
        <v>35</v>
      </c>
      <c r="C53" s="112">
        <v>54</v>
      </c>
      <c r="D53" s="113" t="s">
        <v>139</v>
      </c>
      <c r="E53" s="347" t="s">
        <v>1102</v>
      </c>
      <c r="F53" s="114">
        <v>10</v>
      </c>
    </row>
    <row r="54" spans="2:6">
      <c r="B54" s="112">
        <v>36</v>
      </c>
      <c r="C54" s="112">
        <v>55</v>
      </c>
      <c r="D54" s="113" t="s">
        <v>140</v>
      </c>
      <c r="E54" s="347" t="s">
        <v>1102</v>
      </c>
      <c r="F54" s="114">
        <v>10</v>
      </c>
    </row>
    <row r="55" spans="2:6">
      <c r="B55" s="112">
        <v>37</v>
      </c>
      <c r="C55" s="112">
        <v>57</v>
      </c>
      <c r="D55" s="113" t="s">
        <v>141</v>
      </c>
      <c r="E55" s="347" t="s">
        <v>1102</v>
      </c>
      <c r="F55" s="114">
        <v>10</v>
      </c>
    </row>
    <row r="56" spans="2:6">
      <c r="B56" s="112">
        <v>38</v>
      </c>
      <c r="C56" s="112">
        <v>58</v>
      </c>
      <c r="D56" s="113" t="s">
        <v>142</v>
      </c>
      <c r="E56" s="347" t="s">
        <v>1102</v>
      </c>
      <c r="F56" s="114">
        <v>10</v>
      </c>
    </row>
    <row r="57" spans="2:6">
      <c r="B57" s="112">
        <v>39</v>
      </c>
      <c r="C57" s="112">
        <v>59</v>
      </c>
      <c r="D57" s="113" t="s">
        <v>143</v>
      </c>
      <c r="E57" s="347" t="s">
        <v>1102</v>
      </c>
      <c r="F57" s="114">
        <v>10</v>
      </c>
    </row>
    <row r="58" spans="2:6">
      <c r="B58" s="112">
        <v>40</v>
      </c>
      <c r="C58" s="112">
        <v>60</v>
      </c>
      <c r="D58" s="113" t="s">
        <v>144</v>
      </c>
      <c r="E58" s="347" t="s">
        <v>1102</v>
      </c>
      <c r="F58" s="114">
        <v>10</v>
      </c>
    </row>
    <row r="59" spans="2:6">
      <c r="B59" s="112">
        <v>41</v>
      </c>
      <c r="C59" s="112">
        <v>63</v>
      </c>
      <c r="D59" s="113" t="s">
        <v>145</v>
      </c>
      <c r="E59" s="347" t="s">
        <v>1102</v>
      </c>
      <c r="F59" s="114">
        <v>10</v>
      </c>
    </row>
    <row r="60" spans="2:6">
      <c r="B60" s="112">
        <v>42</v>
      </c>
      <c r="C60" s="112">
        <v>65</v>
      </c>
      <c r="D60" s="113" t="s">
        <v>146</v>
      </c>
      <c r="E60" s="347" t="s">
        <v>1102</v>
      </c>
      <c r="F60" s="114">
        <v>10</v>
      </c>
    </row>
    <row r="61" spans="2:6">
      <c r="B61" s="112">
        <v>43</v>
      </c>
      <c r="C61" s="112">
        <v>66</v>
      </c>
      <c r="D61" s="113" t="s">
        <v>147</v>
      </c>
      <c r="E61" s="347" t="s">
        <v>1102</v>
      </c>
      <c r="F61" s="114">
        <v>10</v>
      </c>
    </row>
    <row r="62" spans="2:6">
      <c r="B62" s="112">
        <v>44</v>
      </c>
      <c r="C62" s="112">
        <v>67</v>
      </c>
      <c r="D62" s="113" t="s">
        <v>148</v>
      </c>
      <c r="E62" s="347" t="s">
        <v>1102</v>
      </c>
      <c r="F62" s="114">
        <v>10</v>
      </c>
    </row>
    <row r="63" spans="2:6">
      <c r="B63" s="112">
        <v>45</v>
      </c>
      <c r="C63" s="112">
        <v>68</v>
      </c>
      <c r="D63" s="113" t="s">
        <v>149</v>
      </c>
      <c r="E63" s="347" t="s">
        <v>1102</v>
      </c>
      <c r="F63" s="114">
        <v>10</v>
      </c>
    </row>
    <row r="64" spans="2:6">
      <c r="B64" s="112">
        <v>46</v>
      </c>
      <c r="C64" s="112">
        <v>69</v>
      </c>
      <c r="D64" s="113" t="s">
        <v>150</v>
      </c>
      <c r="E64" s="347" t="s">
        <v>1102</v>
      </c>
      <c r="F64" s="114">
        <v>10</v>
      </c>
    </row>
    <row r="65" spans="2:6">
      <c r="B65" s="112">
        <v>47</v>
      </c>
      <c r="C65" s="112">
        <v>70</v>
      </c>
      <c r="D65" s="113" t="s">
        <v>151</v>
      </c>
      <c r="E65" s="347" t="s">
        <v>1102</v>
      </c>
      <c r="F65" s="114">
        <v>10</v>
      </c>
    </row>
    <row r="66" spans="2:6">
      <c r="B66" s="112">
        <v>48</v>
      </c>
      <c r="C66" s="112">
        <v>71</v>
      </c>
      <c r="D66" s="113" t="s">
        <v>152</v>
      </c>
      <c r="E66" s="347" t="s">
        <v>1102</v>
      </c>
      <c r="F66" s="114">
        <v>10</v>
      </c>
    </row>
    <row r="67" spans="2:6">
      <c r="B67" s="112">
        <v>49</v>
      </c>
      <c r="C67" s="112">
        <v>72</v>
      </c>
      <c r="D67" s="113" t="s">
        <v>153</v>
      </c>
      <c r="E67" s="347" t="s">
        <v>1102</v>
      </c>
      <c r="F67" s="114">
        <v>10</v>
      </c>
    </row>
    <row r="68" spans="2:6">
      <c r="B68" s="112">
        <v>50</v>
      </c>
      <c r="C68" s="112">
        <v>74</v>
      </c>
      <c r="D68" s="113" t="s">
        <v>154</v>
      </c>
      <c r="E68" s="347" t="s">
        <v>1102</v>
      </c>
      <c r="F68" s="114">
        <v>10</v>
      </c>
    </row>
    <row r="69" spans="2:6">
      <c r="B69" s="112">
        <v>51</v>
      </c>
      <c r="C69" s="112">
        <v>77</v>
      </c>
      <c r="D69" s="113" t="s">
        <v>155</v>
      </c>
      <c r="E69" s="347" t="s">
        <v>1102</v>
      </c>
      <c r="F69" s="114">
        <v>10</v>
      </c>
    </row>
    <row r="70" spans="2:6">
      <c r="B70" s="112">
        <v>52</v>
      </c>
      <c r="C70" s="112">
        <v>78</v>
      </c>
      <c r="D70" s="113" t="s">
        <v>156</v>
      </c>
      <c r="E70" s="347" t="s">
        <v>1102</v>
      </c>
      <c r="F70" s="114">
        <v>10</v>
      </c>
    </row>
    <row r="71" spans="2:6">
      <c r="B71" s="112">
        <v>53</v>
      </c>
      <c r="C71" s="112">
        <v>81</v>
      </c>
      <c r="D71" s="113" t="s">
        <v>157</v>
      </c>
      <c r="E71" s="347" t="s">
        <v>1102</v>
      </c>
      <c r="F71" s="114">
        <v>10</v>
      </c>
    </row>
    <row r="72" spans="2:6">
      <c r="B72" s="112">
        <v>54</v>
      </c>
      <c r="C72" s="112">
        <v>83</v>
      </c>
      <c r="D72" s="113" t="s">
        <v>158</v>
      </c>
      <c r="E72" s="347" t="s">
        <v>1102</v>
      </c>
      <c r="F72" s="114">
        <v>10</v>
      </c>
    </row>
    <row r="73" spans="2:6">
      <c r="B73" s="112">
        <v>55</v>
      </c>
      <c r="C73" s="112">
        <v>85</v>
      </c>
      <c r="D73" s="113" t="s">
        <v>159</v>
      </c>
      <c r="E73" s="347" t="s">
        <v>1102</v>
      </c>
      <c r="F73" s="114">
        <v>10</v>
      </c>
    </row>
    <row r="74" spans="2:6">
      <c r="B74" s="112">
        <v>56</v>
      </c>
      <c r="C74" s="112">
        <v>88</v>
      </c>
      <c r="D74" s="113" t="s">
        <v>160</v>
      </c>
      <c r="E74" s="347" t="s">
        <v>1102</v>
      </c>
      <c r="F74" s="114">
        <v>10</v>
      </c>
    </row>
    <row r="75" spans="2:6">
      <c r="B75" s="112">
        <v>57</v>
      </c>
      <c r="C75" s="112">
        <v>89</v>
      </c>
      <c r="D75" s="113" t="s">
        <v>161</v>
      </c>
      <c r="E75" s="347" t="s">
        <v>1102</v>
      </c>
      <c r="F75" s="114">
        <v>10</v>
      </c>
    </row>
    <row r="76" spans="2:6">
      <c r="B76" s="112">
        <v>58</v>
      </c>
      <c r="C76" s="112">
        <v>90</v>
      </c>
      <c r="D76" s="113" t="s">
        <v>162</v>
      </c>
      <c r="E76" s="347" t="s">
        <v>1102</v>
      </c>
      <c r="F76" s="114">
        <v>10</v>
      </c>
    </row>
    <row r="77" spans="2:6">
      <c r="B77" s="112">
        <v>59</v>
      </c>
      <c r="C77" s="112">
        <v>91</v>
      </c>
      <c r="D77" s="113" t="s">
        <v>163</v>
      </c>
      <c r="E77" s="347" t="s">
        <v>1102</v>
      </c>
      <c r="F77" s="114">
        <v>10</v>
      </c>
    </row>
    <row r="78" spans="2:6">
      <c r="B78" s="112">
        <v>60</v>
      </c>
      <c r="C78" s="112">
        <v>92</v>
      </c>
      <c r="D78" s="113" t="s">
        <v>164</v>
      </c>
      <c r="E78" s="347" t="s">
        <v>1102</v>
      </c>
      <c r="F78" s="114">
        <v>10</v>
      </c>
    </row>
    <row r="79" spans="2:6">
      <c r="B79" s="112">
        <v>61</v>
      </c>
      <c r="C79" s="112">
        <v>93</v>
      </c>
      <c r="D79" s="113" t="s">
        <v>165</v>
      </c>
      <c r="E79" s="347" t="s">
        <v>1102</v>
      </c>
      <c r="F79" s="114">
        <v>10</v>
      </c>
    </row>
    <row r="80" spans="2:6">
      <c r="B80" s="112">
        <v>62</v>
      </c>
      <c r="C80" s="112">
        <v>94</v>
      </c>
      <c r="D80" s="113" t="s">
        <v>166</v>
      </c>
      <c r="E80" s="347" t="s">
        <v>1102</v>
      </c>
      <c r="F80" s="114">
        <v>10</v>
      </c>
    </row>
    <row r="81" spans="2:6">
      <c r="B81" s="112">
        <v>63</v>
      </c>
      <c r="C81" s="112">
        <v>95</v>
      </c>
      <c r="D81" s="113" t="s">
        <v>167</v>
      </c>
      <c r="E81" s="347" t="s">
        <v>1102</v>
      </c>
      <c r="F81" s="114">
        <v>10</v>
      </c>
    </row>
    <row r="82" spans="2:6">
      <c r="B82" s="112">
        <v>64</v>
      </c>
      <c r="C82" s="112">
        <v>96</v>
      </c>
      <c r="D82" s="113" t="s">
        <v>168</v>
      </c>
      <c r="E82" s="347" t="s">
        <v>1102</v>
      </c>
      <c r="F82" s="114">
        <v>10</v>
      </c>
    </row>
    <row r="83" spans="2:6">
      <c r="B83" s="112">
        <v>65</v>
      </c>
      <c r="C83" s="112">
        <v>98</v>
      </c>
      <c r="D83" s="113" t="s">
        <v>169</v>
      </c>
      <c r="E83" s="347" t="s">
        <v>1102</v>
      </c>
      <c r="F83" s="114">
        <v>10</v>
      </c>
    </row>
    <row r="84" spans="2:6">
      <c r="B84" s="112">
        <v>66</v>
      </c>
      <c r="C84" s="112">
        <v>99</v>
      </c>
      <c r="D84" s="113" t="s">
        <v>170</v>
      </c>
      <c r="E84" s="347" t="s">
        <v>1102</v>
      </c>
      <c r="F84" s="114">
        <v>10</v>
      </c>
    </row>
    <row r="85" spans="2:6">
      <c r="B85" s="112">
        <v>67</v>
      </c>
      <c r="C85" s="112">
        <v>100</v>
      </c>
      <c r="D85" s="113" t="s">
        <v>171</v>
      </c>
      <c r="E85" s="347" t="s">
        <v>1102</v>
      </c>
      <c r="F85" s="114">
        <v>10</v>
      </c>
    </row>
    <row r="86" spans="2:6">
      <c r="B86" s="112">
        <v>68</v>
      </c>
      <c r="C86" s="112">
        <v>101</v>
      </c>
      <c r="D86" s="113" t="s">
        <v>172</v>
      </c>
      <c r="E86" s="347" t="s">
        <v>1102</v>
      </c>
      <c r="F86" s="114">
        <v>10</v>
      </c>
    </row>
    <row r="87" spans="2:6">
      <c r="B87" s="112">
        <v>69</v>
      </c>
      <c r="C87" s="112">
        <v>102</v>
      </c>
      <c r="D87" s="113" t="s">
        <v>173</v>
      </c>
      <c r="E87" s="347" t="s">
        <v>1102</v>
      </c>
      <c r="F87" s="114">
        <v>10</v>
      </c>
    </row>
    <row r="88" spans="2:6">
      <c r="B88" s="112">
        <v>70</v>
      </c>
      <c r="C88" s="112">
        <v>105</v>
      </c>
      <c r="D88" s="113" t="s">
        <v>174</v>
      </c>
      <c r="E88" s="347" t="s">
        <v>1102</v>
      </c>
      <c r="F88" s="114">
        <v>10</v>
      </c>
    </row>
    <row r="89" spans="2:6">
      <c r="B89" s="112">
        <v>71</v>
      </c>
      <c r="C89" s="112">
        <v>106</v>
      </c>
      <c r="D89" s="113" t="s">
        <v>175</v>
      </c>
      <c r="E89" s="347" t="s">
        <v>1102</v>
      </c>
      <c r="F89" s="114">
        <v>10</v>
      </c>
    </row>
    <row r="90" spans="2:6">
      <c r="B90" s="112">
        <v>72</v>
      </c>
      <c r="C90" s="112">
        <v>107</v>
      </c>
      <c r="D90" s="113" t="s">
        <v>176</v>
      </c>
      <c r="E90" s="347" t="s">
        <v>1102</v>
      </c>
      <c r="F90" s="114">
        <v>10</v>
      </c>
    </row>
    <row r="91" spans="2:6">
      <c r="B91" s="112">
        <v>73</v>
      </c>
      <c r="C91" s="112">
        <v>108</v>
      </c>
      <c r="D91" s="113" t="s">
        <v>177</v>
      </c>
      <c r="E91" s="347" t="s">
        <v>1102</v>
      </c>
      <c r="F91" s="114">
        <v>10</v>
      </c>
    </row>
    <row r="92" spans="2:6">
      <c r="B92" s="112">
        <v>74</v>
      </c>
      <c r="C92" s="112">
        <v>109</v>
      </c>
      <c r="D92" s="113" t="s">
        <v>178</v>
      </c>
      <c r="E92" s="347" t="s">
        <v>1102</v>
      </c>
      <c r="F92" s="114">
        <v>10</v>
      </c>
    </row>
    <row r="93" spans="2:6">
      <c r="B93" s="112">
        <v>75</v>
      </c>
      <c r="C93" s="112">
        <v>110</v>
      </c>
      <c r="D93" s="113" t="s">
        <v>179</v>
      </c>
      <c r="E93" s="347" t="s">
        <v>1102</v>
      </c>
      <c r="F93" s="114">
        <v>10</v>
      </c>
    </row>
    <row r="94" spans="2:6">
      <c r="B94" s="112">
        <v>76</v>
      </c>
      <c r="C94" s="112">
        <v>112</v>
      </c>
      <c r="D94" s="113" t="s">
        <v>180</v>
      </c>
      <c r="E94" s="347" t="s">
        <v>1102</v>
      </c>
      <c r="F94" s="114">
        <v>10</v>
      </c>
    </row>
    <row r="95" spans="2:6">
      <c r="B95" s="112">
        <v>77</v>
      </c>
      <c r="C95" s="112">
        <v>113</v>
      </c>
      <c r="D95" s="113" t="s">
        <v>181</v>
      </c>
      <c r="E95" s="347" t="s">
        <v>1102</v>
      </c>
      <c r="F95" s="114">
        <v>10</v>
      </c>
    </row>
    <row r="96" spans="2:6">
      <c r="B96" s="112">
        <v>78</v>
      </c>
      <c r="C96" s="112">
        <v>114</v>
      </c>
      <c r="D96" s="113" t="s">
        <v>182</v>
      </c>
      <c r="E96" s="347" t="s">
        <v>1102</v>
      </c>
      <c r="F96" s="114">
        <v>10</v>
      </c>
    </row>
    <row r="97" spans="2:6">
      <c r="B97" s="112">
        <v>79</v>
      </c>
      <c r="C97" s="112">
        <v>115</v>
      </c>
      <c r="D97" s="113" t="s">
        <v>183</v>
      </c>
      <c r="E97" s="347" t="s">
        <v>1102</v>
      </c>
      <c r="F97" s="114">
        <v>10</v>
      </c>
    </row>
    <row r="98" spans="2:6">
      <c r="B98" s="112">
        <v>80</v>
      </c>
      <c r="C98" s="112">
        <v>116</v>
      </c>
      <c r="D98" s="113" t="s">
        <v>184</v>
      </c>
      <c r="E98" s="347" t="s">
        <v>1102</v>
      </c>
      <c r="F98" s="114">
        <v>10</v>
      </c>
    </row>
    <row r="99" spans="2:6">
      <c r="B99" s="112">
        <v>81</v>
      </c>
      <c r="C99" s="112">
        <v>117</v>
      </c>
      <c r="D99" s="113" t="s">
        <v>185</v>
      </c>
      <c r="E99" s="347" t="s">
        <v>1102</v>
      </c>
      <c r="F99" s="114">
        <v>10</v>
      </c>
    </row>
    <row r="100" spans="2:6">
      <c r="B100" s="112">
        <v>82</v>
      </c>
      <c r="C100" s="112">
        <v>118</v>
      </c>
      <c r="D100" s="113" t="s">
        <v>186</v>
      </c>
      <c r="E100" s="347" t="s">
        <v>1102</v>
      </c>
      <c r="F100" s="114">
        <v>10</v>
      </c>
    </row>
    <row r="101" spans="2:6">
      <c r="B101" s="112">
        <v>83</v>
      </c>
      <c r="C101" s="112">
        <v>119</v>
      </c>
      <c r="D101" s="113" t="s">
        <v>187</v>
      </c>
      <c r="E101" s="347" t="s">
        <v>1102</v>
      </c>
      <c r="F101" s="114">
        <v>10</v>
      </c>
    </row>
    <row r="102" spans="2:6">
      <c r="B102" s="112">
        <v>84</v>
      </c>
      <c r="C102" s="112">
        <v>120</v>
      </c>
      <c r="D102" s="113" t="s">
        <v>188</v>
      </c>
      <c r="E102" s="347" t="s">
        <v>1102</v>
      </c>
      <c r="F102" s="114">
        <v>10</v>
      </c>
    </row>
    <row r="103" spans="2:6">
      <c r="B103" s="112">
        <v>85</v>
      </c>
      <c r="C103" s="112">
        <v>122</v>
      </c>
      <c r="D103" s="113" t="s">
        <v>189</v>
      </c>
      <c r="E103" s="347" t="s">
        <v>1102</v>
      </c>
      <c r="F103" s="114">
        <v>10</v>
      </c>
    </row>
    <row r="104" spans="2:6">
      <c r="B104" s="112">
        <v>86</v>
      </c>
      <c r="C104" s="112">
        <v>123</v>
      </c>
      <c r="D104" s="113" t="s">
        <v>190</v>
      </c>
      <c r="E104" s="347" t="s">
        <v>1102</v>
      </c>
      <c r="F104" s="114">
        <v>10</v>
      </c>
    </row>
    <row r="105" spans="2:6">
      <c r="B105" s="112">
        <v>87</v>
      </c>
      <c r="C105" s="112">
        <v>124</v>
      </c>
      <c r="D105" s="113" t="s">
        <v>191</v>
      </c>
      <c r="E105" s="347" t="s">
        <v>1102</v>
      </c>
      <c r="F105" s="114">
        <v>10</v>
      </c>
    </row>
    <row r="106" spans="2:6">
      <c r="B106" s="112">
        <v>88</v>
      </c>
      <c r="C106" s="112">
        <v>125</v>
      </c>
      <c r="D106" s="113" t="s">
        <v>192</v>
      </c>
      <c r="E106" s="347" t="s">
        <v>1102</v>
      </c>
      <c r="F106" s="114">
        <v>10</v>
      </c>
    </row>
    <row r="107" spans="2:6">
      <c r="B107" s="112">
        <v>89</v>
      </c>
      <c r="C107" s="112">
        <v>129</v>
      </c>
      <c r="D107" s="113" t="s">
        <v>193</v>
      </c>
      <c r="E107" s="347" t="s">
        <v>1102</v>
      </c>
      <c r="F107" s="114">
        <v>0</v>
      </c>
    </row>
    <row r="108" spans="2:6">
      <c r="B108" s="112">
        <v>90</v>
      </c>
      <c r="C108" s="112">
        <v>130</v>
      </c>
      <c r="D108" s="113" t="s">
        <v>194</v>
      </c>
      <c r="E108" s="347" t="s">
        <v>1102</v>
      </c>
      <c r="F108" s="114">
        <v>10</v>
      </c>
    </row>
    <row r="109" spans="2:6">
      <c r="B109" s="112">
        <v>91</v>
      </c>
      <c r="C109" s="112">
        <v>131</v>
      </c>
      <c r="D109" s="113" t="s">
        <v>195</v>
      </c>
      <c r="E109" s="347" t="s">
        <v>1102</v>
      </c>
      <c r="F109" s="114">
        <v>10</v>
      </c>
    </row>
    <row r="110" spans="2:6">
      <c r="B110" s="112">
        <v>92</v>
      </c>
      <c r="C110" s="112">
        <v>134</v>
      </c>
      <c r="D110" s="113" t="s">
        <v>196</v>
      </c>
      <c r="E110" s="347" t="s">
        <v>1102</v>
      </c>
      <c r="F110" s="114">
        <v>10</v>
      </c>
    </row>
    <row r="111" spans="2:6">
      <c r="B111" s="112">
        <v>93</v>
      </c>
      <c r="C111" s="112">
        <v>136</v>
      </c>
      <c r="D111" s="113" t="s">
        <v>198</v>
      </c>
      <c r="E111" s="347" t="s">
        <v>1102</v>
      </c>
      <c r="F111" s="114">
        <v>10</v>
      </c>
    </row>
    <row r="112" spans="2:6">
      <c r="B112" s="112">
        <v>94</v>
      </c>
      <c r="C112" s="112">
        <v>137</v>
      </c>
      <c r="D112" s="113" t="s">
        <v>199</v>
      </c>
      <c r="E112" s="347" t="s">
        <v>1102</v>
      </c>
      <c r="F112" s="114">
        <v>10</v>
      </c>
    </row>
    <row r="113" spans="2:6" ht="3" customHeight="1" thickBot="1">
      <c r="B113" s="356" t="s">
        <v>200</v>
      </c>
      <c r="C113" s="356" t="s">
        <v>200</v>
      </c>
      <c r="D113" s="115"/>
      <c r="E113" s="115"/>
      <c r="F113" s="116"/>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99" type="noConversion"/>
  <conditionalFormatting sqref="B19:F112">
    <cfRule type="expression" dxfId="53" priority="4" stopIfTrue="1">
      <formula>MOD(ROW(),2)</formula>
    </cfRule>
  </conditionalFormatting>
  <conditionalFormatting sqref="E19:E112">
    <cfRule type="cellIs" dxfId="52" priority="1" operator="equal">
      <formula>"NO CUMPLE-2"</formula>
    </cfRule>
    <cfRule type="cellIs" dxfId="51" priority="2" operator="equal">
      <formula>"NO CUMPLE-1"</formula>
    </cfRule>
    <cfRule type="cellIs" dxfId="50" priority="3" operator="equal">
      <formula>"CUMPLE"</formula>
    </cfRule>
  </conditionalFormatting>
  <dataValidations count="2">
    <dataValidation type="list" allowBlank="1" showInputMessage="1" showErrorMessage="1" sqref="E113" xr:uid="{00000000-0002-0000-0700-000000000000}">
      <formula1>CUMPLIMIENTO</formula1>
    </dataValidation>
    <dataValidation type="list" allowBlank="1" showInputMessage="1" showErrorMessage="1" sqref="E19:E112"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88671875" style="108" customWidth="1"/>
    <col min="2" max="2" width="8" style="108" customWidth="1"/>
    <col min="3" max="3" width="14" style="108" customWidth="1"/>
    <col min="4" max="4" width="61.44140625" style="108" customWidth="1"/>
    <col min="5"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1417</v>
      </c>
      <c r="D9" s="883"/>
      <c r="E9" s="883"/>
      <c r="F9" s="883"/>
    </row>
    <row r="10" spans="1:6" s="1" customFormat="1" ht="12.75" customHeight="1">
      <c r="A10" s="104"/>
      <c r="B10" s="103"/>
      <c r="C10" s="103"/>
      <c r="D10" s="2"/>
      <c r="E10" s="44"/>
      <c r="F10" s="44"/>
    </row>
    <row r="11" spans="1:6" s="1" customFormat="1" ht="15.75" customHeight="1">
      <c r="A11" s="104"/>
      <c r="B11" s="104"/>
      <c r="C11" s="884" t="s">
        <v>1410</v>
      </c>
      <c r="D11" s="884"/>
      <c r="E11" s="884"/>
      <c r="F11" s="884"/>
    </row>
    <row r="12" spans="1:6" s="1" customFormat="1" ht="15.6">
      <c r="A12" s="104"/>
      <c r="B12" s="105"/>
      <c r="C12" s="105"/>
      <c r="D12" s="106"/>
      <c r="E12" s="44"/>
      <c r="F12" s="44"/>
    </row>
    <row r="13" spans="1:6" s="1" customFormat="1" ht="13.2">
      <c r="A13" s="104"/>
      <c r="B13" s="104"/>
      <c r="C13" s="885" t="s">
        <v>1103</v>
      </c>
      <c r="D13" s="885"/>
      <c r="E13" s="885"/>
      <c r="F13" s="885"/>
    </row>
    <row r="14" spans="1:6">
      <c r="A14" s="107"/>
      <c r="B14" s="107"/>
      <c r="C14" s="885" t="s">
        <v>32</v>
      </c>
      <c r="D14" s="885"/>
      <c r="E14" s="885"/>
      <c r="F14" s="885"/>
    </row>
    <row r="15" spans="1:6" ht="15" thickBot="1"/>
    <row r="16" spans="1:6" ht="24" customHeight="1" thickTop="1">
      <c r="B16" s="890" t="s">
        <v>97</v>
      </c>
      <c r="C16" s="890" t="s">
        <v>1096</v>
      </c>
      <c r="D16" s="892" t="s">
        <v>205</v>
      </c>
      <c r="E16" s="530" t="s">
        <v>1104</v>
      </c>
      <c r="F16" s="530"/>
    </row>
    <row r="17" spans="2:6" ht="24" customHeight="1" thickBot="1">
      <c r="B17" s="891"/>
      <c r="C17" s="891"/>
      <c r="D17" s="893"/>
      <c r="E17" s="531" t="s">
        <v>1105</v>
      </c>
      <c r="F17" s="531" t="s">
        <v>27</v>
      </c>
    </row>
    <row r="18" spans="2:6" ht="4.5" customHeight="1">
      <c r="B18" s="109"/>
      <c r="C18" s="109"/>
      <c r="D18" s="110"/>
      <c r="E18" s="111"/>
      <c r="F18" s="111"/>
    </row>
    <row r="19" spans="2:6">
      <c r="B19" s="112">
        <v>1</v>
      </c>
      <c r="C19" s="112">
        <v>4</v>
      </c>
      <c r="D19" s="113" t="s">
        <v>105</v>
      </c>
      <c r="E19" s="347" t="s">
        <v>396</v>
      </c>
      <c r="F19" s="347">
        <v>1</v>
      </c>
    </row>
    <row r="20" spans="2:6">
      <c r="B20" s="112">
        <v>2</v>
      </c>
      <c r="C20" s="112">
        <v>6</v>
      </c>
      <c r="D20" s="113" t="s">
        <v>106</v>
      </c>
      <c r="E20" s="347" t="s">
        <v>396</v>
      </c>
      <c r="F20" s="347">
        <v>1</v>
      </c>
    </row>
    <row r="21" spans="2:6">
      <c r="B21" s="112">
        <v>3</v>
      </c>
      <c r="C21" s="112">
        <v>9</v>
      </c>
      <c r="D21" s="113" t="s">
        <v>107</v>
      </c>
      <c r="E21" s="347" t="s">
        <v>396</v>
      </c>
      <c r="F21" s="347">
        <v>1</v>
      </c>
    </row>
    <row r="22" spans="2:6">
      <c r="B22" s="112">
        <v>4</v>
      </c>
      <c r="C22" s="112">
        <v>11</v>
      </c>
      <c r="D22" s="113" t="s">
        <v>108</v>
      </c>
      <c r="E22" s="347" t="s">
        <v>396</v>
      </c>
      <c r="F22" s="347">
        <v>1</v>
      </c>
    </row>
    <row r="23" spans="2:6">
      <c r="B23" s="112">
        <v>5</v>
      </c>
      <c r="C23" s="112">
        <v>12</v>
      </c>
      <c r="D23" s="113" t="s">
        <v>109</v>
      </c>
      <c r="E23" s="347" t="s">
        <v>396</v>
      </c>
      <c r="F23" s="347">
        <v>1</v>
      </c>
    </row>
    <row r="24" spans="2:6">
      <c r="B24" s="112">
        <v>6</v>
      </c>
      <c r="C24" s="112">
        <v>17</v>
      </c>
      <c r="D24" s="113" t="s">
        <v>110</v>
      </c>
      <c r="E24" s="347" t="s">
        <v>396</v>
      </c>
      <c r="F24" s="347">
        <v>1</v>
      </c>
    </row>
    <row r="25" spans="2:6">
      <c r="B25" s="112">
        <v>7</v>
      </c>
      <c r="C25" s="112">
        <v>18</v>
      </c>
      <c r="D25" s="113" t="s">
        <v>111</v>
      </c>
      <c r="E25" s="347" t="s">
        <v>396</v>
      </c>
      <c r="F25" s="347">
        <v>1</v>
      </c>
    </row>
    <row r="26" spans="2:6">
      <c r="B26" s="112">
        <v>8</v>
      </c>
      <c r="C26" s="112">
        <v>19</v>
      </c>
      <c r="D26" s="113" t="s">
        <v>112</v>
      </c>
      <c r="E26" s="347" t="s">
        <v>396</v>
      </c>
      <c r="F26" s="347">
        <v>1</v>
      </c>
    </row>
    <row r="27" spans="2:6">
      <c r="B27" s="112">
        <v>9</v>
      </c>
      <c r="C27" s="112">
        <v>20</v>
      </c>
      <c r="D27" s="113" t="s">
        <v>113</v>
      </c>
      <c r="E27" s="347" t="s">
        <v>396</v>
      </c>
      <c r="F27" s="347">
        <v>1</v>
      </c>
    </row>
    <row r="28" spans="2:6">
      <c r="B28" s="112">
        <v>10</v>
      </c>
      <c r="C28" s="112">
        <v>23</v>
      </c>
      <c r="D28" s="113" t="s">
        <v>114</v>
      </c>
      <c r="E28" s="347" t="s">
        <v>396</v>
      </c>
      <c r="F28" s="347">
        <v>1</v>
      </c>
    </row>
    <row r="29" spans="2:6">
      <c r="B29" s="112">
        <v>11</v>
      </c>
      <c r="C29" s="112">
        <v>24</v>
      </c>
      <c r="D29" s="113" t="s">
        <v>115</v>
      </c>
      <c r="E29" s="347" t="s">
        <v>396</v>
      </c>
      <c r="F29" s="347">
        <v>1</v>
      </c>
    </row>
    <row r="30" spans="2:6">
      <c r="B30" s="112">
        <v>12</v>
      </c>
      <c r="C30" s="112">
        <v>25</v>
      </c>
      <c r="D30" s="113" t="s">
        <v>116</v>
      </c>
      <c r="E30" s="347" t="s">
        <v>396</v>
      </c>
      <c r="F30" s="347">
        <v>1</v>
      </c>
    </row>
    <row r="31" spans="2:6">
      <c r="B31" s="112">
        <v>13</v>
      </c>
      <c r="C31" s="112">
        <v>26</v>
      </c>
      <c r="D31" s="113" t="s">
        <v>117</v>
      </c>
      <c r="E31" s="347" t="s">
        <v>396</v>
      </c>
      <c r="F31" s="347">
        <v>1</v>
      </c>
    </row>
    <row r="32" spans="2:6">
      <c r="B32" s="112">
        <v>14</v>
      </c>
      <c r="C32" s="112">
        <v>27</v>
      </c>
      <c r="D32" s="113" t="s">
        <v>118</v>
      </c>
      <c r="E32" s="347" t="s">
        <v>396</v>
      </c>
      <c r="F32" s="347">
        <v>1</v>
      </c>
    </row>
    <row r="33" spans="2:6">
      <c r="B33" s="112">
        <v>15</v>
      </c>
      <c r="C33" s="112">
        <v>28</v>
      </c>
      <c r="D33" s="113" t="s">
        <v>119</v>
      </c>
      <c r="E33" s="347" t="s">
        <v>396</v>
      </c>
      <c r="F33" s="347">
        <v>1</v>
      </c>
    </row>
    <row r="34" spans="2:6">
      <c r="B34" s="112">
        <v>16</v>
      </c>
      <c r="C34" s="112">
        <v>29</v>
      </c>
      <c r="D34" s="113" t="s">
        <v>120</v>
      </c>
      <c r="E34" s="347" t="s">
        <v>396</v>
      </c>
      <c r="F34" s="347">
        <v>1</v>
      </c>
    </row>
    <row r="35" spans="2:6">
      <c r="B35" s="112">
        <v>17</v>
      </c>
      <c r="C35" s="112">
        <v>30</v>
      </c>
      <c r="D35" s="113" t="s">
        <v>121</v>
      </c>
      <c r="E35" s="347" t="s">
        <v>396</v>
      </c>
      <c r="F35" s="347">
        <v>1</v>
      </c>
    </row>
    <row r="36" spans="2:6">
      <c r="B36" s="112">
        <v>18</v>
      </c>
      <c r="C36" s="112">
        <v>32</v>
      </c>
      <c r="D36" s="113" t="s">
        <v>122</v>
      </c>
      <c r="E36" s="347" t="s">
        <v>396</v>
      </c>
      <c r="F36" s="347">
        <v>1</v>
      </c>
    </row>
    <row r="37" spans="2:6">
      <c r="B37" s="112">
        <v>19</v>
      </c>
      <c r="C37" s="112">
        <v>33</v>
      </c>
      <c r="D37" s="113" t="s">
        <v>123</v>
      </c>
      <c r="E37" s="347" t="s">
        <v>396</v>
      </c>
      <c r="F37" s="347">
        <v>1</v>
      </c>
    </row>
    <row r="38" spans="2:6">
      <c r="B38" s="112">
        <v>20</v>
      </c>
      <c r="C38" s="112">
        <v>34</v>
      </c>
      <c r="D38" s="113" t="s">
        <v>124</v>
      </c>
      <c r="E38" s="347" t="s">
        <v>396</v>
      </c>
      <c r="F38" s="347">
        <v>1</v>
      </c>
    </row>
    <row r="39" spans="2:6">
      <c r="B39" s="112">
        <v>21</v>
      </c>
      <c r="C39" s="112">
        <v>35</v>
      </c>
      <c r="D39" s="113" t="s">
        <v>125</v>
      </c>
      <c r="E39" s="347" t="s">
        <v>396</v>
      </c>
      <c r="F39" s="347">
        <v>1</v>
      </c>
    </row>
    <row r="40" spans="2:6">
      <c r="B40" s="112">
        <v>22</v>
      </c>
      <c r="C40" s="112">
        <v>38</v>
      </c>
      <c r="D40" s="113" t="s">
        <v>126</v>
      </c>
      <c r="E40" s="347" t="s">
        <v>396</v>
      </c>
      <c r="F40" s="347">
        <v>1</v>
      </c>
    </row>
    <row r="41" spans="2:6">
      <c r="B41" s="112">
        <v>23</v>
      </c>
      <c r="C41" s="112">
        <v>39</v>
      </c>
      <c r="D41" s="113" t="s">
        <v>127</v>
      </c>
      <c r="E41" s="347" t="s">
        <v>396</v>
      </c>
      <c r="F41" s="347">
        <v>1</v>
      </c>
    </row>
    <row r="42" spans="2:6">
      <c r="B42" s="112">
        <v>24</v>
      </c>
      <c r="C42" s="112">
        <v>40</v>
      </c>
      <c r="D42" s="113" t="s">
        <v>128</v>
      </c>
      <c r="E42" s="347" t="s">
        <v>396</v>
      </c>
      <c r="F42" s="347">
        <v>1</v>
      </c>
    </row>
    <row r="43" spans="2:6">
      <c r="B43" s="112">
        <v>25</v>
      </c>
      <c r="C43" s="112">
        <v>41</v>
      </c>
      <c r="D43" s="113" t="s">
        <v>129</v>
      </c>
      <c r="E43" s="347" t="s">
        <v>396</v>
      </c>
      <c r="F43" s="347">
        <v>1</v>
      </c>
    </row>
    <row r="44" spans="2:6">
      <c r="B44" s="112">
        <v>26</v>
      </c>
      <c r="C44" s="112">
        <v>42</v>
      </c>
      <c r="D44" s="113" t="s">
        <v>130</v>
      </c>
      <c r="E44" s="347" t="s">
        <v>396</v>
      </c>
      <c r="F44" s="347">
        <v>1</v>
      </c>
    </row>
    <row r="45" spans="2:6">
      <c r="B45" s="112">
        <v>27</v>
      </c>
      <c r="C45" s="112">
        <v>43</v>
      </c>
      <c r="D45" s="113" t="s">
        <v>131</v>
      </c>
      <c r="E45" s="347" t="s">
        <v>396</v>
      </c>
      <c r="F45" s="347">
        <v>1</v>
      </c>
    </row>
    <row r="46" spans="2:6">
      <c r="B46" s="112">
        <v>28</v>
      </c>
      <c r="C46" s="112">
        <v>44</v>
      </c>
      <c r="D46" s="113" t="s">
        <v>132</v>
      </c>
      <c r="E46" s="347" t="s">
        <v>396</v>
      </c>
      <c r="F46" s="347">
        <v>1</v>
      </c>
    </row>
    <row r="47" spans="2:6">
      <c r="B47" s="112">
        <v>29</v>
      </c>
      <c r="C47" s="112">
        <v>45</v>
      </c>
      <c r="D47" s="113" t="s">
        <v>133</v>
      </c>
      <c r="E47" s="347" t="s">
        <v>396</v>
      </c>
      <c r="F47" s="347">
        <v>1</v>
      </c>
    </row>
    <row r="48" spans="2:6">
      <c r="B48" s="112">
        <v>30</v>
      </c>
      <c r="C48" s="112">
        <v>46</v>
      </c>
      <c r="D48" s="113" t="s">
        <v>134</v>
      </c>
      <c r="E48" s="347" t="s">
        <v>396</v>
      </c>
      <c r="F48" s="347">
        <v>1</v>
      </c>
    </row>
    <row r="49" spans="2:6">
      <c r="B49" s="112">
        <v>31</v>
      </c>
      <c r="C49" s="112">
        <v>47</v>
      </c>
      <c r="D49" s="113" t="s">
        <v>135</v>
      </c>
      <c r="E49" s="347" t="s">
        <v>396</v>
      </c>
      <c r="F49" s="347">
        <v>1</v>
      </c>
    </row>
    <row r="50" spans="2:6">
      <c r="B50" s="112">
        <v>32</v>
      </c>
      <c r="C50" s="112">
        <v>48</v>
      </c>
      <c r="D50" s="113" t="s">
        <v>136</v>
      </c>
      <c r="E50" s="347" t="s">
        <v>396</v>
      </c>
      <c r="F50" s="347">
        <v>1</v>
      </c>
    </row>
    <row r="51" spans="2:6">
      <c r="B51" s="112">
        <v>33</v>
      </c>
      <c r="C51" s="112">
        <v>50</v>
      </c>
      <c r="D51" s="113" t="s">
        <v>137</v>
      </c>
      <c r="E51" s="347" t="s">
        <v>396</v>
      </c>
      <c r="F51" s="347">
        <v>1</v>
      </c>
    </row>
    <row r="52" spans="2:6">
      <c r="B52" s="112">
        <v>34</v>
      </c>
      <c r="C52" s="112">
        <v>51</v>
      </c>
      <c r="D52" s="113" t="s">
        <v>138</v>
      </c>
      <c r="E52" s="347" t="s">
        <v>396</v>
      </c>
      <c r="F52" s="347">
        <v>1</v>
      </c>
    </row>
    <row r="53" spans="2:6">
      <c r="B53" s="112">
        <v>35</v>
      </c>
      <c r="C53" s="112">
        <v>54</v>
      </c>
      <c r="D53" s="113" t="s">
        <v>139</v>
      </c>
      <c r="E53" s="347" t="s">
        <v>396</v>
      </c>
      <c r="F53" s="347">
        <v>1</v>
      </c>
    </row>
    <row r="54" spans="2:6">
      <c r="B54" s="112">
        <v>36</v>
      </c>
      <c r="C54" s="112">
        <v>55</v>
      </c>
      <c r="D54" s="113" t="s">
        <v>140</v>
      </c>
      <c r="E54" s="347" t="s">
        <v>396</v>
      </c>
      <c r="F54" s="347">
        <v>1</v>
      </c>
    </row>
    <row r="55" spans="2:6">
      <c r="B55" s="112">
        <v>37</v>
      </c>
      <c r="C55" s="112">
        <v>57</v>
      </c>
      <c r="D55" s="113" t="s">
        <v>141</v>
      </c>
      <c r="E55" s="347" t="s">
        <v>396</v>
      </c>
      <c r="F55" s="347">
        <v>1</v>
      </c>
    </row>
    <row r="56" spans="2:6">
      <c r="B56" s="112">
        <v>38</v>
      </c>
      <c r="C56" s="112">
        <v>58</v>
      </c>
      <c r="D56" s="113" t="s">
        <v>142</v>
      </c>
      <c r="E56" s="347" t="s">
        <v>396</v>
      </c>
      <c r="F56" s="347">
        <v>1</v>
      </c>
    </row>
    <row r="57" spans="2:6">
      <c r="B57" s="112">
        <v>39</v>
      </c>
      <c r="C57" s="112">
        <v>59</v>
      </c>
      <c r="D57" s="113" t="s">
        <v>143</v>
      </c>
      <c r="E57" s="347" t="s">
        <v>396</v>
      </c>
      <c r="F57" s="347">
        <v>1</v>
      </c>
    </row>
    <row r="58" spans="2:6">
      <c r="B58" s="112">
        <v>40</v>
      </c>
      <c r="C58" s="112">
        <v>60</v>
      </c>
      <c r="D58" s="113" t="s">
        <v>144</v>
      </c>
      <c r="E58" s="347" t="s">
        <v>396</v>
      </c>
      <c r="F58" s="347">
        <v>1</v>
      </c>
    </row>
    <row r="59" spans="2:6">
      <c r="B59" s="112">
        <v>41</v>
      </c>
      <c r="C59" s="112">
        <v>63</v>
      </c>
      <c r="D59" s="113" t="s">
        <v>145</v>
      </c>
      <c r="E59" s="347" t="s">
        <v>396</v>
      </c>
      <c r="F59" s="347">
        <v>1</v>
      </c>
    </row>
    <row r="60" spans="2:6">
      <c r="B60" s="112">
        <v>42</v>
      </c>
      <c r="C60" s="112">
        <v>65</v>
      </c>
      <c r="D60" s="113" t="s">
        <v>146</v>
      </c>
      <c r="E60" s="347" t="s">
        <v>396</v>
      </c>
      <c r="F60" s="347">
        <v>1</v>
      </c>
    </row>
    <row r="61" spans="2:6">
      <c r="B61" s="112">
        <v>43</v>
      </c>
      <c r="C61" s="112">
        <v>66</v>
      </c>
      <c r="D61" s="113" t="s">
        <v>147</v>
      </c>
      <c r="E61" s="347" t="s">
        <v>396</v>
      </c>
      <c r="F61" s="347">
        <v>1</v>
      </c>
    </row>
    <row r="62" spans="2:6">
      <c r="B62" s="112">
        <v>44</v>
      </c>
      <c r="C62" s="112">
        <v>67</v>
      </c>
      <c r="D62" s="113" t="s">
        <v>148</v>
      </c>
      <c r="E62" s="347" t="s">
        <v>396</v>
      </c>
      <c r="F62" s="347">
        <v>1</v>
      </c>
    </row>
    <row r="63" spans="2:6">
      <c r="B63" s="112">
        <v>45</v>
      </c>
      <c r="C63" s="112">
        <v>68</v>
      </c>
      <c r="D63" s="113" t="s">
        <v>149</v>
      </c>
      <c r="E63" s="347" t="s">
        <v>396</v>
      </c>
      <c r="F63" s="347">
        <v>1</v>
      </c>
    </row>
    <row r="64" spans="2:6">
      <c r="B64" s="112">
        <v>46</v>
      </c>
      <c r="C64" s="112">
        <v>69</v>
      </c>
      <c r="D64" s="113" t="s">
        <v>150</v>
      </c>
      <c r="E64" s="347" t="s">
        <v>396</v>
      </c>
      <c r="F64" s="347">
        <v>1</v>
      </c>
    </row>
    <row r="65" spans="2:6">
      <c r="B65" s="112">
        <v>47</v>
      </c>
      <c r="C65" s="112">
        <v>70</v>
      </c>
      <c r="D65" s="113" t="s">
        <v>151</v>
      </c>
      <c r="E65" s="347" t="s">
        <v>396</v>
      </c>
      <c r="F65" s="347">
        <v>1</v>
      </c>
    </row>
    <row r="66" spans="2:6">
      <c r="B66" s="112">
        <v>48</v>
      </c>
      <c r="C66" s="112">
        <v>71</v>
      </c>
      <c r="D66" s="113" t="s">
        <v>152</v>
      </c>
      <c r="E66" s="347" t="s">
        <v>396</v>
      </c>
      <c r="F66" s="347">
        <v>1</v>
      </c>
    </row>
    <row r="67" spans="2:6">
      <c r="B67" s="112">
        <v>49</v>
      </c>
      <c r="C67" s="112">
        <v>72</v>
      </c>
      <c r="D67" s="113" t="s">
        <v>153</v>
      </c>
      <c r="E67" s="347" t="s">
        <v>396</v>
      </c>
      <c r="F67" s="347">
        <v>1</v>
      </c>
    </row>
    <row r="68" spans="2:6">
      <c r="B68" s="112">
        <v>50</v>
      </c>
      <c r="C68" s="112">
        <v>74</v>
      </c>
      <c r="D68" s="113" t="s">
        <v>154</v>
      </c>
      <c r="E68" s="347" t="s">
        <v>396</v>
      </c>
      <c r="F68" s="347">
        <v>1</v>
      </c>
    </row>
    <row r="69" spans="2:6">
      <c r="B69" s="112">
        <v>51</v>
      </c>
      <c r="C69" s="112">
        <v>77</v>
      </c>
      <c r="D69" s="113" t="s">
        <v>155</v>
      </c>
      <c r="E69" s="347" t="s">
        <v>396</v>
      </c>
      <c r="F69" s="347">
        <v>1</v>
      </c>
    </row>
    <row r="70" spans="2:6">
      <c r="B70" s="112">
        <v>52</v>
      </c>
      <c r="C70" s="112">
        <v>78</v>
      </c>
      <c r="D70" s="113" t="s">
        <v>156</v>
      </c>
      <c r="E70" s="347" t="s">
        <v>396</v>
      </c>
      <c r="F70" s="347">
        <v>1</v>
      </c>
    </row>
    <row r="71" spans="2:6">
      <c r="B71" s="112">
        <v>53</v>
      </c>
      <c r="C71" s="112">
        <v>81</v>
      </c>
      <c r="D71" s="113" t="s">
        <v>157</v>
      </c>
      <c r="E71" s="347" t="s">
        <v>396</v>
      </c>
      <c r="F71" s="347">
        <v>1</v>
      </c>
    </row>
    <row r="72" spans="2:6">
      <c r="B72" s="112">
        <v>54</v>
      </c>
      <c r="C72" s="112">
        <v>83</v>
      </c>
      <c r="D72" s="113" t="s">
        <v>158</v>
      </c>
      <c r="E72" s="347" t="s">
        <v>396</v>
      </c>
      <c r="F72" s="347">
        <v>1</v>
      </c>
    </row>
    <row r="73" spans="2:6">
      <c r="B73" s="112">
        <v>55</v>
      </c>
      <c r="C73" s="112">
        <v>85</v>
      </c>
      <c r="D73" s="113" t="s">
        <v>159</v>
      </c>
      <c r="E73" s="347" t="s">
        <v>396</v>
      </c>
      <c r="F73" s="347">
        <v>1</v>
      </c>
    </row>
    <row r="74" spans="2:6">
      <c r="B74" s="112">
        <v>56</v>
      </c>
      <c r="C74" s="112">
        <v>88</v>
      </c>
      <c r="D74" s="113" t="s">
        <v>160</v>
      </c>
      <c r="E74" s="347" t="s">
        <v>396</v>
      </c>
      <c r="F74" s="347">
        <v>1</v>
      </c>
    </row>
    <row r="75" spans="2:6">
      <c r="B75" s="112">
        <v>57</v>
      </c>
      <c r="C75" s="112">
        <v>89</v>
      </c>
      <c r="D75" s="113" t="s">
        <v>161</v>
      </c>
      <c r="E75" s="347" t="s">
        <v>396</v>
      </c>
      <c r="F75" s="347">
        <v>1</v>
      </c>
    </row>
    <row r="76" spans="2:6">
      <c r="B76" s="112">
        <v>58</v>
      </c>
      <c r="C76" s="112">
        <v>90</v>
      </c>
      <c r="D76" s="113" t="s">
        <v>162</v>
      </c>
      <c r="E76" s="347" t="s">
        <v>396</v>
      </c>
      <c r="F76" s="347">
        <v>1</v>
      </c>
    </row>
    <row r="77" spans="2:6">
      <c r="B77" s="112">
        <v>59</v>
      </c>
      <c r="C77" s="112">
        <v>91</v>
      </c>
      <c r="D77" s="113" t="s">
        <v>163</v>
      </c>
      <c r="E77" s="347" t="s">
        <v>396</v>
      </c>
      <c r="F77" s="347">
        <v>1</v>
      </c>
    </row>
    <row r="78" spans="2:6">
      <c r="B78" s="112">
        <v>60</v>
      </c>
      <c r="C78" s="112">
        <v>92</v>
      </c>
      <c r="D78" s="113" t="s">
        <v>164</v>
      </c>
      <c r="E78" s="347" t="s">
        <v>396</v>
      </c>
      <c r="F78" s="347">
        <v>1</v>
      </c>
    </row>
    <row r="79" spans="2:6">
      <c r="B79" s="112">
        <v>61</v>
      </c>
      <c r="C79" s="112">
        <v>93</v>
      </c>
      <c r="D79" s="113" t="s">
        <v>165</v>
      </c>
      <c r="E79" s="347" t="s">
        <v>396</v>
      </c>
      <c r="F79" s="347">
        <v>1</v>
      </c>
    </row>
    <row r="80" spans="2:6">
      <c r="B80" s="112">
        <v>62</v>
      </c>
      <c r="C80" s="112">
        <v>94</v>
      </c>
      <c r="D80" s="113" t="s">
        <v>166</v>
      </c>
      <c r="E80" s="347" t="s">
        <v>396</v>
      </c>
      <c r="F80" s="347">
        <v>1</v>
      </c>
    </row>
    <row r="81" spans="2:6">
      <c r="B81" s="112">
        <v>63</v>
      </c>
      <c r="C81" s="112">
        <v>95</v>
      </c>
      <c r="D81" s="113" t="s">
        <v>167</v>
      </c>
      <c r="E81" s="347" t="s">
        <v>396</v>
      </c>
      <c r="F81" s="347">
        <v>1</v>
      </c>
    </row>
    <row r="82" spans="2:6">
      <c r="B82" s="112">
        <v>64</v>
      </c>
      <c r="C82" s="112">
        <v>96</v>
      </c>
      <c r="D82" s="113" t="s">
        <v>168</v>
      </c>
      <c r="E82" s="347" t="s">
        <v>396</v>
      </c>
      <c r="F82" s="347">
        <v>1</v>
      </c>
    </row>
    <row r="83" spans="2:6">
      <c r="B83" s="112">
        <v>65</v>
      </c>
      <c r="C83" s="112">
        <v>98</v>
      </c>
      <c r="D83" s="113" t="s">
        <v>169</v>
      </c>
      <c r="E83" s="347" t="s">
        <v>396</v>
      </c>
      <c r="F83" s="347">
        <v>1</v>
      </c>
    </row>
    <row r="84" spans="2:6">
      <c r="B84" s="112">
        <v>66</v>
      </c>
      <c r="C84" s="112">
        <v>99</v>
      </c>
      <c r="D84" s="113" t="s">
        <v>170</v>
      </c>
      <c r="E84" s="347" t="s">
        <v>396</v>
      </c>
      <c r="F84" s="347">
        <v>1</v>
      </c>
    </row>
    <row r="85" spans="2:6">
      <c r="B85" s="112">
        <v>67</v>
      </c>
      <c r="C85" s="112">
        <v>100</v>
      </c>
      <c r="D85" s="113" t="s">
        <v>171</v>
      </c>
      <c r="E85" s="347" t="s">
        <v>396</v>
      </c>
      <c r="F85" s="347">
        <v>1</v>
      </c>
    </row>
    <row r="86" spans="2:6">
      <c r="B86" s="112">
        <v>68</v>
      </c>
      <c r="C86" s="112">
        <v>101</v>
      </c>
      <c r="D86" s="113" t="s">
        <v>172</v>
      </c>
      <c r="E86" s="347" t="s">
        <v>396</v>
      </c>
      <c r="F86" s="347">
        <v>1</v>
      </c>
    </row>
    <row r="87" spans="2:6">
      <c r="B87" s="112">
        <v>69</v>
      </c>
      <c r="C87" s="112">
        <v>102</v>
      </c>
      <c r="D87" s="113" t="s">
        <v>173</v>
      </c>
      <c r="E87" s="347" t="s">
        <v>396</v>
      </c>
      <c r="F87" s="347">
        <v>1</v>
      </c>
    </row>
    <row r="88" spans="2:6">
      <c r="B88" s="112">
        <v>70</v>
      </c>
      <c r="C88" s="112">
        <v>105</v>
      </c>
      <c r="D88" s="113" t="s">
        <v>174</v>
      </c>
      <c r="E88" s="347" t="s">
        <v>396</v>
      </c>
      <c r="F88" s="347">
        <v>1</v>
      </c>
    </row>
    <row r="89" spans="2:6">
      <c r="B89" s="112">
        <v>71</v>
      </c>
      <c r="C89" s="112">
        <v>106</v>
      </c>
      <c r="D89" s="113" t="s">
        <v>175</v>
      </c>
      <c r="E89" s="347" t="s">
        <v>396</v>
      </c>
      <c r="F89" s="347">
        <v>1</v>
      </c>
    </row>
    <row r="90" spans="2:6">
      <c r="B90" s="112">
        <v>72</v>
      </c>
      <c r="C90" s="112">
        <v>107</v>
      </c>
      <c r="D90" s="113" t="s">
        <v>176</v>
      </c>
      <c r="E90" s="347" t="s">
        <v>396</v>
      </c>
      <c r="F90" s="347">
        <v>1</v>
      </c>
    </row>
    <row r="91" spans="2:6">
      <c r="B91" s="112">
        <v>73</v>
      </c>
      <c r="C91" s="112">
        <v>108</v>
      </c>
      <c r="D91" s="113" t="s">
        <v>177</v>
      </c>
      <c r="E91" s="347" t="s">
        <v>396</v>
      </c>
      <c r="F91" s="347">
        <v>1</v>
      </c>
    </row>
    <row r="92" spans="2:6">
      <c r="B92" s="112">
        <v>74</v>
      </c>
      <c r="C92" s="112">
        <v>109</v>
      </c>
      <c r="D92" s="113" t="s">
        <v>178</v>
      </c>
      <c r="E92" s="347" t="s">
        <v>396</v>
      </c>
      <c r="F92" s="347">
        <v>1</v>
      </c>
    </row>
    <row r="93" spans="2:6">
      <c r="B93" s="112">
        <v>75</v>
      </c>
      <c r="C93" s="112">
        <v>110</v>
      </c>
      <c r="D93" s="113" t="s">
        <v>179</v>
      </c>
      <c r="E93" s="347" t="s">
        <v>396</v>
      </c>
      <c r="F93" s="347">
        <v>1</v>
      </c>
    </row>
    <row r="94" spans="2:6">
      <c r="B94" s="112">
        <v>76</v>
      </c>
      <c r="C94" s="112">
        <v>112</v>
      </c>
      <c r="D94" s="113" t="s">
        <v>180</v>
      </c>
      <c r="E94" s="347" t="s">
        <v>396</v>
      </c>
      <c r="F94" s="347">
        <v>1</v>
      </c>
    </row>
    <row r="95" spans="2:6">
      <c r="B95" s="112">
        <v>77</v>
      </c>
      <c r="C95" s="112">
        <v>113</v>
      </c>
      <c r="D95" s="113" t="s">
        <v>181</v>
      </c>
      <c r="E95" s="347" t="s">
        <v>396</v>
      </c>
      <c r="F95" s="347">
        <v>1</v>
      </c>
    </row>
    <row r="96" spans="2:6">
      <c r="B96" s="112">
        <v>78</v>
      </c>
      <c r="C96" s="112">
        <v>114</v>
      </c>
      <c r="D96" s="113" t="s">
        <v>182</v>
      </c>
      <c r="E96" s="347" t="s">
        <v>396</v>
      </c>
      <c r="F96" s="347">
        <v>1</v>
      </c>
    </row>
    <row r="97" spans="2:6">
      <c r="B97" s="112">
        <v>79</v>
      </c>
      <c r="C97" s="112">
        <v>115</v>
      </c>
      <c r="D97" s="113" t="s">
        <v>183</v>
      </c>
      <c r="E97" s="347" t="s">
        <v>396</v>
      </c>
      <c r="F97" s="347">
        <v>1</v>
      </c>
    </row>
    <row r="98" spans="2:6">
      <c r="B98" s="112">
        <v>80</v>
      </c>
      <c r="C98" s="112">
        <v>116</v>
      </c>
      <c r="D98" s="113" t="s">
        <v>184</v>
      </c>
      <c r="E98" s="347" t="s">
        <v>396</v>
      </c>
      <c r="F98" s="347">
        <v>1</v>
      </c>
    </row>
    <row r="99" spans="2:6">
      <c r="B99" s="112">
        <v>81</v>
      </c>
      <c r="C99" s="112">
        <v>117</v>
      </c>
      <c r="D99" s="113" t="s">
        <v>185</v>
      </c>
      <c r="E99" s="347" t="s">
        <v>396</v>
      </c>
      <c r="F99" s="347">
        <v>1</v>
      </c>
    </row>
    <row r="100" spans="2:6">
      <c r="B100" s="112">
        <v>82</v>
      </c>
      <c r="C100" s="112">
        <v>118</v>
      </c>
      <c r="D100" s="113" t="s">
        <v>186</v>
      </c>
      <c r="E100" s="347" t="s">
        <v>396</v>
      </c>
      <c r="F100" s="347">
        <v>1</v>
      </c>
    </row>
    <row r="101" spans="2:6">
      <c r="B101" s="112">
        <v>83</v>
      </c>
      <c r="C101" s="112">
        <v>119</v>
      </c>
      <c r="D101" s="113" t="s">
        <v>187</v>
      </c>
      <c r="E101" s="347" t="s">
        <v>396</v>
      </c>
      <c r="F101" s="347">
        <v>1</v>
      </c>
    </row>
    <row r="102" spans="2:6">
      <c r="B102" s="112">
        <v>84</v>
      </c>
      <c r="C102" s="112">
        <v>120</v>
      </c>
      <c r="D102" s="113" t="s">
        <v>188</v>
      </c>
      <c r="E102" s="347" t="s">
        <v>396</v>
      </c>
      <c r="F102" s="347">
        <v>1</v>
      </c>
    </row>
    <row r="103" spans="2:6">
      <c r="B103" s="112">
        <v>85</v>
      </c>
      <c r="C103" s="112">
        <v>122</v>
      </c>
      <c r="D103" s="113" t="s">
        <v>189</v>
      </c>
      <c r="E103" s="347" t="s">
        <v>396</v>
      </c>
      <c r="F103" s="347">
        <v>1</v>
      </c>
    </row>
    <row r="104" spans="2:6">
      <c r="B104" s="112">
        <v>86</v>
      </c>
      <c r="C104" s="112">
        <v>123</v>
      </c>
      <c r="D104" s="113" t="s">
        <v>190</v>
      </c>
      <c r="E104" s="347" t="s">
        <v>396</v>
      </c>
      <c r="F104" s="347">
        <v>1</v>
      </c>
    </row>
    <row r="105" spans="2:6">
      <c r="B105" s="112">
        <v>87</v>
      </c>
      <c r="C105" s="112">
        <v>124</v>
      </c>
      <c r="D105" s="113" t="s">
        <v>191</v>
      </c>
      <c r="E105" s="347" t="s">
        <v>396</v>
      </c>
      <c r="F105" s="347">
        <v>1</v>
      </c>
    </row>
    <row r="106" spans="2:6">
      <c r="B106" s="112">
        <v>88</v>
      </c>
      <c r="C106" s="112">
        <v>125</v>
      </c>
      <c r="D106" s="113" t="s">
        <v>192</v>
      </c>
      <c r="E106" s="347" t="s">
        <v>396</v>
      </c>
      <c r="F106" s="347">
        <v>1</v>
      </c>
    </row>
    <row r="107" spans="2:6">
      <c r="B107" s="112">
        <v>89</v>
      </c>
      <c r="C107" s="112">
        <v>129</v>
      </c>
      <c r="D107" s="113" t="s">
        <v>193</v>
      </c>
      <c r="E107" s="347" t="s">
        <v>396</v>
      </c>
      <c r="F107" s="347">
        <v>1</v>
      </c>
    </row>
    <row r="108" spans="2:6">
      <c r="B108" s="112">
        <v>90</v>
      </c>
      <c r="C108" s="112">
        <v>130</v>
      </c>
      <c r="D108" s="113" t="s">
        <v>194</v>
      </c>
      <c r="E108" s="347" t="s">
        <v>396</v>
      </c>
      <c r="F108" s="347">
        <v>1</v>
      </c>
    </row>
    <row r="109" spans="2:6">
      <c r="B109" s="112">
        <v>91</v>
      </c>
      <c r="C109" s="112">
        <v>131</v>
      </c>
      <c r="D109" s="113" t="s">
        <v>195</v>
      </c>
      <c r="E109" s="347" t="s">
        <v>396</v>
      </c>
      <c r="F109" s="347">
        <v>1</v>
      </c>
    </row>
    <row r="110" spans="2:6">
      <c r="B110" s="112">
        <v>92</v>
      </c>
      <c r="C110" s="112">
        <v>134</v>
      </c>
      <c r="D110" s="113" t="s">
        <v>196</v>
      </c>
      <c r="E110" s="347" t="s">
        <v>396</v>
      </c>
      <c r="F110" s="347">
        <v>1</v>
      </c>
    </row>
    <row r="111" spans="2:6">
      <c r="B111" s="112">
        <v>93</v>
      </c>
      <c r="C111" s="112">
        <v>136</v>
      </c>
      <c r="D111" s="113" t="s">
        <v>198</v>
      </c>
      <c r="E111" s="347" t="s">
        <v>396</v>
      </c>
      <c r="F111" s="347">
        <v>1</v>
      </c>
    </row>
    <row r="112" spans="2:6">
      <c r="B112" s="112">
        <v>94</v>
      </c>
      <c r="C112" s="112">
        <v>137</v>
      </c>
      <c r="D112" s="113" t="s">
        <v>199</v>
      </c>
      <c r="E112" s="347" t="s">
        <v>396</v>
      </c>
      <c r="F112" s="347">
        <v>1</v>
      </c>
    </row>
    <row r="113" spans="2:6" ht="3" customHeight="1" thickBot="1">
      <c r="B113" s="356" t="s">
        <v>200</v>
      </c>
      <c r="C113" s="356" t="s">
        <v>200</v>
      </c>
      <c r="D113" s="115"/>
      <c r="E113" s="115"/>
      <c r="F113" s="116"/>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12">
    <cfRule type="expression" dxfId="49" priority="8" stopIfTrue="1">
      <formula>MOD(ROW(),2)</formula>
    </cfRule>
  </conditionalFormatting>
  <conditionalFormatting sqref="E19:E112">
    <cfRule type="cellIs" dxfId="48" priority="3" operator="equal">
      <formula>"NO"</formula>
    </cfRule>
    <cfRule type="cellIs" dxfId="47" priority="4" operator="equal">
      <formula>"SI"</formula>
    </cfRule>
  </conditionalFormatting>
  <conditionalFormatting sqref="F19">
    <cfRule type="cellIs" dxfId="46" priority="1" operator="equal">
      <formula>1</formula>
    </cfRule>
    <cfRule type="cellIs" dxfId="45" priority="2" operator="equal">
      <formula>0</formula>
    </cfRule>
  </conditionalFormatting>
  <conditionalFormatting sqref="E19:E112">
    <cfRule type="cellIs" dxfId="44" priority="5" operator="equal">
      <formula>"NO CUMPLE-2"</formula>
    </cfRule>
    <cfRule type="cellIs" dxfId="43" priority="6" operator="equal">
      <formula>"NO CUMPLE-1"</formula>
    </cfRule>
    <cfRule type="cellIs" dxfId="42" priority="7" operator="equal">
      <formula>"CUMPLE"</formula>
    </cfRule>
  </conditionalFormatting>
  <dataValidations count="2">
    <dataValidation type="list" allowBlank="1" showInputMessage="1" showErrorMessage="1" sqref="E113" xr:uid="{00000000-0002-0000-0800-000000000000}">
      <formula1>CUMPLIMIENTO</formula1>
    </dataValidation>
    <dataValidation type="list" allowBlank="1" showInputMessage="1" showErrorMessage="1" sqref="E19:E112"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theme="6" tint="0.39997558519241921"/>
    <pageSetUpPr fitToPage="1"/>
  </sheetPr>
  <dimension ref="A1:J826"/>
  <sheetViews>
    <sheetView showGridLines="0" zoomScaleNormal="100" workbookViewId="0"/>
  </sheetViews>
  <sheetFormatPr baseColWidth="10" defaultColWidth="0" defaultRowHeight="14.4" zeroHeight="1"/>
  <cols>
    <col min="1" max="1" width="3.88671875" style="108" customWidth="1"/>
    <col min="2" max="2" width="7.44140625" style="108" customWidth="1"/>
    <col min="3" max="3" width="14" style="108" customWidth="1"/>
    <col min="4" max="4" width="45" style="108" customWidth="1"/>
    <col min="5" max="5" width="18.88671875" style="108" customWidth="1"/>
    <col min="6" max="6" width="14.44140625" style="108" customWidth="1"/>
    <col min="7" max="7" width="18.88671875" style="108" customWidth="1"/>
    <col min="8" max="8" width="14.44140625" style="108" customWidth="1"/>
    <col min="9" max="10" width="11.44140625" style="108" customWidth="1"/>
    <col min="11" max="16384" width="11.44140625" style="108" hidden="1"/>
  </cols>
  <sheetData>
    <row r="1" spans="1:8" s="3" customFormat="1" ht="15" customHeight="1">
      <c r="A1" s="102"/>
      <c r="B1" s="102"/>
      <c r="C1" s="883" t="s">
        <v>0</v>
      </c>
      <c r="D1" s="883"/>
      <c r="E1" s="883"/>
      <c r="F1" s="883"/>
      <c r="G1" s="883"/>
      <c r="H1" s="883"/>
    </row>
    <row r="2" spans="1:8" s="1" customFormat="1" ht="15" customHeight="1">
      <c r="A2" s="104"/>
      <c r="B2" s="104"/>
      <c r="C2" s="883" t="s">
        <v>1</v>
      </c>
      <c r="D2" s="883"/>
      <c r="E2" s="883"/>
      <c r="F2" s="883"/>
      <c r="G2" s="883"/>
      <c r="H2" s="883"/>
    </row>
    <row r="3" spans="1:8" s="1" customFormat="1" ht="15" customHeight="1">
      <c r="A3" s="104"/>
      <c r="B3" s="104"/>
      <c r="C3" s="883" t="s">
        <v>2</v>
      </c>
      <c r="D3" s="883"/>
      <c r="E3" s="883"/>
      <c r="F3" s="883"/>
      <c r="G3" s="883"/>
      <c r="H3" s="883"/>
    </row>
    <row r="4" spans="1:8" s="1" customFormat="1" ht="12.75" customHeight="1">
      <c r="A4" s="104"/>
      <c r="B4" s="104"/>
      <c r="C4" s="883" t="s">
        <v>3</v>
      </c>
      <c r="D4" s="883"/>
      <c r="E4" s="883"/>
      <c r="F4" s="883"/>
      <c r="G4" s="883"/>
      <c r="H4" s="883"/>
    </row>
    <row r="5" spans="1:8" s="1" customFormat="1" ht="13.2">
      <c r="A5" s="104"/>
      <c r="B5" s="103"/>
      <c r="C5" s="103"/>
      <c r="D5" s="2"/>
      <c r="E5" s="44"/>
      <c r="F5" s="44"/>
      <c r="G5" s="44"/>
      <c r="H5" s="44"/>
    </row>
    <row r="6" spans="1:8" s="1" customFormat="1" ht="13.2">
      <c r="A6" s="104"/>
      <c r="B6" s="104"/>
      <c r="C6" s="883" t="s">
        <v>4</v>
      </c>
      <c r="D6" s="883"/>
      <c r="E6" s="883"/>
      <c r="F6" s="883"/>
      <c r="G6" s="883"/>
      <c r="H6" s="883"/>
    </row>
    <row r="7" spans="1:8" s="1" customFormat="1" ht="13.2">
      <c r="A7" s="104"/>
      <c r="B7" s="104"/>
      <c r="C7" s="883" t="s">
        <v>5</v>
      </c>
      <c r="D7" s="883"/>
      <c r="E7" s="883"/>
      <c r="F7" s="883"/>
      <c r="G7" s="883"/>
      <c r="H7" s="883"/>
    </row>
    <row r="8" spans="1:8" s="1" customFormat="1" ht="12.75" customHeight="1">
      <c r="A8" s="104"/>
      <c r="B8" s="103"/>
      <c r="C8" s="103"/>
      <c r="D8" s="2"/>
      <c r="E8" s="44"/>
      <c r="F8" s="44"/>
      <c r="G8" s="44"/>
      <c r="H8" s="44"/>
    </row>
    <row r="9" spans="1:8" s="1" customFormat="1" ht="67.5" customHeight="1">
      <c r="A9" s="104"/>
      <c r="B9" s="104"/>
      <c r="C9" s="883" t="s">
        <v>1417</v>
      </c>
      <c r="D9" s="883"/>
      <c r="E9" s="883"/>
      <c r="F9" s="883"/>
      <c r="G9" s="883"/>
      <c r="H9" s="883"/>
    </row>
    <row r="10" spans="1:8" s="1" customFormat="1" ht="12.75" customHeight="1">
      <c r="A10" s="104"/>
      <c r="B10" s="103"/>
      <c r="C10" s="103"/>
      <c r="D10" s="2"/>
      <c r="E10" s="44"/>
      <c r="F10" s="44"/>
      <c r="G10" s="44"/>
      <c r="H10" s="44"/>
    </row>
    <row r="11" spans="1:8" s="1" customFormat="1" ht="13.2">
      <c r="A11" s="104"/>
      <c r="B11" s="104"/>
      <c r="C11" s="884" t="s">
        <v>1410</v>
      </c>
      <c r="D11" s="884"/>
      <c r="E11" s="884"/>
      <c r="F11" s="884"/>
      <c r="G11" s="884"/>
      <c r="H11" s="884"/>
    </row>
    <row r="12" spans="1:8" s="1" customFormat="1" ht="15.6">
      <c r="A12" s="104"/>
      <c r="B12" s="105"/>
      <c r="C12" s="105"/>
      <c r="D12" s="106"/>
      <c r="E12" s="44"/>
      <c r="F12" s="44"/>
      <c r="G12" s="44"/>
      <c r="H12" s="44"/>
    </row>
    <row r="13" spans="1:8" s="1" customFormat="1" ht="13.2">
      <c r="A13" s="104"/>
      <c r="B13" s="104"/>
      <c r="C13" s="885" t="s">
        <v>1106</v>
      </c>
      <c r="D13" s="885"/>
      <c r="E13" s="885"/>
      <c r="F13" s="885"/>
      <c r="G13" s="885"/>
      <c r="H13" s="885"/>
    </row>
    <row r="14" spans="1:8">
      <c r="A14" s="107"/>
      <c r="B14" s="107"/>
      <c r="C14" s="885" t="s">
        <v>1107</v>
      </c>
      <c r="D14" s="885"/>
      <c r="E14" s="885"/>
      <c r="F14" s="885"/>
      <c r="G14" s="885"/>
      <c r="H14" s="885"/>
    </row>
    <row r="15" spans="1:8" ht="15" thickBot="1"/>
    <row r="16" spans="1:8" ht="24" customHeight="1" thickTop="1">
      <c r="B16" s="881" t="s">
        <v>97</v>
      </c>
      <c r="C16" s="896" t="s">
        <v>1096</v>
      </c>
      <c r="D16" s="898" t="s">
        <v>205</v>
      </c>
      <c r="E16" s="593" t="s">
        <v>1108</v>
      </c>
      <c r="F16" s="900" t="s">
        <v>27</v>
      </c>
      <c r="G16" s="894" t="s">
        <v>1109</v>
      </c>
      <c r="H16" s="888" t="s">
        <v>27</v>
      </c>
    </row>
    <row r="17" spans="2:8" ht="24" customHeight="1" thickBot="1">
      <c r="B17" s="882"/>
      <c r="C17" s="897"/>
      <c r="D17" s="899"/>
      <c r="E17" s="594" t="s">
        <v>396</v>
      </c>
      <c r="F17" s="901"/>
      <c r="G17" s="895"/>
      <c r="H17" s="889"/>
    </row>
    <row r="18" spans="2:8" ht="4.5" customHeight="1">
      <c r="B18" s="109"/>
      <c r="C18" s="109"/>
      <c r="D18" s="433"/>
      <c r="E18" s="434"/>
      <c r="F18" s="435"/>
      <c r="G18" s="439"/>
      <c r="H18" s="440"/>
    </row>
    <row r="19" spans="2:8">
      <c r="B19" s="112">
        <v>1</v>
      </c>
      <c r="C19" s="432">
        <v>4</v>
      </c>
      <c r="D19" s="436" t="s">
        <v>105</v>
      </c>
      <c r="E19" s="437" t="s">
        <v>396</v>
      </c>
      <c r="F19" s="438">
        <v>0.25</v>
      </c>
      <c r="G19" s="441" t="s">
        <v>397</v>
      </c>
      <c r="H19" s="442">
        <v>0</v>
      </c>
    </row>
    <row r="20" spans="2:8">
      <c r="B20" s="112">
        <v>2</v>
      </c>
      <c r="C20" s="432">
        <v>6</v>
      </c>
      <c r="D20" s="436" t="s">
        <v>106</v>
      </c>
      <c r="E20" s="437" t="s">
        <v>396</v>
      </c>
      <c r="F20" s="438">
        <v>0.25</v>
      </c>
      <c r="G20" s="441" t="s">
        <v>396</v>
      </c>
      <c r="H20" s="442">
        <v>0.25</v>
      </c>
    </row>
    <row r="21" spans="2:8" ht="18.75" customHeight="1">
      <c r="B21" s="112">
        <v>3</v>
      </c>
      <c r="C21" s="432">
        <v>9</v>
      </c>
      <c r="D21" s="436" t="s">
        <v>107</v>
      </c>
      <c r="E21" s="437" t="s">
        <v>396</v>
      </c>
      <c r="F21" s="438">
        <v>0.25</v>
      </c>
      <c r="G21" s="441" t="s">
        <v>396</v>
      </c>
      <c r="H21" s="442">
        <v>0.25</v>
      </c>
    </row>
    <row r="22" spans="2:8">
      <c r="B22" s="112">
        <v>4</v>
      </c>
      <c r="C22" s="432">
        <v>11</v>
      </c>
      <c r="D22" s="436" t="s">
        <v>108</v>
      </c>
      <c r="E22" s="437" t="s">
        <v>396</v>
      </c>
      <c r="F22" s="438">
        <v>0.25</v>
      </c>
      <c r="G22" s="441" t="s">
        <v>396</v>
      </c>
      <c r="H22" s="442">
        <v>0.25</v>
      </c>
    </row>
    <row r="23" spans="2:8">
      <c r="B23" s="112">
        <v>5</v>
      </c>
      <c r="C23" s="432">
        <v>12</v>
      </c>
      <c r="D23" s="436" t="s">
        <v>109</v>
      </c>
      <c r="E23" s="437" t="s">
        <v>396</v>
      </c>
      <c r="F23" s="438">
        <v>0.25</v>
      </c>
      <c r="G23" s="441" t="s">
        <v>396</v>
      </c>
      <c r="H23" s="442">
        <v>0.25</v>
      </c>
    </row>
    <row r="24" spans="2:8">
      <c r="B24" s="112">
        <v>6</v>
      </c>
      <c r="C24" s="432">
        <v>17</v>
      </c>
      <c r="D24" s="436" t="s">
        <v>110</v>
      </c>
      <c r="E24" s="437" t="s">
        <v>396</v>
      </c>
      <c r="F24" s="438">
        <v>0.25</v>
      </c>
      <c r="G24" s="441" t="s">
        <v>396</v>
      </c>
      <c r="H24" s="442">
        <v>0.25</v>
      </c>
    </row>
    <row r="25" spans="2:8">
      <c r="B25" s="112">
        <v>7</v>
      </c>
      <c r="C25" s="432">
        <v>18</v>
      </c>
      <c r="D25" s="436" t="s">
        <v>111</v>
      </c>
      <c r="E25" s="437" t="s">
        <v>396</v>
      </c>
      <c r="F25" s="438">
        <v>0.25</v>
      </c>
      <c r="G25" s="441" t="s">
        <v>396</v>
      </c>
      <c r="H25" s="442">
        <v>0.25</v>
      </c>
    </row>
    <row r="26" spans="2:8">
      <c r="B26" s="112">
        <v>8</v>
      </c>
      <c r="C26" s="432">
        <v>19</v>
      </c>
      <c r="D26" s="436" t="s">
        <v>112</v>
      </c>
      <c r="E26" s="437" t="s">
        <v>396</v>
      </c>
      <c r="F26" s="438">
        <v>0.25</v>
      </c>
      <c r="G26" s="441" t="s">
        <v>396</v>
      </c>
      <c r="H26" s="442">
        <v>0.25</v>
      </c>
    </row>
    <row r="27" spans="2:8">
      <c r="B27" s="112">
        <v>9</v>
      </c>
      <c r="C27" s="432">
        <v>20</v>
      </c>
      <c r="D27" s="436" t="s">
        <v>113</v>
      </c>
      <c r="E27" s="437" t="s">
        <v>396</v>
      </c>
      <c r="F27" s="438">
        <v>0.25</v>
      </c>
      <c r="G27" s="441" t="s">
        <v>396</v>
      </c>
      <c r="H27" s="442">
        <v>0.25</v>
      </c>
    </row>
    <row r="28" spans="2:8" ht="18.75" customHeight="1">
      <c r="B28" s="112">
        <v>10</v>
      </c>
      <c r="C28" s="432">
        <v>23</v>
      </c>
      <c r="D28" s="436" t="s">
        <v>114</v>
      </c>
      <c r="E28" s="437" t="s">
        <v>396</v>
      </c>
      <c r="F28" s="438">
        <v>0.25</v>
      </c>
      <c r="G28" s="441" t="s">
        <v>396</v>
      </c>
      <c r="H28" s="442">
        <v>0.25</v>
      </c>
    </row>
    <row r="29" spans="2:8">
      <c r="B29" s="112">
        <v>11</v>
      </c>
      <c r="C29" s="432">
        <v>24</v>
      </c>
      <c r="D29" s="436" t="s">
        <v>115</v>
      </c>
      <c r="E29" s="437" t="s">
        <v>396</v>
      </c>
      <c r="F29" s="438">
        <v>0.25</v>
      </c>
      <c r="G29" s="441" t="s">
        <v>396</v>
      </c>
      <c r="H29" s="442">
        <v>0.25</v>
      </c>
    </row>
    <row r="30" spans="2:8">
      <c r="B30" s="112">
        <v>12</v>
      </c>
      <c r="C30" s="432">
        <v>25</v>
      </c>
      <c r="D30" s="436" t="s">
        <v>116</v>
      </c>
      <c r="E30" s="437" t="s">
        <v>396</v>
      </c>
      <c r="F30" s="438">
        <v>0.25</v>
      </c>
      <c r="G30" s="441" t="s">
        <v>396</v>
      </c>
      <c r="H30" s="442">
        <v>0.25</v>
      </c>
    </row>
    <row r="31" spans="2:8">
      <c r="B31" s="112">
        <v>13</v>
      </c>
      <c r="C31" s="432">
        <v>26</v>
      </c>
      <c r="D31" s="436" t="s">
        <v>117</v>
      </c>
      <c r="E31" s="437" t="s">
        <v>396</v>
      </c>
      <c r="F31" s="438">
        <v>0.25</v>
      </c>
      <c r="G31" s="441" t="s">
        <v>396</v>
      </c>
      <c r="H31" s="442">
        <v>0.25</v>
      </c>
    </row>
    <row r="32" spans="2:8">
      <c r="B32" s="112">
        <v>14</v>
      </c>
      <c r="C32" s="432">
        <v>27</v>
      </c>
      <c r="D32" s="436" t="s">
        <v>118</v>
      </c>
      <c r="E32" s="437" t="s">
        <v>396</v>
      </c>
      <c r="F32" s="438">
        <v>0.25</v>
      </c>
      <c r="G32" s="441" t="s">
        <v>396</v>
      </c>
      <c r="H32" s="442">
        <v>0.25</v>
      </c>
    </row>
    <row r="33" spans="2:8">
      <c r="B33" s="112">
        <v>15</v>
      </c>
      <c r="C33" s="432">
        <v>28</v>
      </c>
      <c r="D33" s="436" t="s">
        <v>119</v>
      </c>
      <c r="E33" s="437" t="s">
        <v>396</v>
      </c>
      <c r="F33" s="438">
        <v>0.25</v>
      </c>
      <c r="G33" s="441" t="s">
        <v>396</v>
      </c>
      <c r="H33" s="442">
        <v>0.25</v>
      </c>
    </row>
    <row r="34" spans="2:8">
      <c r="B34" s="112">
        <v>16</v>
      </c>
      <c r="C34" s="432">
        <v>29</v>
      </c>
      <c r="D34" s="436" t="s">
        <v>120</v>
      </c>
      <c r="E34" s="437" t="s">
        <v>396</v>
      </c>
      <c r="F34" s="438">
        <v>0.25</v>
      </c>
      <c r="G34" s="441" t="s">
        <v>396</v>
      </c>
      <c r="H34" s="442">
        <v>0.25</v>
      </c>
    </row>
    <row r="35" spans="2:8" ht="18.75" customHeight="1">
      <c r="B35" s="112">
        <v>17</v>
      </c>
      <c r="C35" s="432">
        <v>30</v>
      </c>
      <c r="D35" s="436" t="s">
        <v>121</v>
      </c>
      <c r="E35" s="437" t="s">
        <v>396</v>
      </c>
      <c r="F35" s="438">
        <v>0.25</v>
      </c>
      <c r="G35" s="441" t="s">
        <v>396</v>
      </c>
      <c r="H35" s="442">
        <v>0.25</v>
      </c>
    </row>
    <row r="36" spans="2:8">
      <c r="B36" s="112">
        <v>18</v>
      </c>
      <c r="C36" s="432">
        <v>32</v>
      </c>
      <c r="D36" s="436" t="s">
        <v>122</v>
      </c>
      <c r="E36" s="437" t="s">
        <v>396</v>
      </c>
      <c r="F36" s="438">
        <v>0.25</v>
      </c>
      <c r="G36" s="441" t="s">
        <v>396</v>
      </c>
      <c r="H36" s="442">
        <v>0.25</v>
      </c>
    </row>
    <row r="37" spans="2:8">
      <c r="B37" s="112">
        <v>19</v>
      </c>
      <c r="C37" s="432">
        <v>33</v>
      </c>
      <c r="D37" s="436" t="s">
        <v>123</v>
      </c>
      <c r="E37" s="437" t="s">
        <v>396</v>
      </c>
      <c r="F37" s="438">
        <v>0.25</v>
      </c>
      <c r="G37" s="441" t="s">
        <v>396</v>
      </c>
      <c r="H37" s="442">
        <v>0.25</v>
      </c>
    </row>
    <row r="38" spans="2:8">
      <c r="B38" s="112">
        <v>20</v>
      </c>
      <c r="C38" s="432">
        <v>34</v>
      </c>
      <c r="D38" s="436" t="s">
        <v>124</v>
      </c>
      <c r="E38" s="437" t="s">
        <v>396</v>
      </c>
      <c r="F38" s="438">
        <v>0.25</v>
      </c>
      <c r="G38" s="441" t="s">
        <v>397</v>
      </c>
      <c r="H38" s="442">
        <v>0</v>
      </c>
    </row>
    <row r="39" spans="2:8">
      <c r="B39" s="112">
        <v>21</v>
      </c>
      <c r="C39" s="432">
        <v>35</v>
      </c>
      <c r="D39" s="436" t="s">
        <v>125</v>
      </c>
      <c r="E39" s="437" t="s">
        <v>396</v>
      </c>
      <c r="F39" s="438">
        <v>0.25</v>
      </c>
      <c r="G39" s="441" t="s">
        <v>396</v>
      </c>
      <c r="H39" s="442">
        <v>0.25</v>
      </c>
    </row>
    <row r="40" spans="2:8">
      <c r="B40" s="112">
        <v>22</v>
      </c>
      <c r="C40" s="432">
        <v>38</v>
      </c>
      <c r="D40" s="436" t="s">
        <v>126</v>
      </c>
      <c r="E40" s="437" t="s">
        <v>396</v>
      </c>
      <c r="F40" s="438">
        <v>0.25</v>
      </c>
      <c r="G40" s="441" t="s">
        <v>396</v>
      </c>
      <c r="H40" s="442">
        <v>0.25</v>
      </c>
    </row>
    <row r="41" spans="2:8">
      <c r="B41" s="112">
        <v>23</v>
      </c>
      <c r="C41" s="432">
        <v>39</v>
      </c>
      <c r="D41" s="436" t="s">
        <v>127</v>
      </c>
      <c r="E41" s="437" t="s">
        <v>396</v>
      </c>
      <c r="F41" s="438">
        <v>0.25</v>
      </c>
      <c r="G41" s="441" t="s">
        <v>396</v>
      </c>
      <c r="H41" s="442">
        <v>0.25</v>
      </c>
    </row>
    <row r="42" spans="2:8" ht="18.75" customHeight="1">
      <c r="B42" s="112">
        <v>24</v>
      </c>
      <c r="C42" s="432">
        <v>40</v>
      </c>
      <c r="D42" s="436" t="s">
        <v>128</v>
      </c>
      <c r="E42" s="437" t="s">
        <v>396</v>
      </c>
      <c r="F42" s="438">
        <v>0.25</v>
      </c>
      <c r="G42" s="441" t="s">
        <v>397</v>
      </c>
      <c r="H42" s="442">
        <v>0</v>
      </c>
    </row>
    <row r="43" spans="2:8">
      <c r="B43" s="112">
        <v>25</v>
      </c>
      <c r="C43" s="432">
        <v>41</v>
      </c>
      <c r="D43" s="436" t="s">
        <v>129</v>
      </c>
      <c r="E43" s="437" t="s">
        <v>396</v>
      </c>
      <c r="F43" s="438">
        <v>0.25</v>
      </c>
      <c r="G43" s="441" t="s">
        <v>396</v>
      </c>
      <c r="H43" s="442">
        <v>0.25</v>
      </c>
    </row>
    <row r="44" spans="2:8">
      <c r="B44" s="112">
        <v>26</v>
      </c>
      <c r="C44" s="432">
        <v>42</v>
      </c>
      <c r="D44" s="436" t="s">
        <v>130</v>
      </c>
      <c r="E44" s="437" t="s">
        <v>396</v>
      </c>
      <c r="F44" s="438">
        <v>0.25</v>
      </c>
      <c r="G44" s="441" t="s">
        <v>396</v>
      </c>
      <c r="H44" s="442">
        <v>0.25</v>
      </c>
    </row>
    <row r="45" spans="2:8">
      <c r="B45" s="112">
        <v>27</v>
      </c>
      <c r="C45" s="432">
        <v>43</v>
      </c>
      <c r="D45" s="436" t="s">
        <v>131</v>
      </c>
      <c r="E45" s="437" t="s">
        <v>396</v>
      </c>
      <c r="F45" s="438">
        <v>0.25</v>
      </c>
      <c r="G45" s="441" t="s">
        <v>396</v>
      </c>
      <c r="H45" s="442">
        <v>0.25</v>
      </c>
    </row>
    <row r="46" spans="2:8">
      <c r="B46" s="112">
        <v>28</v>
      </c>
      <c r="C46" s="432">
        <v>44</v>
      </c>
      <c r="D46" s="436" t="s">
        <v>132</v>
      </c>
      <c r="E46" s="437" t="s">
        <v>396</v>
      </c>
      <c r="F46" s="438">
        <v>0.25</v>
      </c>
      <c r="G46" s="441" t="s">
        <v>396</v>
      </c>
      <c r="H46" s="442">
        <v>0.25</v>
      </c>
    </row>
    <row r="47" spans="2:8">
      <c r="B47" s="112">
        <v>29</v>
      </c>
      <c r="C47" s="432">
        <v>45</v>
      </c>
      <c r="D47" s="436" t="s">
        <v>133</v>
      </c>
      <c r="E47" s="437" t="s">
        <v>396</v>
      </c>
      <c r="F47" s="438">
        <v>0.25</v>
      </c>
      <c r="G47" s="441" t="s">
        <v>397</v>
      </c>
      <c r="H47" s="442">
        <v>0</v>
      </c>
    </row>
    <row r="48" spans="2:8">
      <c r="B48" s="112">
        <v>30</v>
      </c>
      <c r="C48" s="432">
        <v>46</v>
      </c>
      <c r="D48" s="436" t="s">
        <v>134</v>
      </c>
      <c r="E48" s="437" t="s">
        <v>396</v>
      </c>
      <c r="F48" s="438">
        <v>0.25</v>
      </c>
      <c r="G48" s="441" t="s">
        <v>396</v>
      </c>
      <c r="H48" s="442">
        <v>0.25</v>
      </c>
    </row>
    <row r="49" spans="2:8" ht="18.75" customHeight="1">
      <c r="B49" s="112">
        <v>31</v>
      </c>
      <c r="C49" s="432">
        <v>47</v>
      </c>
      <c r="D49" s="436" t="s">
        <v>135</v>
      </c>
      <c r="E49" s="437" t="s">
        <v>396</v>
      </c>
      <c r="F49" s="438">
        <v>0.25</v>
      </c>
      <c r="G49" s="441" t="s">
        <v>396</v>
      </c>
      <c r="H49" s="442">
        <v>0.25</v>
      </c>
    </row>
    <row r="50" spans="2:8">
      <c r="B50" s="112">
        <v>32</v>
      </c>
      <c r="C50" s="432">
        <v>48</v>
      </c>
      <c r="D50" s="436" t="s">
        <v>136</v>
      </c>
      <c r="E50" s="437" t="s">
        <v>396</v>
      </c>
      <c r="F50" s="438">
        <v>0.25</v>
      </c>
      <c r="G50" s="441" t="s">
        <v>396</v>
      </c>
      <c r="H50" s="442">
        <v>0.25</v>
      </c>
    </row>
    <row r="51" spans="2:8">
      <c r="B51" s="112">
        <v>33</v>
      </c>
      <c r="C51" s="432">
        <v>50</v>
      </c>
      <c r="D51" s="436" t="s">
        <v>137</v>
      </c>
      <c r="E51" s="437" t="s">
        <v>396</v>
      </c>
      <c r="F51" s="438">
        <v>0.25</v>
      </c>
      <c r="G51" s="441" t="s">
        <v>396</v>
      </c>
      <c r="H51" s="442">
        <v>0.25</v>
      </c>
    </row>
    <row r="52" spans="2:8">
      <c r="B52" s="112">
        <v>34</v>
      </c>
      <c r="C52" s="432">
        <v>51</v>
      </c>
      <c r="D52" s="436" t="s">
        <v>138</v>
      </c>
      <c r="E52" s="437" t="s">
        <v>396</v>
      </c>
      <c r="F52" s="438">
        <v>0.25</v>
      </c>
      <c r="G52" s="441" t="s">
        <v>396</v>
      </c>
      <c r="H52" s="442">
        <v>0.25</v>
      </c>
    </row>
    <row r="53" spans="2:8">
      <c r="B53" s="112">
        <v>35</v>
      </c>
      <c r="C53" s="432">
        <v>54</v>
      </c>
      <c r="D53" s="436" t="s">
        <v>139</v>
      </c>
      <c r="E53" s="437" t="s">
        <v>396</v>
      </c>
      <c r="F53" s="438">
        <v>0.25</v>
      </c>
      <c r="G53" s="441" t="s">
        <v>396</v>
      </c>
      <c r="H53" s="442">
        <v>0.25</v>
      </c>
    </row>
    <row r="54" spans="2:8">
      <c r="B54" s="112">
        <v>36</v>
      </c>
      <c r="C54" s="432">
        <v>55</v>
      </c>
      <c r="D54" s="436" t="s">
        <v>140</v>
      </c>
      <c r="E54" s="437" t="s">
        <v>396</v>
      </c>
      <c r="F54" s="438">
        <v>0.25</v>
      </c>
      <c r="G54" s="441" t="s">
        <v>396</v>
      </c>
      <c r="H54" s="442">
        <v>0.25</v>
      </c>
    </row>
    <row r="55" spans="2:8">
      <c r="B55" s="112">
        <v>37</v>
      </c>
      <c r="C55" s="432">
        <v>57</v>
      </c>
      <c r="D55" s="436" t="s">
        <v>141</v>
      </c>
      <c r="E55" s="437" t="s">
        <v>396</v>
      </c>
      <c r="F55" s="438">
        <v>0.25</v>
      </c>
      <c r="G55" s="441" t="s">
        <v>396</v>
      </c>
      <c r="H55" s="442">
        <v>0.25</v>
      </c>
    </row>
    <row r="56" spans="2:8" ht="18.75" customHeight="1">
      <c r="B56" s="112">
        <v>38</v>
      </c>
      <c r="C56" s="432">
        <v>58</v>
      </c>
      <c r="D56" s="436" t="s">
        <v>142</v>
      </c>
      <c r="E56" s="437" t="s">
        <v>396</v>
      </c>
      <c r="F56" s="438">
        <v>0.25</v>
      </c>
      <c r="G56" s="441" t="s">
        <v>396</v>
      </c>
      <c r="H56" s="442">
        <v>0.25</v>
      </c>
    </row>
    <row r="57" spans="2:8">
      <c r="B57" s="112">
        <v>39</v>
      </c>
      <c r="C57" s="432">
        <v>59</v>
      </c>
      <c r="D57" s="436" t="s">
        <v>143</v>
      </c>
      <c r="E57" s="437" t="s">
        <v>396</v>
      </c>
      <c r="F57" s="438">
        <v>0.25</v>
      </c>
      <c r="G57" s="441" t="s">
        <v>396</v>
      </c>
      <c r="H57" s="442">
        <v>0.25</v>
      </c>
    </row>
    <row r="58" spans="2:8">
      <c r="B58" s="112">
        <v>40</v>
      </c>
      <c r="C58" s="432">
        <v>60</v>
      </c>
      <c r="D58" s="436" t="s">
        <v>144</v>
      </c>
      <c r="E58" s="437" t="s">
        <v>396</v>
      </c>
      <c r="F58" s="438">
        <v>0.25</v>
      </c>
      <c r="G58" s="441" t="s">
        <v>397</v>
      </c>
      <c r="H58" s="442">
        <v>0</v>
      </c>
    </row>
    <row r="59" spans="2:8">
      <c r="B59" s="112">
        <v>41</v>
      </c>
      <c r="C59" s="432">
        <v>63</v>
      </c>
      <c r="D59" s="436" t="s">
        <v>145</v>
      </c>
      <c r="E59" s="437" t="s">
        <v>396</v>
      </c>
      <c r="F59" s="438">
        <v>0.25</v>
      </c>
      <c r="G59" s="441" t="s">
        <v>397</v>
      </c>
      <c r="H59" s="442">
        <v>0</v>
      </c>
    </row>
    <row r="60" spans="2:8">
      <c r="B60" s="112">
        <v>42</v>
      </c>
      <c r="C60" s="432">
        <v>65</v>
      </c>
      <c r="D60" s="436" t="s">
        <v>146</v>
      </c>
      <c r="E60" s="437" t="s">
        <v>396</v>
      </c>
      <c r="F60" s="438">
        <v>0.25</v>
      </c>
      <c r="G60" s="441" t="s">
        <v>396</v>
      </c>
      <c r="H60" s="442">
        <v>0.25</v>
      </c>
    </row>
    <row r="61" spans="2:8">
      <c r="B61" s="112">
        <v>43</v>
      </c>
      <c r="C61" s="432">
        <v>66</v>
      </c>
      <c r="D61" s="436" t="s">
        <v>147</v>
      </c>
      <c r="E61" s="437" t="s">
        <v>396</v>
      </c>
      <c r="F61" s="438">
        <v>0.25</v>
      </c>
      <c r="G61" s="441" t="s">
        <v>396</v>
      </c>
      <c r="H61" s="442">
        <v>0.25</v>
      </c>
    </row>
    <row r="62" spans="2:8">
      <c r="B62" s="112">
        <v>44</v>
      </c>
      <c r="C62" s="432">
        <v>67</v>
      </c>
      <c r="D62" s="436" t="s">
        <v>148</v>
      </c>
      <c r="E62" s="437" t="s">
        <v>396</v>
      </c>
      <c r="F62" s="438">
        <v>0.25</v>
      </c>
      <c r="G62" s="441" t="s">
        <v>396</v>
      </c>
      <c r="H62" s="442">
        <v>0.25</v>
      </c>
    </row>
    <row r="63" spans="2:8" ht="18.75" customHeight="1">
      <c r="B63" s="112">
        <v>45</v>
      </c>
      <c r="C63" s="432">
        <v>68</v>
      </c>
      <c r="D63" s="436" t="s">
        <v>149</v>
      </c>
      <c r="E63" s="437" t="s">
        <v>396</v>
      </c>
      <c r="F63" s="438">
        <v>0.25</v>
      </c>
      <c r="G63" s="441" t="s">
        <v>396</v>
      </c>
      <c r="H63" s="442">
        <v>0.25</v>
      </c>
    </row>
    <row r="64" spans="2:8">
      <c r="B64" s="112">
        <v>46</v>
      </c>
      <c r="C64" s="432">
        <v>69</v>
      </c>
      <c r="D64" s="436" t="s">
        <v>150</v>
      </c>
      <c r="E64" s="437" t="s">
        <v>396</v>
      </c>
      <c r="F64" s="438">
        <v>0.25</v>
      </c>
      <c r="G64" s="441" t="s">
        <v>396</v>
      </c>
      <c r="H64" s="442">
        <v>0.25</v>
      </c>
    </row>
    <row r="65" spans="2:8">
      <c r="B65" s="112">
        <v>47</v>
      </c>
      <c r="C65" s="432">
        <v>70</v>
      </c>
      <c r="D65" s="436" t="s">
        <v>151</v>
      </c>
      <c r="E65" s="437" t="s">
        <v>396</v>
      </c>
      <c r="F65" s="438">
        <v>0.25</v>
      </c>
      <c r="G65" s="441" t="s">
        <v>397</v>
      </c>
      <c r="H65" s="442">
        <v>0</v>
      </c>
    </row>
    <row r="66" spans="2:8">
      <c r="B66" s="112">
        <v>48</v>
      </c>
      <c r="C66" s="432">
        <v>71</v>
      </c>
      <c r="D66" s="436" t="s">
        <v>152</v>
      </c>
      <c r="E66" s="437" t="s">
        <v>396</v>
      </c>
      <c r="F66" s="438">
        <v>0.25</v>
      </c>
      <c r="G66" s="441" t="s">
        <v>396</v>
      </c>
      <c r="H66" s="442">
        <v>0.25</v>
      </c>
    </row>
    <row r="67" spans="2:8">
      <c r="B67" s="112">
        <v>49</v>
      </c>
      <c r="C67" s="432">
        <v>72</v>
      </c>
      <c r="D67" s="436" t="s">
        <v>153</v>
      </c>
      <c r="E67" s="437" t="s">
        <v>396</v>
      </c>
      <c r="F67" s="438">
        <v>0.25</v>
      </c>
      <c r="G67" s="441" t="s">
        <v>396</v>
      </c>
      <c r="H67" s="442">
        <v>0.25</v>
      </c>
    </row>
    <row r="68" spans="2:8">
      <c r="B68" s="112">
        <v>50</v>
      </c>
      <c r="C68" s="432">
        <v>74</v>
      </c>
      <c r="D68" s="436" t="s">
        <v>154</v>
      </c>
      <c r="E68" s="437" t="s">
        <v>396</v>
      </c>
      <c r="F68" s="438">
        <v>0.25</v>
      </c>
      <c r="G68" s="441" t="s">
        <v>396</v>
      </c>
      <c r="H68" s="442">
        <v>0.25</v>
      </c>
    </row>
    <row r="69" spans="2:8">
      <c r="B69" s="112">
        <v>51</v>
      </c>
      <c r="C69" s="432">
        <v>77</v>
      </c>
      <c r="D69" s="436" t="s">
        <v>155</v>
      </c>
      <c r="E69" s="437" t="s">
        <v>396</v>
      </c>
      <c r="F69" s="438">
        <v>0.25</v>
      </c>
      <c r="G69" s="441" t="s">
        <v>396</v>
      </c>
      <c r="H69" s="442">
        <v>0.25</v>
      </c>
    </row>
    <row r="70" spans="2:8" ht="18.75" customHeight="1">
      <c r="B70" s="112">
        <v>52</v>
      </c>
      <c r="C70" s="432">
        <v>78</v>
      </c>
      <c r="D70" s="436" t="s">
        <v>156</v>
      </c>
      <c r="E70" s="437" t="s">
        <v>396</v>
      </c>
      <c r="F70" s="438">
        <v>0.25</v>
      </c>
      <c r="G70" s="441" t="s">
        <v>396</v>
      </c>
      <c r="H70" s="442">
        <v>0.25</v>
      </c>
    </row>
    <row r="71" spans="2:8">
      <c r="B71" s="112">
        <v>53</v>
      </c>
      <c r="C71" s="432">
        <v>81</v>
      </c>
      <c r="D71" s="436" t="s">
        <v>157</v>
      </c>
      <c r="E71" s="437" t="s">
        <v>396</v>
      </c>
      <c r="F71" s="438">
        <v>0.25</v>
      </c>
      <c r="G71" s="441" t="s">
        <v>396</v>
      </c>
      <c r="H71" s="442">
        <v>0.25</v>
      </c>
    </row>
    <row r="72" spans="2:8">
      <c r="B72" s="112">
        <v>54</v>
      </c>
      <c r="C72" s="432">
        <v>83</v>
      </c>
      <c r="D72" s="436" t="s">
        <v>158</v>
      </c>
      <c r="E72" s="437" t="s">
        <v>396</v>
      </c>
      <c r="F72" s="438">
        <v>0.25</v>
      </c>
      <c r="G72" s="441" t="s">
        <v>396</v>
      </c>
      <c r="H72" s="442">
        <v>0.25</v>
      </c>
    </row>
    <row r="73" spans="2:8">
      <c r="B73" s="112">
        <v>55</v>
      </c>
      <c r="C73" s="432">
        <v>85</v>
      </c>
      <c r="D73" s="436" t="s">
        <v>159</v>
      </c>
      <c r="E73" s="437" t="s">
        <v>396</v>
      </c>
      <c r="F73" s="438">
        <v>0.25</v>
      </c>
      <c r="G73" s="441" t="s">
        <v>396</v>
      </c>
      <c r="H73" s="442">
        <v>0.25</v>
      </c>
    </row>
    <row r="74" spans="2:8">
      <c r="B74" s="112">
        <v>56</v>
      </c>
      <c r="C74" s="432">
        <v>88</v>
      </c>
      <c r="D74" s="436" t="s">
        <v>160</v>
      </c>
      <c r="E74" s="437" t="s">
        <v>396</v>
      </c>
      <c r="F74" s="438">
        <v>0.25</v>
      </c>
      <c r="G74" s="441" t="s">
        <v>396</v>
      </c>
      <c r="H74" s="442">
        <v>0.25</v>
      </c>
    </row>
    <row r="75" spans="2:8">
      <c r="B75" s="112">
        <v>57</v>
      </c>
      <c r="C75" s="432">
        <v>89</v>
      </c>
      <c r="D75" s="436" t="s">
        <v>161</v>
      </c>
      <c r="E75" s="437" t="s">
        <v>396</v>
      </c>
      <c r="F75" s="438">
        <v>0.25</v>
      </c>
      <c r="G75" s="441" t="s">
        <v>396</v>
      </c>
      <c r="H75" s="442">
        <v>0.25</v>
      </c>
    </row>
    <row r="76" spans="2:8">
      <c r="B76" s="112">
        <v>58</v>
      </c>
      <c r="C76" s="432">
        <v>90</v>
      </c>
      <c r="D76" s="436" t="s">
        <v>162</v>
      </c>
      <c r="E76" s="437" t="s">
        <v>396</v>
      </c>
      <c r="F76" s="438">
        <v>0.25</v>
      </c>
      <c r="G76" s="441" t="s">
        <v>396</v>
      </c>
      <c r="H76" s="442">
        <v>0.25</v>
      </c>
    </row>
    <row r="77" spans="2:8" ht="18.75" customHeight="1">
      <c r="B77" s="112">
        <v>59</v>
      </c>
      <c r="C77" s="432">
        <v>91</v>
      </c>
      <c r="D77" s="436" t="s">
        <v>163</v>
      </c>
      <c r="E77" s="437" t="s">
        <v>396</v>
      </c>
      <c r="F77" s="438">
        <v>0.25</v>
      </c>
      <c r="G77" s="441" t="s">
        <v>396</v>
      </c>
      <c r="H77" s="442">
        <v>0.25</v>
      </c>
    </row>
    <row r="78" spans="2:8">
      <c r="B78" s="112">
        <v>60</v>
      </c>
      <c r="C78" s="432">
        <v>92</v>
      </c>
      <c r="D78" s="436" t="s">
        <v>164</v>
      </c>
      <c r="E78" s="437" t="s">
        <v>396</v>
      </c>
      <c r="F78" s="438">
        <v>0.25</v>
      </c>
      <c r="G78" s="441" t="s">
        <v>396</v>
      </c>
      <c r="H78" s="442">
        <v>0.25</v>
      </c>
    </row>
    <row r="79" spans="2:8">
      <c r="B79" s="112">
        <v>61</v>
      </c>
      <c r="C79" s="432">
        <v>93</v>
      </c>
      <c r="D79" s="436" t="s">
        <v>165</v>
      </c>
      <c r="E79" s="437" t="s">
        <v>396</v>
      </c>
      <c r="F79" s="438">
        <v>0.25</v>
      </c>
      <c r="G79" s="441" t="s">
        <v>397</v>
      </c>
      <c r="H79" s="442">
        <v>0</v>
      </c>
    </row>
    <row r="80" spans="2:8">
      <c r="B80" s="112">
        <v>62</v>
      </c>
      <c r="C80" s="432">
        <v>94</v>
      </c>
      <c r="D80" s="436" t="s">
        <v>166</v>
      </c>
      <c r="E80" s="437" t="s">
        <v>396</v>
      </c>
      <c r="F80" s="438">
        <v>0.25</v>
      </c>
      <c r="G80" s="441" t="s">
        <v>396</v>
      </c>
      <c r="H80" s="442">
        <v>0.25</v>
      </c>
    </row>
    <row r="81" spans="2:8">
      <c r="B81" s="112">
        <v>63</v>
      </c>
      <c r="C81" s="432">
        <v>95</v>
      </c>
      <c r="D81" s="436" t="s">
        <v>167</v>
      </c>
      <c r="E81" s="437" t="s">
        <v>396</v>
      </c>
      <c r="F81" s="438">
        <v>0.25</v>
      </c>
      <c r="G81" s="441" t="s">
        <v>396</v>
      </c>
      <c r="H81" s="442">
        <v>0.25</v>
      </c>
    </row>
    <row r="82" spans="2:8">
      <c r="B82" s="112">
        <v>64</v>
      </c>
      <c r="C82" s="432">
        <v>96</v>
      </c>
      <c r="D82" s="436" t="s">
        <v>168</v>
      </c>
      <c r="E82" s="437" t="s">
        <v>396</v>
      </c>
      <c r="F82" s="438">
        <v>0.25</v>
      </c>
      <c r="G82" s="441" t="s">
        <v>396</v>
      </c>
      <c r="H82" s="442">
        <v>0.25</v>
      </c>
    </row>
    <row r="83" spans="2:8">
      <c r="B83" s="112">
        <v>65</v>
      </c>
      <c r="C83" s="432">
        <v>98</v>
      </c>
      <c r="D83" s="436" t="s">
        <v>169</v>
      </c>
      <c r="E83" s="437" t="s">
        <v>396</v>
      </c>
      <c r="F83" s="438">
        <v>0.25</v>
      </c>
      <c r="G83" s="441" t="s">
        <v>396</v>
      </c>
      <c r="H83" s="442">
        <v>0.25</v>
      </c>
    </row>
    <row r="84" spans="2:8" ht="18.75" customHeight="1">
      <c r="B84" s="112">
        <v>66</v>
      </c>
      <c r="C84" s="432">
        <v>99</v>
      </c>
      <c r="D84" s="436" t="s">
        <v>170</v>
      </c>
      <c r="E84" s="437" t="s">
        <v>396</v>
      </c>
      <c r="F84" s="438">
        <v>0.25</v>
      </c>
      <c r="G84" s="441" t="s">
        <v>396</v>
      </c>
      <c r="H84" s="442">
        <v>0.25</v>
      </c>
    </row>
    <row r="85" spans="2:8">
      <c r="B85" s="112">
        <v>67</v>
      </c>
      <c r="C85" s="432">
        <v>100</v>
      </c>
      <c r="D85" s="436" t="s">
        <v>171</v>
      </c>
      <c r="E85" s="437" t="s">
        <v>396</v>
      </c>
      <c r="F85" s="438">
        <v>0.25</v>
      </c>
      <c r="G85" s="441" t="s">
        <v>396</v>
      </c>
      <c r="H85" s="442">
        <v>0.25</v>
      </c>
    </row>
    <row r="86" spans="2:8">
      <c r="B86" s="112">
        <v>68</v>
      </c>
      <c r="C86" s="432">
        <v>101</v>
      </c>
      <c r="D86" s="436" t="s">
        <v>172</v>
      </c>
      <c r="E86" s="437" t="s">
        <v>396</v>
      </c>
      <c r="F86" s="438">
        <v>0.25</v>
      </c>
      <c r="G86" s="441" t="s">
        <v>396</v>
      </c>
      <c r="H86" s="442">
        <v>0.25</v>
      </c>
    </row>
    <row r="87" spans="2:8">
      <c r="B87" s="112">
        <v>69</v>
      </c>
      <c r="C87" s="432">
        <v>102</v>
      </c>
      <c r="D87" s="436" t="s">
        <v>173</v>
      </c>
      <c r="E87" s="437" t="s">
        <v>396</v>
      </c>
      <c r="F87" s="438">
        <v>0.25</v>
      </c>
      <c r="G87" s="441" t="s">
        <v>396</v>
      </c>
      <c r="H87" s="442">
        <v>0.25</v>
      </c>
    </row>
    <row r="88" spans="2:8">
      <c r="B88" s="112">
        <v>70</v>
      </c>
      <c r="C88" s="432">
        <v>105</v>
      </c>
      <c r="D88" s="436" t="s">
        <v>174</v>
      </c>
      <c r="E88" s="437" t="s">
        <v>396</v>
      </c>
      <c r="F88" s="438">
        <v>0.25</v>
      </c>
      <c r="G88" s="441" t="s">
        <v>396</v>
      </c>
      <c r="H88" s="442">
        <v>0.25</v>
      </c>
    </row>
    <row r="89" spans="2:8">
      <c r="B89" s="112">
        <v>71</v>
      </c>
      <c r="C89" s="432">
        <v>106</v>
      </c>
      <c r="D89" s="436" t="s">
        <v>175</v>
      </c>
      <c r="E89" s="437" t="s">
        <v>396</v>
      </c>
      <c r="F89" s="438">
        <v>0.25</v>
      </c>
      <c r="G89" s="441" t="s">
        <v>396</v>
      </c>
      <c r="H89" s="442">
        <v>0.25</v>
      </c>
    </row>
    <row r="90" spans="2:8">
      <c r="B90" s="112">
        <v>72</v>
      </c>
      <c r="C90" s="432">
        <v>107</v>
      </c>
      <c r="D90" s="436" t="s">
        <v>176</v>
      </c>
      <c r="E90" s="437" t="s">
        <v>396</v>
      </c>
      <c r="F90" s="438">
        <v>0.25</v>
      </c>
      <c r="G90" s="441" t="s">
        <v>396</v>
      </c>
      <c r="H90" s="442">
        <v>0.25</v>
      </c>
    </row>
    <row r="91" spans="2:8" ht="18.75" customHeight="1">
      <c r="B91" s="112">
        <v>73</v>
      </c>
      <c r="C91" s="432">
        <v>108</v>
      </c>
      <c r="D91" s="436" t="s">
        <v>177</v>
      </c>
      <c r="E91" s="437" t="s">
        <v>396</v>
      </c>
      <c r="F91" s="438">
        <v>0.25</v>
      </c>
      <c r="G91" s="441" t="s">
        <v>396</v>
      </c>
      <c r="H91" s="442">
        <v>0.25</v>
      </c>
    </row>
    <row r="92" spans="2:8">
      <c r="B92" s="112">
        <v>74</v>
      </c>
      <c r="C92" s="432">
        <v>109</v>
      </c>
      <c r="D92" s="436" t="s">
        <v>178</v>
      </c>
      <c r="E92" s="437" t="s">
        <v>396</v>
      </c>
      <c r="F92" s="438">
        <v>0.25</v>
      </c>
      <c r="G92" s="441" t="s">
        <v>396</v>
      </c>
      <c r="H92" s="442">
        <v>0.25</v>
      </c>
    </row>
    <row r="93" spans="2:8">
      <c r="B93" s="112">
        <v>75</v>
      </c>
      <c r="C93" s="432">
        <v>110</v>
      </c>
      <c r="D93" s="436" t="s">
        <v>179</v>
      </c>
      <c r="E93" s="437" t="s">
        <v>396</v>
      </c>
      <c r="F93" s="438">
        <v>0.25</v>
      </c>
      <c r="G93" s="441" t="s">
        <v>396</v>
      </c>
      <c r="H93" s="442">
        <v>0.25</v>
      </c>
    </row>
    <row r="94" spans="2:8">
      <c r="B94" s="112">
        <v>76</v>
      </c>
      <c r="C94" s="432">
        <v>112</v>
      </c>
      <c r="D94" s="436" t="s">
        <v>180</v>
      </c>
      <c r="E94" s="437" t="s">
        <v>396</v>
      </c>
      <c r="F94" s="438">
        <v>0.25</v>
      </c>
      <c r="G94" s="441" t="s">
        <v>396</v>
      </c>
      <c r="H94" s="442">
        <v>0.25</v>
      </c>
    </row>
    <row r="95" spans="2:8">
      <c r="B95" s="112">
        <v>77</v>
      </c>
      <c r="C95" s="432">
        <v>113</v>
      </c>
      <c r="D95" s="436" t="s">
        <v>181</v>
      </c>
      <c r="E95" s="437" t="s">
        <v>396</v>
      </c>
      <c r="F95" s="438">
        <v>0.25</v>
      </c>
      <c r="G95" s="441" t="s">
        <v>396</v>
      </c>
      <c r="H95" s="442">
        <v>0.25</v>
      </c>
    </row>
    <row r="96" spans="2:8">
      <c r="B96" s="112">
        <v>78</v>
      </c>
      <c r="C96" s="432">
        <v>114</v>
      </c>
      <c r="D96" s="436" t="s">
        <v>182</v>
      </c>
      <c r="E96" s="437" t="s">
        <v>396</v>
      </c>
      <c r="F96" s="438">
        <v>0.25</v>
      </c>
      <c r="G96" s="441" t="s">
        <v>396</v>
      </c>
      <c r="H96" s="442">
        <v>0.25</v>
      </c>
    </row>
    <row r="97" spans="2:8">
      <c r="B97" s="112">
        <v>79</v>
      </c>
      <c r="C97" s="432">
        <v>115</v>
      </c>
      <c r="D97" s="436" t="s">
        <v>183</v>
      </c>
      <c r="E97" s="437" t="s">
        <v>396</v>
      </c>
      <c r="F97" s="438">
        <v>0.25</v>
      </c>
      <c r="G97" s="441" t="s">
        <v>396</v>
      </c>
      <c r="H97" s="442">
        <v>0.25</v>
      </c>
    </row>
    <row r="98" spans="2:8" ht="18.75" customHeight="1">
      <c r="B98" s="112">
        <v>80</v>
      </c>
      <c r="C98" s="432">
        <v>116</v>
      </c>
      <c r="D98" s="436" t="s">
        <v>184</v>
      </c>
      <c r="E98" s="437" t="s">
        <v>396</v>
      </c>
      <c r="F98" s="438">
        <v>0.25</v>
      </c>
      <c r="G98" s="441" t="s">
        <v>396</v>
      </c>
      <c r="H98" s="442">
        <v>0.25</v>
      </c>
    </row>
    <row r="99" spans="2:8">
      <c r="B99" s="112">
        <v>81</v>
      </c>
      <c r="C99" s="432">
        <v>117</v>
      </c>
      <c r="D99" s="436" t="s">
        <v>185</v>
      </c>
      <c r="E99" s="437" t="s">
        <v>396</v>
      </c>
      <c r="F99" s="438">
        <v>0.25</v>
      </c>
      <c r="G99" s="441" t="s">
        <v>396</v>
      </c>
      <c r="H99" s="442">
        <v>0.25</v>
      </c>
    </row>
    <row r="100" spans="2:8">
      <c r="B100" s="112">
        <v>82</v>
      </c>
      <c r="C100" s="432">
        <v>118</v>
      </c>
      <c r="D100" s="436" t="s">
        <v>186</v>
      </c>
      <c r="E100" s="437" t="s">
        <v>396</v>
      </c>
      <c r="F100" s="438">
        <v>0.25</v>
      </c>
      <c r="G100" s="441" t="s">
        <v>396</v>
      </c>
      <c r="H100" s="442">
        <v>0.25</v>
      </c>
    </row>
    <row r="101" spans="2:8">
      <c r="B101" s="112">
        <v>83</v>
      </c>
      <c r="C101" s="432">
        <v>119</v>
      </c>
      <c r="D101" s="436" t="s">
        <v>187</v>
      </c>
      <c r="E101" s="437" t="s">
        <v>396</v>
      </c>
      <c r="F101" s="438">
        <v>0.25</v>
      </c>
      <c r="G101" s="441" t="s">
        <v>397</v>
      </c>
      <c r="H101" s="442">
        <v>0</v>
      </c>
    </row>
    <row r="102" spans="2:8">
      <c r="B102" s="112">
        <v>84</v>
      </c>
      <c r="C102" s="432">
        <v>120</v>
      </c>
      <c r="D102" s="436" t="s">
        <v>188</v>
      </c>
      <c r="E102" s="437" t="s">
        <v>396</v>
      </c>
      <c r="F102" s="438">
        <v>0.25</v>
      </c>
      <c r="G102" s="441" t="s">
        <v>397</v>
      </c>
      <c r="H102" s="442">
        <v>0</v>
      </c>
    </row>
    <row r="103" spans="2:8">
      <c r="B103" s="112">
        <v>85</v>
      </c>
      <c r="C103" s="432">
        <v>122</v>
      </c>
      <c r="D103" s="436" t="s">
        <v>189</v>
      </c>
      <c r="E103" s="437" t="s">
        <v>396</v>
      </c>
      <c r="F103" s="438">
        <v>0.25</v>
      </c>
      <c r="G103" s="441" t="s">
        <v>396</v>
      </c>
      <c r="H103" s="442">
        <v>0.25</v>
      </c>
    </row>
    <row r="104" spans="2:8">
      <c r="B104" s="112">
        <v>86</v>
      </c>
      <c r="C104" s="432">
        <v>123</v>
      </c>
      <c r="D104" s="436" t="s">
        <v>190</v>
      </c>
      <c r="E104" s="437" t="s">
        <v>396</v>
      </c>
      <c r="F104" s="438">
        <v>0.25</v>
      </c>
      <c r="G104" s="441" t="s">
        <v>397</v>
      </c>
      <c r="H104" s="442">
        <v>0</v>
      </c>
    </row>
    <row r="105" spans="2:8" ht="18.75" customHeight="1">
      <c r="B105" s="112">
        <v>87</v>
      </c>
      <c r="C105" s="432">
        <v>124</v>
      </c>
      <c r="D105" s="436" t="s">
        <v>191</v>
      </c>
      <c r="E105" s="437" t="s">
        <v>396</v>
      </c>
      <c r="F105" s="438">
        <v>0.25</v>
      </c>
      <c r="G105" s="441" t="s">
        <v>397</v>
      </c>
      <c r="H105" s="442">
        <v>0</v>
      </c>
    </row>
    <row r="106" spans="2:8">
      <c r="B106" s="112">
        <v>88</v>
      </c>
      <c r="C106" s="432">
        <v>125</v>
      </c>
      <c r="D106" s="436" t="s">
        <v>192</v>
      </c>
      <c r="E106" s="437" t="s">
        <v>396</v>
      </c>
      <c r="F106" s="438">
        <v>0.25</v>
      </c>
      <c r="G106" s="441" t="s">
        <v>396</v>
      </c>
      <c r="H106" s="442">
        <v>0.25</v>
      </c>
    </row>
    <row r="107" spans="2:8">
      <c r="B107" s="112">
        <v>89</v>
      </c>
      <c r="C107" s="432">
        <v>129</v>
      </c>
      <c r="D107" s="436" t="s">
        <v>193</v>
      </c>
      <c r="E107" s="437" t="s">
        <v>396</v>
      </c>
      <c r="F107" s="438">
        <v>0.25</v>
      </c>
      <c r="G107" s="441" t="s">
        <v>397</v>
      </c>
      <c r="H107" s="442">
        <v>0</v>
      </c>
    </row>
    <row r="108" spans="2:8">
      <c r="B108" s="112">
        <v>90</v>
      </c>
      <c r="C108" s="432">
        <v>130</v>
      </c>
      <c r="D108" s="436" t="s">
        <v>194</v>
      </c>
      <c r="E108" s="437" t="s">
        <v>396</v>
      </c>
      <c r="F108" s="438">
        <v>0.25</v>
      </c>
      <c r="G108" s="441" t="s">
        <v>396</v>
      </c>
      <c r="H108" s="442">
        <v>0.25</v>
      </c>
    </row>
    <row r="109" spans="2:8">
      <c r="B109" s="112">
        <v>91</v>
      </c>
      <c r="C109" s="432">
        <v>131</v>
      </c>
      <c r="D109" s="436" t="s">
        <v>195</v>
      </c>
      <c r="E109" s="437" t="s">
        <v>396</v>
      </c>
      <c r="F109" s="438">
        <v>0.25</v>
      </c>
      <c r="G109" s="441" t="s">
        <v>396</v>
      </c>
      <c r="H109" s="442">
        <v>0.25</v>
      </c>
    </row>
    <row r="110" spans="2:8">
      <c r="B110" s="112">
        <v>92</v>
      </c>
      <c r="C110" s="432">
        <v>134</v>
      </c>
      <c r="D110" s="436" t="s">
        <v>196</v>
      </c>
      <c r="E110" s="437" t="s">
        <v>396</v>
      </c>
      <c r="F110" s="438">
        <v>0.25</v>
      </c>
      <c r="G110" s="441" t="s">
        <v>396</v>
      </c>
      <c r="H110" s="442">
        <v>0.25</v>
      </c>
    </row>
    <row r="111" spans="2:8">
      <c r="B111" s="112">
        <v>93</v>
      </c>
      <c r="C111" s="432">
        <v>136</v>
      </c>
      <c r="D111" s="436" t="s">
        <v>198</v>
      </c>
      <c r="E111" s="437" t="s">
        <v>396</v>
      </c>
      <c r="F111" s="438">
        <v>0.25</v>
      </c>
      <c r="G111" s="441" t="s">
        <v>396</v>
      </c>
      <c r="H111" s="442">
        <v>0.25</v>
      </c>
    </row>
    <row r="112" spans="2:8" ht="18.75" customHeight="1">
      <c r="B112" s="112">
        <v>94</v>
      </c>
      <c r="C112" s="432">
        <v>137</v>
      </c>
      <c r="D112" s="436" t="s">
        <v>199</v>
      </c>
      <c r="E112" s="437" t="s">
        <v>396</v>
      </c>
      <c r="F112" s="438">
        <v>0.25</v>
      </c>
      <c r="G112" s="441" t="s">
        <v>396</v>
      </c>
      <c r="H112" s="442">
        <v>0.25</v>
      </c>
    </row>
    <row r="113" spans="2:8" ht="3" customHeight="1" thickBot="1">
      <c r="B113" s="356" t="s">
        <v>200</v>
      </c>
      <c r="C113" s="356" t="s">
        <v>200</v>
      </c>
      <c r="D113" s="115"/>
      <c r="E113" s="115"/>
      <c r="F113" s="226"/>
      <c r="G113" s="116"/>
      <c r="H113" s="226"/>
    </row>
    <row r="114" spans="2:8" ht="15" thickTop="1"/>
    <row r="115" spans="2:8"/>
    <row r="116" spans="2:8"/>
    <row r="117" spans="2:8"/>
    <row r="118" spans="2:8"/>
    <row r="119" spans="2:8"/>
    <row r="120" spans="2:8"/>
    <row r="121" spans="2:8"/>
    <row r="122" spans="2:8"/>
    <row r="123" spans="2:8"/>
    <row r="124" spans="2:8"/>
    <row r="125" spans="2:8"/>
    <row r="126" spans="2:8"/>
    <row r="127" spans="2:8"/>
    <row r="128" spans="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sheetData>
  <mergeCells count="16">
    <mergeCell ref="C7:H7"/>
    <mergeCell ref="C1:H1"/>
    <mergeCell ref="C2:H2"/>
    <mergeCell ref="C3:H3"/>
    <mergeCell ref="C4:H4"/>
    <mergeCell ref="C6:H6"/>
    <mergeCell ref="B16:B17"/>
    <mergeCell ref="C16:C17"/>
    <mergeCell ref="D16:D17"/>
    <mergeCell ref="F16:F17"/>
    <mergeCell ref="H16:H17"/>
    <mergeCell ref="C9:H9"/>
    <mergeCell ref="C11:H11"/>
    <mergeCell ref="C13:H13"/>
    <mergeCell ref="C14:H14"/>
    <mergeCell ref="G16:G17"/>
  </mergeCells>
  <conditionalFormatting sqref="C19:H112">
    <cfRule type="expression" dxfId="41" priority="3" stopIfTrue="1">
      <formula>MOD(ROW(),2)</formula>
    </cfRule>
  </conditionalFormatting>
  <conditionalFormatting sqref="E19:E112">
    <cfRule type="cellIs" dxfId="40" priority="1" operator="equal">
      <formula>"SI"</formula>
    </cfRule>
    <cfRule type="cellIs" dxfId="39" priority="2"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I609"/>
  <sheetViews>
    <sheetView showGridLines="0" zoomScaleNormal="100" workbookViewId="0"/>
  </sheetViews>
  <sheetFormatPr baseColWidth="10" defaultColWidth="0" defaultRowHeight="14.4" zeroHeight="1"/>
  <cols>
    <col min="1" max="1" width="3.88671875" style="108" customWidth="1"/>
    <col min="2" max="2" width="7.44140625" style="108" customWidth="1"/>
    <col min="3" max="3" width="14" style="108" customWidth="1"/>
    <col min="4" max="4" width="45" style="108" customWidth="1"/>
    <col min="5" max="6" width="18.88671875" style="108" customWidth="1"/>
    <col min="7" max="7" width="14.44140625" style="108" customWidth="1"/>
    <col min="8" max="9" width="11.44140625" style="108" customWidth="1"/>
    <col min="10" max="16384" width="11.44140625" style="108" hidden="1"/>
  </cols>
  <sheetData>
    <row r="1" spans="1:7" s="3" customFormat="1" ht="15" customHeight="1">
      <c r="A1" s="102"/>
      <c r="B1" s="102"/>
      <c r="C1" s="883" t="s">
        <v>0</v>
      </c>
      <c r="D1" s="883"/>
      <c r="E1" s="883"/>
      <c r="F1" s="883"/>
      <c r="G1" s="883"/>
    </row>
    <row r="2" spans="1:7" s="1" customFormat="1" ht="15" customHeight="1">
      <c r="A2" s="104"/>
      <c r="B2" s="104"/>
      <c r="C2" s="883" t="s">
        <v>1</v>
      </c>
      <c r="D2" s="883"/>
      <c r="E2" s="883"/>
      <c r="F2" s="883"/>
      <c r="G2" s="883"/>
    </row>
    <row r="3" spans="1:7" s="1" customFormat="1" ht="15" customHeight="1">
      <c r="A3" s="104"/>
      <c r="B3" s="104"/>
      <c r="C3" s="883" t="s">
        <v>2</v>
      </c>
      <c r="D3" s="883"/>
      <c r="E3" s="883"/>
      <c r="F3" s="883"/>
      <c r="G3" s="883"/>
    </row>
    <row r="4" spans="1:7" s="1" customFormat="1" ht="12.75" customHeight="1">
      <c r="A4" s="104"/>
      <c r="B4" s="104"/>
      <c r="C4" s="883" t="s">
        <v>3</v>
      </c>
      <c r="D4" s="883"/>
      <c r="E4" s="883"/>
      <c r="F4" s="883"/>
      <c r="G4" s="883"/>
    </row>
    <row r="5" spans="1:7" s="1" customFormat="1" ht="13.2">
      <c r="A5" s="104"/>
      <c r="B5" s="103"/>
      <c r="C5" s="103"/>
      <c r="D5" s="2"/>
      <c r="E5" s="44"/>
      <c r="F5" s="44"/>
      <c r="G5" s="44"/>
    </row>
    <row r="6" spans="1:7" s="1" customFormat="1" ht="13.2">
      <c r="A6" s="104"/>
      <c r="B6" s="104"/>
      <c r="C6" s="883" t="s">
        <v>4</v>
      </c>
      <c r="D6" s="883"/>
      <c r="E6" s="883"/>
      <c r="F6" s="883"/>
      <c r="G6" s="883"/>
    </row>
    <row r="7" spans="1:7" s="1" customFormat="1" ht="13.2">
      <c r="A7" s="104"/>
      <c r="B7" s="104"/>
      <c r="C7" s="883" t="s">
        <v>5</v>
      </c>
      <c r="D7" s="883"/>
      <c r="E7" s="883"/>
      <c r="F7" s="883"/>
      <c r="G7" s="883"/>
    </row>
    <row r="8" spans="1:7" s="1" customFormat="1" ht="12.75" customHeight="1">
      <c r="A8" s="104"/>
      <c r="B8" s="103"/>
      <c r="C8" s="103"/>
      <c r="D8" s="2"/>
      <c r="E8" s="44"/>
      <c r="F8" s="44"/>
      <c r="G8" s="44"/>
    </row>
    <row r="9" spans="1:7" s="1" customFormat="1" ht="67.5" customHeight="1">
      <c r="A9" s="104"/>
      <c r="B9" s="104"/>
      <c r="C9" s="883" t="s">
        <v>1417</v>
      </c>
      <c r="D9" s="883"/>
      <c r="E9" s="883"/>
      <c r="F9" s="883"/>
      <c r="G9" s="883"/>
    </row>
    <row r="10" spans="1:7" s="1" customFormat="1" ht="12.75" customHeight="1">
      <c r="A10" s="104"/>
      <c r="B10" s="103"/>
      <c r="C10" s="103"/>
      <c r="D10" s="2"/>
      <c r="E10" s="44"/>
      <c r="F10" s="44"/>
      <c r="G10" s="44"/>
    </row>
    <row r="11" spans="1:7" s="1" customFormat="1" ht="13.2">
      <c r="A11" s="104"/>
      <c r="B11" s="104"/>
      <c r="C11" s="884" t="s">
        <v>1410</v>
      </c>
      <c r="D11" s="884"/>
      <c r="E11" s="884"/>
      <c r="F11" s="884"/>
      <c r="G11" s="884"/>
    </row>
    <row r="12" spans="1:7" s="1" customFormat="1" ht="15.6">
      <c r="A12" s="104"/>
      <c r="B12" s="105"/>
      <c r="C12" s="105"/>
      <c r="D12" s="106"/>
      <c r="E12" s="44"/>
      <c r="F12" s="44"/>
      <c r="G12" s="44"/>
    </row>
    <row r="13" spans="1:7" s="1" customFormat="1" ht="13.2">
      <c r="A13" s="104"/>
      <c r="B13" s="104"/>
      <c r="C13" s="885" t="s">
        <v>1110</v>
      </c>
      <c r="D13" s="885"/>
      <c r="E13" s="885"/>
      <c r="F13" s="885"/>
      <c r="G13" s="885"/>
    </row>
    <row r="14" spans="1:7">
      <c r="A14" s="107"/>
      <c r="B14" s="107"/>
      <c r="C14" s="885" t="s">
        <v>1111</v>
      </c>
      <c r="D14" s="885"/>
      <c r="E14" s="885"/>
      <c r="F14" s="885"/>
      <c r="G14" s="885"/>
    </row>
    <row r="15" spans="1:7" ht="15" thickBot="1"/>
    <row r="16" spans="1:7" ht="24" customHeight="1" thickTop="1">
      <c r="B16" s="881" t="s">
        <v>97</v>
      </c>
      <c r="C16" s="881" t="s">
        <v>1096</v>
      </c>
      <c r="D16" s="902" t="s">
        <v>205</v>
      </c>
      <c r="E16" s="894" t="s">
        <v>1112</v>
      </c>
      <c r="F16" s="904" t="s">
        <v>1113</v>
      </c>
      <c r="G16" s="888" t="s">
        <v>27</v>
      </c>
    </row>
    <row r="17" spans="2:7" ht="24" customHeight="1" thickBot="1">
      <c r="B17" s="882"/>
      <c r="C17" s="882"/>
      <c r="D17" s="903"/>
      <c r="E17" s="895"/>
      <c r="F17" s="905"/>
      <c r="G17" s="889"/>
    </row>
    <row r="18" spans="2:7" ht="4.5" customHeight="1">
      <c r="B18" s="109"/>
      <c r="C18" s="109"/>
      <c r="D18" s="110"/>
      <c r="E18" s="433"/>
      <c r="F18" s="434"/>
      <c r="G18" s="440"/>
    </row>
    <row r="19" spans="2:7">
      <c r="B19" s="112">
        <v>1</v>
      </c>
      <c r="C19" s="112">
        <v>4</v>
      </c>
      <c r="D19" s="443" t="s">
        <v>105</v>
      </c>
      <c r="E19" s="441" t="s">
        <v>1042</v>
      </c>
      <c r="F19" s="444" t="s">
        <v>1042</v>
      </c>
      <c r="G19" s="442">
        <v>0</v>
      </c>
    </row>
    <row r="20" spans="2:7">
      <c r="B20" s="112">
        <v>2</v>
      </c>
      <c r="C20" s="112">
        <v>6</v>
      </c>
      <c r="D20" s="443" t="s">
        <v>106</v>
      </c>
      <c r="E20" s="441" t="s">
        <v>1131</v>
      </c>
      <c r="F20" s="444" t="s">
        <v>1131</v>
      </c>
      <c r="G20" s="442">
        <v>1</v>
      </c>
    </row>
    <row r="21" spans="2:7" ht="18.75" customHeight="1">
      <c r="B21" s="112">
        <v>3</v>
      </c>
      <c r="C21" s="112">
        <v>9</v>
      </c>
      <c r="D21" s="443" t="s">
        <v>107</v>
      </c>
      <c r="E21" s="441" t="s">
        <v>1042</v>
      </c>
      <c r="F21" s="444" t="s">
        <v>1042</v>
      </c>
      <c r="G21" s="442">
        <v>0</v>
      </c>
    </row>
    <row r="22" spans="2:7">
      <c r="B22" s="112">
        <v>4</v>
      </c>
      <c r="C22" s="112">
        <v>11</v>
      </c>
      <c r="D22" s="443" t="s">
        <v>108</v>
      </c>
      <c r="E22" s="441" t="s">
        <v>1042</v>
      </c>
      <c r="F22" s="444" t="s">
        <v>1042</v>
      </c>
      <c r="G22" s="442">
        <v>0</v>
      </c>
    </row>
    <row r="23" spans="2:7">
      <c r="B23" s="112">
        <v>5</v>
      </c>
      <c r="C23" s="112">
        <v>12</v>
      </c>
      <c r="D23" s="443" t="s">
        <v>109</v>
      </c>
      <c r="E23" s="441" t="s">
        <v>1131</v>
      </c>
      <c r="F23" s="444" t="s">
        <v>1131</v>
      </c>
      <c r="G23" s="442">
        <v>1</v>
      </c>
    </row>
    <row r="24" spans="2:7">
      <c r="B24" s="112">
        <v>6</v>
      </c>
      <c r="C24" s="112">
        <v>17</v>
      </c>
      <c r="D24" s="443" t="s">
        <v>110</v>
      </c>
      <c r="E24" s="441" t="s">
        <v>1131</v>
      </c>
      <c r="F24" s="444" t="s">
        <v>1131</v>
      </c>
      <c r="G24" s="442">
        <v>1</v>
      </c>
    </row>
    <row r="25" spans="2:7">
      <c r="B25" s="112">
        <v>7</v>
      </c>
      <c r="C25" s="112">
        <v>18</v>
      </c>
      <c r="D25" s="443" t="s">
        <v>111</v>
      </c>
      <c r="E25" s="441" t="s">
        <v>1131</v>
      </c>
      <c r="F25" s="444" t="s">
        <v>1131</v>
      </c>
      <c r="G25" s="442">
        <v>1</v>
      </c>
    </row>
    <row r="26" spans="2:7">
      <c r="B26" s="112">
        <v>8</v>
      </c>
      <c r="C26" s="112">
        <v>19</v>
      </c>
      <c r="D26" s="443" t="s">
        <v>112</v>
      </c>
      <c r="E26" s="441" t="s">
        <v>1131</v>
      </c>
      <c r="F26" s="444" t="s">
        <v>1131</v>
      </c>
      <c r="G26" s="442">
        <v>1</v>
      </c>
    </row>
    <row r="27" spans="2:7">
      <c r="B27" s="112">
        <v>9</v>
      </c>
      <c r="C27" s="112">
        <v>20</v>
      </c>
      <c r="D27" s="443" t="s">
        <v>113</v>
      </c>
      <c r="E27" s="441" t="s">
        <v>1131</v>
      </c>
      <c r="F27" s="444" t="s">
        <v>1131</v>
      </c>
      <c r="G27" s="442">
        <v>1</v>
      </c>
    </row>
    <row r="28" spans="2:7">
      <c r="B28" s="112">
        <v>10</v>
      </c>
      <c r="C28" s="112">
        <v>23</v>
      </c>
      <c r="D28" s="443" t="s">
        <v>114</v>
      </c>
      <c r="E28" s="441" t="s">
        <v>1131</v>
      </c>
      <c r="F28" s="444" t="s">
        <v>1131</v>
      </c>
      <c r="G28" s="442">
        <v>1</v>
      </c>
    </row>
    <row r="29" spans="2:7">
      <c r="B29" s="112">
        <v>11</v>
      </c>
      <c r="C29" s="112">
        <v>24</v>
      </c>
      <c r="D29" s="443" t="s">
        <v>115</v>
      </c>
      <c r="E29" s="441" t="s">
        <v>1131</v>
      </c>
      <c r="F29" s="444" t="s">
        <v>1131</v>
      </c>
      <c r="G29" s="442">
        <v>1</v>
      </c>
    </row>
    <row r="30" spans="2:7">
      <c r="B30" s="112">
        <v>12</v>
      </c>
      <c r="C30" s="112">
        <v>25</v>
      </c>
      <c r="D30" s="443" t="s">
        <v>116</v>
      </c>
      <c r="E30" s="441" t="s">
        <v>1131</v>
      </c>
      <c r="F30" s="444" t="s">
        <v>1131</v>
      </c>
      <c r="G30" s="442">
        <v>1</v>
      </c>
    </row>
    <row r="31" spans="2:7">
      <c r="B31" s="112">
        <v>13</v>
      </c>
      <c r="C31" s="112">
        <v>26</v>
      </c>
      <c r="D31" s="443" t="s">
        <v>117</v>
      </c>
      <c r="E31" s="441" t="s">
        <v>1131</v>
      </c>
      <c r="F31" s="444" t="s">
        <v>1131</v>
      </c>
      <c r="G31" s="442">
        <v>1</v>
      </c>
    </row>
    <row r="32" spans="2:7">
      <c r="B32" s="112">
        <v>14</v>
      </c>
      <c r="C32" s="112">
        <v>27</v>
      </c>
      <c r="D32" s="443" t="s">
        <v>118</v>
      </c>
      <c r="E32" s="441" t="s">
        <v>1131</v>
      </c>
      <c r="F32" s="444" t="s">
        <v>1042</v>
      </c>
      <c r="G32" s="442">
        <v>0</v>
      </c>
    </row>
    <row r="33" spans="2:7">
      <c r="B33" s="112">
        <v>15</v>
      </c>
      <c r="C33" s="112">
        <v>28</v>
      </c>
      <c r="D33" s="443" t="s">
        <v>119</v>
      </c>
      <c r="E33" s="441" t="s">
        <v>1131</v>
      </c>
      <c r="F33" s="444" t="s">
        <v>1131</v>
      </c>
      <c r="G33" s="442">
        <v>1</v>
      </c>
    </row>
    <row r="34" spans="2:7">
      <c r="B34" s="112">
        <v>16</v>
      </c>
      <c r="C34" s="112">
        <v>29</v>
      </c>
      <c r="D34" s="443" t="s">
        <v>120</v>
      </c>
      <c r="E34" s="441" t="s">
        <v>1131</v>
      </c>
      <c r="F34" s="444" t="s">
        <v>1131</v>
      </c>
      <c r="G34" s="442">
        <v>1</v>
      </c>
    </row>
    <row r="35" spans="2:7">
      <c r="B35" s="112">
        <v>17</v>
      </c>
      <c r="C35" s="112">
        <v>30</v>
      </c>
      <c r="D35" s="443" t="s">
        <v>121</v>
      </c>
      <c r="E35" s="441" t="s">
        <v>1131</v>
      </c>
      <c r="F35" s="444" t="s">
        <v>1131</v>
      </c>
      <c r="G35" s="442">
        <v>1</v>
      </c>
    </row>
    <row r="36" spans="2:7">
      <c r="B36" s="112">
        <v>18</v>
      </c>
      <c r="C36" s="112">
        <v>32</v>
      </c>
      <c r="D36" s="443" t="s">
        <v>122</v>
      </c>
      <c r="E36" s="441" t="s">
        <v>1131</v>
      </c>
      <c r="F36" s="444" t="s">
        <v>1131</v>
      </c>
      <c r="G36" s="442">
        <v>1</v>
      </c>
    </row>
    <row r="37" spans="2:7">
      <c r="B37" s="112">
        <v>19</v>
      </c>
      <c r="C37" s="112">
        <v>33</v>
      </c>
      <c r="D37" s="443" t="s">
        <v>123</v>
      </c>
      <c r="E37" s="441" t="s">
        <v>1131</v>
      </c>
      <c r="F37" s="444" t="s">
        <v>1131</v>
      </c>
      <c r="G37" s="442">
        <v>1</v>
      </c>
    </row>
    <row r="38" spans="2:7">
      <c r="B38" s="112">
        <v>20</v>
      </c>
      <c r="C38" s="112">
        <v>34</v>
      </c>
      <c r="D38" s="443" t="s">
        <v>124</v>
      </c>
      <c r="E38" s="441" t="s">
        <v>1131</v>
      </c>
      <c r="F38" s="444" t="s">
        <v>1131</v>
      </c>
      <c r="G38" s="442">
        <v>1</v>
      </c>
    </row>
    <row r="39" spans="2:7">
      <c r="B39" s="112">
        <v>21</v>
      </c>
      <c r="C39" s="112">
        <v>35</v>
      </c>
      <c r="D39" s="443" t="s">
        <v>125</v>
      </c>
      <c r="E39" s="441" t="s">
        <v>1042</v>
      </c>
      <c r="F39" s="444" t="s">
        <v>1042</v>
      </c>
      <c r="G39" s="442">
        <v>0</v>
      </c>
    </row>
    <row r="40" spans="2:7">
      <c r="B40" s="112">
        <v>22</v>
      </c>
      <c r="C40" s="112">
        <v>38</v>
      </c>
      <c r="D40" s="443" t="s">
        <v>126</v>
      </c>
      <c r="E40" s="441" t="s">
        <v>1131</v>
      </c>
      <c r="F40" s="444" t="s">
        <v>1042</v>
      </c>
      <c r="G40" s="442">
        <v>0</v>
      </c>
    </row>
    <row r="41" spans="2:7">
      <c r="B41" s="112">
        <v>23</v>
      </c>
      <c r="C41" s="112">
        <v>39</v>
      </c>
      <c r="D41" s="443" t="s">
        <v>127</v>
      </c>
      <c r="E41" s="441" t="s">
        <v>1131</v>
      </c>
      <c r="F41" s="444" t="s">
        <v>1131</v>
      </c>
      <c r="G41" s="442">
        <v>1</v>
      </c>
    </row>
    <row r="42" spans="2:7">
      <c r="B42" s="112">
        <v>24</v>
      </c>
      <c r="C42" s="112">
        <v>40</v>
      </c>
      <c r="D42" s="443" t="s">
        <v>128</v>
      </c>
      <c r="E42" s="441" t="s">
        <v>1131</v>
      </c>
      <c r="F42" s="444" t="s">
        <v>1131</v>
      </c>
      <c r="G42" s="442">
        <v>1</v>
      </c>
    </row>
    <row r="43" spans="2:7">
      <c r="B43" s="112">
        <v>25</v>
      </c>
      <c r="C43" s="112">
        <v>41</v>
      </c>
      <c r="D43" s="443" t="s">
        <v>129</v>
      </c>
      <c r="E43" s="441" t="s">
        <v>1042</v>
      </c>
      <c r="F43" s="444" t="s">
        <v>1042</v>
      </c>
      <c r="G43" s="442">
        <v>0</v>
      </c>
    </row>
    <row r="44" spans="2:7">
      <c r="B44" s="112">
        <v>26</v>
      </c>
      <c r="C44" s="112">
        <v>42</v>
      </c>
      <c r="D44" s="443" t="s">
        <v>130</v>
      </c>
      <c r="E44" s="441" t="s">
        <v>1131</v>
      </c>
      <c r="F44" s="444" t="s">
        <v>1131</v>
      </c>
      <c r="G44" s="442">
        <v>1</v>
      </c>
    </row>
    <row r="45" spans="2:7">
      <c r="B45" s="112">
        <v>27</v>
      </c>
      <c r="C45" s="112">
        <v>43</v>
      </c>
      <c r="D45" s="443" t="s">
        <v>131</v>
      </c>
      <c r="E45" s="441" t="s">
        <v>1042</v>
      </c>
      <c r="F45" s="444" t="s">
        <v>1042</v>
      </c>
      <c r="G45" s="442">
        <v>0</v>
      </c>
    </row>
    <row r="46" spans="2:7">
      <c r="B46" s="112">
        <v>28</v>
      </c>
      <c r="C46" s="112">
        <v>44</v>
      </c>
      <c r="D46" s="443" t="s">
        <v>132</v>
      </c>
      <c r="E46" s="441" t="s">
        <v>1042</v>
      </c>
      <c r="F46" s="444" t="s">
        <v>1042</v>
      </c>
      <c r="G46" s="442">
        <v>0</v>
      </c>
    </row>
    <row r="47" spans="2:7">
      <c r="B47" s="112">
        <v>29</v>
      </c>
      <c r="C47" s="112">
        <v>45</v>
      </c>
      <c r="D47" s="443" t="s">
        <v>133</v>
      </c>
      <c r="E47" s="441" t="s">
        <v>1131</v>
      </c>
      <c r="F47" s="444" t="s">
        <v>1131</v>
      </c>
      <c r="G47" s="442">
        <v>1</v>
      </c>
    </row>
    <row r="48" spans="2:7">
      <c r="B48" s="112">
        <v>30</v>
      </c>
      <c r="C48" s="112">
        <v>46</v>
      </c>
      <c r="D48" s="443" t="s">
        <v>134</v>
      </c>
      <c r="E48" s="441" t="s">
        <v>1131</v>
      </c>
      <c r="F48" s="444" t="s">
        <v>1131</v>
      </c>
      <c r="G48" s="442">
        <v>1</v>
      </c>
    </row>
    <row r="49" spans="2:7">
      <c r="B49" s="112">
        <v>31</v>
      </c>
      <c r="C49" s="112">
        <v>47</v>
      </c>
      <c r="D49" s="443" t="s">
        <v>135</v>
      </c>
      <c r="E49" s="441" t="s">
        <v>1131</v>
      </c>
      <c r="F49" s="444" t="s">
        <v>1131</v>
      </c>
      <c r="G49" s="442">
        <v>1</v>
      </c>
    </row>
    <row r="50" spans="2:7" ht="18.75" customHeight="1">
      <c r="B50" s="112">
        <v>32</v>
      </c>
      <c r="C50" s="112">
        <v>48</v>
      </c>
      <c r="D50" s="443" t="s">
        <v>136</v>
      </c>
      <c r="E50" s="441" t="s">
        <v>1131</v>
      </c>
      <c r="F50" s="444" t="s">
        <v>1131</v>
      </c>
      <c r="G50" s="442">
        <v>1</v>
      </c>
    </row>
    <row r="51" spans="2:7">
      <c r="B51" s="112">
        <v>33</v>
      </c>
      <c r="C51" s="112">
        <v>50</v>
      </c>
      <c r="D51" s="443" t="s">
        <v>137</v>
      </c>
      <c r="E51" s="441" t="s">
        <v>1131</v>
      </c>
      <c r="F51" s="444" t="s">
        <v>1131</v>
      </c>
      <c r="G51" s="442">
        <v>1</v>
      </c>
    </row>
    <row r="52" spans="2:7">
      <c r="B52" s="112">
        <v>34</v>
      </c>
      <c r="C52" s="112">
        <v>51</v>
      </c>
      <c r="D52" s="443" t="s">
        <v>138</v>
      </c>
      <c r="E52" s="441" t="s">
        <v>1131</v>
      </c>
      <c r="F52" s="444" t="s">
        <v>1131</v>
      </c>
      <c r="G52" s="442">
        <v>1</v>
      </c>
    </row>
    <row r="53" spans="2:7">
      <c r="B53" s="112">
        <v>35</v>
      </c>
      <c r="C53" s="112">
        <v>54</v>
      </c>
      <c r="D53" s="443" t="s">
        <v>139</v>
      </c>
      <c r="E53" s="441" t="s">
        <v>1131</v>
      </c>
      <c r="F53" s="444" t="s">
        <v>1131</v>
      </c>
      <c r="G53" s="442">
        <v>1</v>
      </c>
    </row>
    <row r="54" spans="2:7">
      <c r="B54" s="112">
        <v>36</v>
      </c>
      <c r="C54" s="112">
        <v>55</v>
      </c>
      <c r="D54" s="443" t="s">
        <v>140</v>
      </c>
      <c r="E54" s="441" t="s">
        <v>1131</v>
      </c>
      <c r="F54" s="444" t="s">
        <v>1131</v>
      </c>
      <c r="G54" s="442">
        <v>1</v>
      </c>
    </row>
    <row r="55" spans="2:7">
      <c r="B55" s="112">
        <v>37</v>
      </c>
      <c r="C55" s="112">
        <v>57</v>
      </c>
      <c r="D55" s="443" t="s">
        <v>141</v>
      </c>
      <c r="E55" s="441" t="s">
        <v>1131</v>
      </c>
      <c r="F55" s="444" t="s">
        <v>1131</v>
      </c>
      <c r="G55" s="442">
        <v>1</v>
      </c>
    </row>
    <row r="56" spans="2:7">
      <c r="B56" s="112">
        <v>38</v>
      </c>
      <c r="C56" s="112">
        <v>58</v>
      </c>
      <c r="D56" s="443" t="s">
        <v>142</v>
      </c>
      <c r="E56" s="441" t="s">
        <v>1042</v>
      </c>
      <c r="F56" s="444" t="s">
        <v>1042</v>
      </c>
      <c r="G56" s="442">
        <v>0</v>
      </c>
    </row>
    <row r="57" spans="2:7">
      <c r="B57" s="112">
        <v>39</v>
      </c>
      <c r="C57" s="112">
        <v>59</v>
      </c>
      <c r="D57" s="443" t="s">
        <v>143</v>
      </c>
      <c r="E57" s="441" t="s">
        <v>1131</v>
      </c>
      <c r="F57" s="444" t="s">
        <v>1131</v>
      </c>
      <c r="G57" s="442">
        <v>1</v>
      </c>
    </row>
    <row r="58" spans="2:7">
      <c r="B58" s="112">
        <v>40</v>
      </c>
      <c r="C58" s="112">
        <v>60</v>
      </c>
      <c r="D58" s="443" t="s">
        <v>144</v>
      </c>
      <c r="E58" s="441" t="s">
        <v>1131</v>
      </c>
      <c r="F58" s="444" t="s">
        <v>1131</v>
      </c>
      <c r="G58" s="442">
        <v>1</v>
      </c>
    </row>
    <row r="59" spans="2:7">
      <c r="B59" s="112">
        <v>41</v>
      </c>
      <c r="C59" s="112">
        <v>63</v>
      </c>
      <c r="D59" s="443" t="s">
        <v>145</v>
      </c>
      <c r="E59" s="441" t="s">
        <v>1131</v>
      </c>
      <c r="F59" s="444" t="s">
        <v>1131</v>
      </c>
      <c r="G59" s="442">
        <v>1</v>
      </c>
    </row>
    <row r="60" spans="2:7">
      <c r="B60" s="112">
        <v>42</v>
      </c>
      <c r="C60" s="112">
        <v>65</v>
      </c>
      <c r="D60" s="443" t="s">
        <v>146</v>
      </c>
      <c r="E60" s="441" t="s">
        <v>1131</v>
      </c>
      <c r="F60" s="444" t="s">
        <v>1131</v>
      </c>
      <c r="G60" s="442">
        <v>1</v>
      </c>
    </row>
    <row r="61" spans="2:7">
      <c r="B61" s="112">
        <v>43</v>
      </c>
      <c r="C61" s="112">
        <v>66</v>
      </c>
      <c r="D61" s="443" t="s">
        <v>147</v>
      </c>
      <c r="E61" s="441" t="s">
        <v>1131</v>
      </c>
      <c r="F61" s="444" t="s">
        <v>1131</v>
      </c>
      <c r="G61" s="442">
        <v>1</v>
      </c>
    </row>
    <row r="62" spans="2:7">
      <c r="B62" s="112">
        <v>44</v>
      </c>
      <c r="C62" s="112">
        <v>67</v>
      </c>
      <c r="D62" s="443" t="s">
        <v>148</v>
      </c>
      <c r="E62" s="441" t="s">
        <v>1131</v>
      </c>
      <c r="F62" s="444" t="s">
        <v>1042</v>
      </c>
      <c r="G62" s="442">
        <v>0</v>
      </c>
    </row>
    <row r="63" spans="2:7">
      <c r="B63" s="112">
        <v>45</v>
      </c>
      <c r="C63" s="112">
        <v>68</v>
      </c>
      <c r="D63" s="443" t="s">
        <v>149</v>
      </c>
      <c r="E63" s="441" t="s">
        <v>1131</v>
      </c>
      <c r="F63" s="444" t="s">
        <v>1131</v>
      </c>
      <c r="G63" s="442">
        <v>1</v>
      </c>
    </row>
    <row r="64" spans="2:7">
      <c r="B64" s="112">
        <v>46</v>
      </c>
      <c r="C64" s="112">
        <v>69</v>
      </c>
      <c r="D64" s="443" t="s">
        <v>150</v>
      </c>
      <c r="E64" s="441" t="s">
        <v>1131</v>
      </c>
      <c r="F64" s="444" t="s">
        <v>1131</v>
      </c>
      <c r="G64" s="442">
        <v>1</v>
      </c>
    </row>
    <row r="65" spans="2:7">
      <c r="B65" s="112">
        <v>47</v>
      </c>
      <c r="C65" s="112">
        <v>70</v>
      </c>
      <c r="D65" s="443" t="s">
        <v>151</v>
      </c>
      <c r="E65" s="441" t="s">
        <v>1131</v>
      </c>
      <c r="F65" s="444" t="s">
        <v>1131</v>
      </c>
      <c r="G65" s="442">
        <v>1</v>
      </c>
    </row>
    <row r="66" spans="2:7">
      <c r="B66" s="112">
        <v>48</v>
      </c>
      <c r="C66" s="112">
        <v>71</v>
      </c>
      <c r="D66" s="443" t="s">
        <v>152</v>
      </c>
      <c r="E66" s="441" t="s">
        <v>1131</v>
      </c>
      <c r="F66" s="444" t="s">
        <v>1131</v>
      </c>
      <c r="G66" s="442">
        <v>1</v>
      </c>
    </row>
    <row r="67" spans="2:7">
      <c r="B67" s="112">
        <v>49</v>
      </c>
      <c r="C67" s="112">
        <v>72</v>
      </c>
      <c r="D67" s="443" t="s">
        <v>153</v>
      </c>
      <c r="E67" s="441" t="s">
        <v>1131</v>
      </c>
      <c r="F67" s="444" t="s">
        <v>1131</v>
      </c>
      <c r="G67" s="442">
        <v>1</v>
      </c>
    </row>
    <row r="68" spans="2:7">
      <c r="B68" s="112">
        <v>50</v>
      </c>
      <c r="C68" s="112">
        <v>74</v>
      </c>
      <c r="D68" s="443" t="s">
        <v>154</v>
      </c>
      <c r="E68" s="441" t="s">
        <v>1131</v>
      </c>
      <c r="F68" s="444" t="s">
        <v>1131</v>
      </c>
      <c r="G68" s="442">
        <v>1</v>
      </c>
    </row>
    <row r="69" spans="2:7">
      <c r="B69" s="112">
        <v>51</v>
      </c>
      <c r="C69" s="112">
        <v>77</v>
      </c>
      <c r="D69" s="443" t="s">
        <v>155</v>
      </c>
      <c r="E69" s="441" t="s">
        <v>1131</v>
      </c>
      <c r="F69" s="444" t="s">
        <v>1131</v>
      </c>
      <c r="G69" s="442">
        <v>1</v>
      </c>
    </row>
    <row r="70" spans="2:7">
      <c r="B70" s="112">
        <v>52</v>
      </c>
      <c r="C70" s="112">
        <v>78</v>
      </c>
      <c r="D70" s="443" t="s">
        <v>156</v>
      </c>
      <c r="E70" s="441" t="s">
        <v>1131</v>
      </c>
      <c r="F70" s="444" t="s">
        <v>1131</v>
      </c>
      <c r="G70" s="442">
        <v>1</v>
      </c>
    </row>
    <row r="71" spans="2:7">
      <c r="B71" s="112">
        <v>53</v>
      </c>
      <c r="C71" s="112">
        <v>81</v>
      </c>
      <c r="D71" s="443" t="s">
        <v>157</v>
      </c>
      <c r="E71" s="441" t="s">
        <v>1131</v>
      </c>
      <c r="F71" s="444" t="s">
        <v>1131</v>
      </c>
      <c r="G71" s="442">
        <v>1</v>
      </c>
    </row>
    <row r="72" spans="2:7">
      <c r="B72" s="112">
        <v>54</v>
      </c>
      <c r="C72" s="112">
        <v>83</v>
      </c>
      <c r="D72" s="443" t="s">
        <v>158</v>
      </c>
      <c r="E72" s="441" t="s">
        <v>1131</v>
      </c>
      <c r="F72" s="444" t="s">
        <v>1131</v>
      </c>
      <c r="G72" s="442">
        <v>1</v>
      </c>
    </row>
    <row r="73" spans="2:7">
      <c r="B73" s="112">
        <v>55</v>
      </c>
      <c r="C73" s="112">
        <v>85</v>
      </c>
      <c r="D73" s="443" t="s">
        <v>159</v>
      </c>
      <c r="E73" s="441" t="s">
        <v>1131</v>
      </c>
      <c r="F73" s="444" t="s">
        <v>1131</v>
      </c>
      <c r="G73" s="442">
        <v>1</v>
      </c>
    </row>
    <row r="74" spans="2:7">
      <c r="B74" s="112">
        <v>56</v>
      </c>
      <c r="C74" s="112">
        <v>88</v>
      </c>
      <c r="D74" s="443" t="s">
        <v>160</v>
      </c>
      <c r="E74" s="441" t="s">
        <v>1131</v>
      </c>
      <c r="F74" s="444" t="s">
        <v>1131</v>
      </c>
      <c r="G74" s="442">
        <v>1</v>
      </c>
    </row>
    <row r="75" spans="2:7">
      <c r="B75" s="112">
        <v>57</v>
      </c>
      <c r="C75" s="112">
        <v>89</v>
      </c>
      <c r="D75" s="443" t="s">
        <v>161</v>
      </c>
      <c r="E75" s="441" t="s">
        <v>1131</v>
      </c>
      <c r="F75" s="444" t="s">
        <v>1131</v>
      </c>
      <c r="G75" s="442">
        <v>1</v>
      </c>
    </row>
    <row r="76" spans="2:7">
      <c r="B76" s="112">
        <v>58</v>
      </c>
      <c r="C76" s="112">
        <v>90</v>
      </c>
      <c r="D76" s="443" t="s">
        <v>162</v>
      </c>
      <c r="E76" s="441" t="s">
        <v>1131</v>
      </c>
      <c r="F76" s="444" t="s">
        <v>1131</v>
      </c>
      <c r="G76" s="442">
        <v>1</v>
      </c>
    </row>
    <row r="77" spans="2:7">
      <c r="B77" s="112">
        <v>59</v>
      </c>
      <c r="C77" s="112">
        <v>91</v>
      </c>
      <c r="D77" s="443" t="s">
        <v>163</v>
      </c>
      <c r="E77" s="441" t="s">
        <v>1131</v>
      </c>
      <c r="F77" s="444" t="s">
        <v>1131</v>
      </c>
      <c r="G77" s="442">
        <v>1</v>
      </c>
    </row>
    <row r="78" spans="2:7">
      <c r="B78" s="112">
        <v>60</v>
      </c>
      <c r="C78" s="112">
        <v>92</v>
      </c>
      <c r="D78" s="443" t="s">
        <v>164</v>
      </c>
      <c r="E78" s="441" t="s">
        <v>1131</v>
      </c>
      <c r="F78" s="444" t="s">
        <v>1131</v>
      </c>
      <c r="G78" s="442">
        <v>1</v>
      </c>
    </row>
    <row r="79" spans="2:7" ht="18.75" customHeight="1">
      <c r="B79" s="112">
        <v>61</v>
      </c>
      <c r="C79" s="112">
        <v>93</v>
      </c>
      <c r="D79" s="443" t="s">
        <v>165</v>
      </c>
      <c r="E79" s="441" t="s">
        <v>1131</v>
      </c>
      <c r="F79" s="444" t="s">
        <v>1131</v>
      </c>
      <c r="G79" s="442">
        <v>1</v>
      </c>
    </row>
    <row r="80" spans="2:7">
      <c r="B80" s="112">
        <v>62</v>
      </c>
      <c r="C80" s="112">
        <v>94</v>
      </c>
      <c r="D80" s="443" t="s">
        <v>166</v>
      </c>
      <c r="E80" s="441" t="s">
        <v>1042</v>
      </c>
      <c r="F80" s="444" t="s">
        <v>1042</v>
      </c>
      <c r="G80" s="442">
        <v>0</v>
      </c>
    </row>
    <row r="81" spans="2:7">
      <c r="B81" s="112">
        <v>63</v>
      </c>
      <c r="C81" s="112">
        <v>95</v>
      </c>
      <c r="D81" s="443" t="s">
        <v>167</v>
      </c>
      <c r="E81" s="441" t="s">
        <v>1131</v>
      </c>
      <c r="F81" s="444" t="s">
        <v>1131</v>
      </c>
      <c r="G81" s="442">
        <v>1</v>
      </c>
    </row>
    <row r="82" spans="2:7">
      <c r="B82" s="112">
        <v>64</v>
      </c>
      <c r="C82" s="112">
        <v>96</v>
      </c>
      <c r="D82" s="443" t="s">
        <v>168</v>
      </c>
      <c r="E82" s="441" t="s">
        <v>1131</v>
      </c>
      <c r="F82" s="444" t="s">
        <v>1131</v>
      </c>
      <c r="G82" s="442">
        <v>1</v>
      </c>
    </row>
    <row r="83" spans="2:7">
      <c r="B83" s="112">
        <v>65</v>
      </c>
      <c r="C83" s="112">
        <v>98</v>
      </c>
      <c r="D83" s="443" t="s">
        <v>169</v>
      </c>
      <c r="E83" s="441" t="s">
        <v>1131</v>
      </c>
      <c r="F83" s="444" t="s">
        <v>1131</v>
      </c>
      <c r="G83" s="442">
        <v>1</v>
      </c>
    </row>
    <row r="84" spans="2:7">
      <c r="B84" s="112">
        <v>66</v>
      </c>
      <c r="C84" s="112">
        <v>99</v>
      </c>
      <c r="D84" s="443" t="s">
        <v>170</v>
      </c>
      <c r="E84" s="441" t="s">
        <v>1131</v>
      </c>
      <c r="F84" s="444" t="s">
        <v>1131</v>
      </c>
      <c r="G84" s="442">
        <v>1</v>
      </c>
    </row>
    <row r="85" spans="2:7">
      <c r="B85" s="112">
        <v>67</v>
      </c>
      <c r="C85" s="112">
        <v>100</v>
      </c>
      <c r="D85" s="443" t="s">
        <v>171</v>
      </c>
      <c r="E85" s="441" t="s">
        <v>1131</v>
      </c>
      <c r="F85" s="444" t="s">
        <v>1131</v>
      </c>
      <c r="G85" s="442">
        <v>1</v>
      </c>
    </row>
    <row r="86" spans="2:7">
      <c r="B86" s="112">
        <v>68</v>
      </c>
      <c r="C86" s="112">
        <v>101</v>
      </c>
      <c r="D86" s="443" t="s">
        <v>172</v>
      </c>
      <c r="E86" s="441" t="s">
        <v>1131</v>
      </c>
      <c r="F86" s="444" t="s">
        <v>1131</v>
      </c>
      <c r="G86" s="442">
        <v>1</v>
      </c>
    </row>
    <row r="87" spans="2:7">
      <c r="B87" s="112">
        <v>69</v>
      </c>
      <c r="C87" s="112">
        <v>102</v>
      </c>
      <c r="D87" s="443" t="s">
        <v>173</v>
      </c>
      <c r="E87" s="441" t="s">
        <v>1042</v>
      </c>
      <c r="F87" s="444" t="s">
        <v>1042</v>
      </c>
      <c r="G87" s="442">
        <v>0</v>
      </c>
    </row>
    <row r="88" spans="2:7">
      <c r="B88" s="112">
        <v>70</v>
      </c>
      <c r="C88" s="112">
        <v>105</v>
      </c>
      <c r="D88" s="443" t="s">
        <v>174</v>
      </c>
      <c r="E88" s="441" t="s">
        <v>1131</v>
      </c>
      <c r="F88" s="444" t="s">
        <v>1131</v>
      </c>
      <c r="G88" s="442">
        <v>1</v>
      </c>
    </row>
    <row r="89" spans="2:7">
      <c r="B89" s="112">
        <v>71</v>
      </c>
      <c r="C89" s="112">
        <v>106</v>
      </c>
      <c r="D89" s="443" t="s">
        <v>175</v>
      </c>
      <c r="E89" s="441" t="s">
        <v>1131</v>
      </c>
      <c r="F89" s="444" t="s">
        <v>1131</v>
      </c>
      <c r="G89" s="442">
        <v>1</v>
      </c>
    </row>
    <row r="90" spans="2:7">
      <c r="B90" s="112">
        <v>72</v>
      </c>
      <c r="C90" s="112">
        <v>107</v>
      </c>
      <c r="D90" s="443" t="s">
        <v>176</v>
      </c>
      <c r="E90" s="441" t="s">
        <v>1131</v>
      </c>
      <c r="F90" s="444" t="s">
        <v>1131</v>
      </c>
      <c r="G90" s="442">
        <v>1</v>
      </c>
    </row>
    <row r="91" spans="2:7">
      <c r="B91" s="112">
        <v>73</v>
      </c>
      <c r="C91" s="112">
        <v>108</v>
      </c>
      <c r="D91" s="443" t="s">
        <v>177</v>
      </c>
      <c r="E91" s="441" t="s">
        <v>1131</v>
      </c>
      <c r="F91" s="444" t="s">
        <v>1131</v>
      </c>
      <c r="G91" s="442">
        <v>1</v>
      </c>
    </row>
    <row r="92" spans="2:7">
      <c r="B92" s="112">
        <v>74</v>
      </c>
      <c r="C92" s="112">
        <v>109</v>
      </c>
      <c r="D92" s="443" t="s">
        <v>178</v>
      </c>
      <c r="E92" s="441" t="s">
        <v>1131</v>
      </c>
      <c r="F92" s="444" t="s">
        <v>1131</v>
      </c>
      <c r="G92" s="442">
        <v>1</v>
      </c>
    </row>
    <row r="93" spans="2:7">
      <c r="B93" s="112">
        <v>75</v>
      </c>
      <c r="C93" s="112">
        <v>110</v>
      </c>
      <c r="D93" s="443" t="s">
        <v>179</v>
      </c>
      <c r="E93" s="441" t="s">
        <v>1131</v>
      </c>
      <c r="F93" s="444" t="s">
        <v>1131</v>
      </c>
      <c r="G93" s="442">
        <v>1</v>
      </c>
    </row>
    <row r="94" spans="2:7">
      <c r="B94" s="112">
        <v>76</v>
      </c>
      <c r="C94" s="112">
        <v>112</v>
      </c>
      <c r="D94" s="443" t="s">
        <v>180</v>
      </c>
      <c r="E94" s="441" t="s">
        <v>1131</v>
      </c>
      <c r="F94" s="444" t="s">
        <v>1131</v>
      </c>
      <c r="G94" s="442">
        <v>1</v>
      </c>
    </row>
    <row r="95" spans="2:7">
      <c r="B95" s="112">
        <v>77</v>
      </c>
      <c r="C95" s="112">
        <v>113</v>
      </c>
      <c r="D95" s="443" t="s">
        <v>181</v>
      </c>
      <c r="E95" s="441" t="s">
        <v>1131</v>
      </c>
      <c r="F95" s="444" t="s">
        <v>1131</v>
      </c>
      <c r="G95" s="442">
        <v>1</v>
      </c>
    </row>
    <row r="96" spans="2:7">
      <c r="B96" s="112">
        <v>78</v>
      </c>
      <c r="C96" s="112">
        <v>114</v>
      </c>
      <c r="D96" s="443" t="s">
        <v>182</v>
      </c>
      <c r="E96" s="441" t="s">
        <v>1131</v>
      </c>
      <c r="F96" s="444" t="s">
        <v>1131</v>
      </c>
      <c r="G96" s="442">
        <v>1</v>
      </c>
    </row>
    <row r="97" spans="2:7">
      <c r="B97" s="112">
        <v>79</v>
      </c>
      <c r="C97" s="112">
        <v>115</v>
      </c>
      <c r="D97" s="443" t="s">
        <v>183</v>
      </c>
      <c r="E97" s="441" t="s">
        <v>1131</v>
      </c>
      <c r="F97" s="444" t="s">
        <v>1131</v>
      </c>
      <c r="G97" s="442">
        <v>1</v>
      </c>
    </row>
    <row r="98" spans="2:7">
      <c r="B98" s="112">
        <v>80</v>
      </c>
      <c r="C98" s="112">
        <v>116</v>
      </c>
      <c r="D98" s="443" t="s">
        <v>184</v>
      </c>
      <c r="E98" s="441" t="s">
        <v>1131</v>
      </c>
      <c r="F98" s="444" t="s">
        <v>1131</v>
      </c>
      <c r="G98" s="442">
        <v>1</v>
      </c>
    </row>
    <row r="99" spans="2:7">
      <c r="B99" s="112">
        <v>81</v>
      </c>
      <c r="C99" s="112">
        <v>117</v>
      </c>
      <c r="D99" s="443" t="s">
        <v>185</v>
      </c>
      <c r="E99" s="441" t="s">
        <v>1131</v>
      </c>
      <c r="F99" s="444" t="s">
        <v>1131</v>
      </c>
      <c r="G99" s="442">
        <v>1</v>
      </c>
    </row>
    <row r="100" spans="2:7">
      <c r="B100" s="112">
        <v>82</v>
      </c>
      <c r="C100" s="112">
        <v>118</v>
      </c>
      <c r="D100" s="443" t="s">
        <v>186</v>
      </c>
      <c r="E100" s="441" t="s">
        <v>1131</v>
      </c>
      <c r="F100" s="444" t="s">
        <v>1131</v>
      </c>
      <c r="G100" s="442">
        <v>1</v>
      </c>
    </row>
    <row r="101" spans="2:7">
      <c r="B101" s="112">
        <v>83</v>
      </c>
      <c r="C101" s="112">
        <v>119</v>
      </c>
      <c r="D101" s="443" t="s">
        <v>187</v>
      </c>
      <c r="E101" s="441" t="s">
        <v>1131</v>
      </c>
      <c r="F101" s="444" t="s">
        <v>1131</v>
      </c>
      <c r="G101" s="442">
        <v>1</v>
      </c>
    </row>
    <row r="102" spans="2:7">
      <c r="B102" s="112">
        <v>84</v>
      </c>
      <c r="C102" s="112">
        <v>120</v>
      </c>
      <c r="D102" s="443" t="s">
        <v>188</v>
      </c>
      <c r="E102" s="441" t="s">
        <v>1131</v>
      </c>
      <c r="F102" s="444" t="s">
        <v>1131</v>
      </c>
      <c r="G102" s="442">
        <v>1</v>
      </c>
    </row>
    <row r="103" spans="2:7">
      <c r="B103" s="112">
        <v>85</v>
      </c>
      <c r="C103" s="112">
        <v>122</v>
      </c>
      <c r="D103" s="443" t="s">
        <v>189</v>
      </c>
      <c r="E103" s="441" t="s">
        <v>1131</v>
      </c>
      <c r="F103" s="444" t="s">
        <v>1131</v>
      </c>
      <c r="G103" s="442">
        <v>1</v>
      </c>
    </row>
    <row r="104" spans="2:7">
      <c r="B104" s="112">
        <v>86</v>
      </c>
      <c r="C104" s="112">
        <v>123</v>
      </c>
      <c r="D104" s="443" t="s">
        <v>190</v>
      </c>
      <c r="E104" s="441" t="s">
        <v>1131</v>
      </c>
      <c r="F104" s="444" t="s">
        <v>1131</v>
      </c>
      <c r="G104" s="442">
        <v>1</v>
      </c>
    </row>
    <row r="105" spans="2:7">
      <c r="B105" s="112">
        <v>87</v>
      </c>
      <c r="C105" s="112">
        <v>124</v>
      </c>
      <c r="D105" s="443" t="s">
        <v>191</v>
      </c>
      <c r="E105" s="441" t="s">
        <v>1042</v>
      </c>
      <c r="F105" s="444" t="s">
        <v>1042</v>
      </c>
      <c r="G105" s="442">
        <v>0</v>
      </c>
    </row>
    <row r="106" spans="2:7">
      <c r="B106" s="112">
        <v>88</v>
      </c>
      <c r="C106" s="112">
        <v>125</v>
      </c>
      <c r="D106" s="443" t="s">
        <v>192</v>
      </c>
      <c r="E106" s="441" t="s">
        <v>1131</v>
      </c>
      <c r="F106" s="444" t="s">
        <v>1131</v>
      </c>
      <c r="G106" s="442">
        <v>1</v>
      </c>
    </row>
    <row r="107" spans="2:7">
      <c r="B107" s="112">
        <v>89</v>
      </c>
      <c r="C107" s="112">
        <v>129</v>
      </c>
      <c r="D107" s="443" t="s">
        <v>193</v>
      </c>
      <c r="E107" s="441" t="s">
        <v>1042</v>
      </c>
      <c r="F107" s="444" t="s">
        <v>1042</v>
      </c>
      <c r="G107" s="442">
        <v>0</v>
      </c>
    </row>
    <row r="108" spans="2:7" ht="18.75" customHeight="1">
      <c r="B108" s="112">
        <v>90</v>
      </c>
      <c r="C108" s="112">
        <v>130</v>
      </c>
      <c r="D108" s="443" t="s">
        <v>194</v>
      </c>
      <c r="E108" s="441" t="s">
        <v>1131</v>
      </c>
      <c r="F108" s="444" t="s">
        <v>1131</v>
      </c>
      <c r="G108" s="442">
        <v>1</v>
      </c>
    </row>
    <row r="109" spans="2:7">
      <c r="B109" s="112">
        <v>91</v>
      </c>
      <c r="C109" s="112">
        <v>131</v>
      </c>
      <c r="D109" s="443" t="s">
        <v>195</v>
      </c>
      <c r="E109" s="441" t="s">
        <v>1131</v>
      </c>
      <c r="F109" s="444" t="s">
        <v>1131</v>
      </c>
      <c r="G109" s="442">
        <v>1</v>
      </c>
    </row>
    <row r="110" spans="2:7">
      <c r="B110" s="112">
        <v>92</v>
      </c>
      <c r="C110" s="112">
        <v>134</v>
      </c>
      <c r="D110" s="443" t="s">
        <v>196</v>
      </c>
      <c r="E110" s="441" t="s">
        <v>1131</v>
      </c>
      <c r="F110" s="444" t="s">
        <v>1131</v>
      </c>
      <c r="G110" s="442">
        <v>1</v>
      </c>
    </row>
    <row r="111" spans="2:7">
      <c r="B111" s="112">
        <v>93</v>
      </c>
      <c r="C111" s="112">
        <v>136</v>
      </c>
      <c r="D111" s="443" t="s">
        <v>198</v>
      </c>
      <c r="E111" s="441" t="s">
        <v>1131</v>
      </c>
      <c r="F111" s="444" t="s">
        <v>1131</v>
      </c>
      <c r="G111" s="442">
        <v>1</v>
      </c>
    </row>
    <row r="112" spans="2:7">
      <c r="B112" s="112">
        <v>94</v>
      </c>
      <c r="C112" s="112">
        <v>137</v>
      </c>
      <c r="D112" s="443" t="s">
        <v>199</v>
      </c>
      <c r="E112" s="441" t="s">
        <v>1131</v>
      </c>
      <c r="F112" s="444" t="s">
        <v>1131</v>
      </c>
      <c r="G112" s="442">
        <v>1</v>
      </c>
    </row>
    <row r="113" spans="2:7" ht="3" customHeight="1" thickBot="1">
      <c r="B113" s="356" t="s">
        <v>200</v>
      </c>
      <c r="C113" s="356" t="s">
        <v>200</v>
      </c>
      <c r="D113" s="115"/>
      <c r="E113" s="115"/>
      <c r="F113" s="116"/>
      <c r="G113" s="226"/>
    </row>
    <row r="114" spans="2:7" ht="15" thickTop="1"/>
    <row r="115" spans="2:7"/>
    <row r="116" spans="2:7"/>
    <row r="117" spans="2:7"/>
    <row r="118" spans="2:7"/>
    <row r="119" spans="2:7"/>
    <row r="120" spans="2:7"/>
    <row r="121" spans="2:7"/>
    <row r="122" spans="2:7"/>
    <row r="123" spans="2:7"/>
    <row r="124" spans="2:7"/>
    <row r="125" spans="2:7"/>
    <row r="126" spans="2:7"/>
    <row r="127" spans="2:7"/>
    <row r="128" spans="2:7"/>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7:G7"/>
    <mergeCell ref="C1:G1"/>
    <mergeCell ref="C2:G2"/>
    <mergeCell ref="C3:G3"/>
    <mergeCell ref="C4:G4"/>
    <mergeCell ref="C6:G6"/>
    <mergeCell ref="B16:B17"/>
    <mergeCell ref="C9:G9"/>
    <mergeCell ref="C11:G11"/>
    <mergeCell ref="C13:G13"/>
    <mergeCell ref="C14:G14"/>
    <mergeCell ref="C16:C17"/>
    <mergeCell ref="D16:D17"/>
    <mergeCell ref="G16:G17"/>
    <mergeCell ref="F16:F17"/>
    <mergeCell ref="E16:E17"/>
  </mergeCells>
  <conditionalFormatting sqref="B19:G112">
    <cfRule type="expression" dxfId="38"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theme="6" tint="0.39997558519241921"/>
    <pageSetUpPr fitToPage="1"/>
  </sheetPr>
  <dimension ref="A1:H623"/>
  <sheetViews>
    <sheetView showGridLines="0" zoomScaleNormal="100" workbookViewId="0"/>
  </sheetViews>
  <sheetFormatPr baseColWidth="10" defaultColWidth="0" defaultRowHeight="14.4" zeroHeight="1"/>
  <cols>
    <col min="1" max="1" width="3.88671875" style="108" customWidth="1"/>
    <col min="2" max="2" width="7.6640625" style="108" customWidth="1"/>
    <col min="3" max="3" width="14" style="108" customWidth="1"/>
    <col min="4" max="4" width="51.33203125" style="108" customWidth="1"/>
    <col min="5"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1417</v>
      </c>
      <c r="D9" s="883"/>
      <c r="E9" s="883"/>
      <c r="F9" s="883"/>
    </row>
    <row r="10" spans="1:6" s="1" customFormat="1" ht="12.75" customHeight="1">
      <c r="A10" s="104"/>
      <c r="B10" s="103"/>
      <c r="C10" s="103"/>
      <c r="D10" s="2"/>
      <c r="E10" s="44"/>
      <c r="F10" s="44"/>
    </row>
    <row r="11" spans="1:6" s="1" customFormat="1" ht="13.2">
      <c r="A11" s="104"/>
      <c r="B11" s="104"/>
      <c r="C11" s="884" t="s">
        <v>1410</v>
      </c>
      <c r="D11" s="884"/>
      <c r="E11" s="884"/>
      <c r="F11" s="884"/>
    </row>
    <row r="12" spans="1:6" s="1" customFormat="1" ht="15.6">
      <c r="A12" s="104"/>
      <c r="B12" s="105"/>
      <c r="C12" s="105"/>
      <c r="D12" s="106"/>
      <c r="E12" s="44"/>
      <c r="F12" s="44"/>
    </row>
    <row r="13" spans="1:6" s="1" customFormat="1" ht="13.2">
      <c r="A13" s="104"/>
      <c r="B13" s="104"/>
      <c r="C13" s="885" t="s">
        <v>1114</v>
      </c>
      <c r="D13" s="885"/>
      <c r="E13" s="885"/>
      <c r="F13" s="885"/>
    </row>
    <row r="14" spans="1:6">
      <c r="A14" s="107"/>
      <c r="B14" s="107"/>
      <c r="C14" s="885" t="s">
        <v>1115</v>
      </c>
      <c r="D14" s="885"/>
      <c r="E14" s="885"/>
      <c r="F14" s="885"/>
    </row>
    <row r="15" spans="1:6" ht="15" thickBot="1"/>
    <row r="16" spans="1:6" ht="24" customHeight="1" thickTop="1">
      <c r="B16" s="881" t="s">
        <v>97</v>
      </c>
      <c r="C16" s="881" t="s">
        <v>1096</v>
      </c>
      <c r="D16" s="902" t="s">
        <v>205</v>
      </c>
      <c r="E16" s="894" t="s">
        <v>1116</v>
      </c>
      <c r="F16" s="900" t="s">
        <v>1117</v>
      </c>
    </row>
    <row r="17" spans="2:6" ht="24" customHeight="1" thickBot="1">
      <c r="B17" s="882"/>
      <c r="C17" s="882"/>
      <c r="D17" s="903"/>
      <c r="E17" s="895"/>
      <c r="F17" s="901"/>
    </row>
    <row r="18" spans="2:6" ht="4.5" customHeight="1">
      <c r="B18" s="109"/>
      <c r="C18" s="109"/>
      <c r="D18" s="110"/>
      <c r="E18" s="433"/>
      <c r="F18" s="440"/>
    </row>
    <row r="19" spans="2:6">
      <c r="B19" s="112">
        <v>1</v>
      </c>
      <c r="C19" s="112">
        <v>4</v>
      </c>
      <c r="D19" s="443" t="s">
        <v>105</v>
      </c>
      <c r="E19" s="441" t="s">
        <v>397</v>
      </c>
      <c r="F19" s="442">
        <v>0</v>
      </c>
    </row>
    <row r="20" spans="2:6">
      <c r="B20" s="112">
        <v>2</v>
      </c>
      <c r="C20" s="112">
        <v>6</v>
      </c>
      <c r="D20" s="443" t="s">
        <v>106</v>
      </c>
      <c r="E20" s="441" t="s">
        <v>397</v>
      </c>
      <c r="F20" s="442">
        <v>0</v>
      </c>
    </row>
    <row r="21" spans="2:6">
      <c r="B21" s="112">
        <v>3</v>
      </c>
      <c r="C21" s="112">
        <v>9</v>
      </c>
      <c r="D21" s="443" t="s">
        <v>107</v>
      </c>
      <c r="E21" s="441" t="s">
        <v>397</v>
      </c>
      <c r="F21" s="442">
        <v>0</v>
      </c>
    </row>
    <row r="22" spans="2:6">
      <c r="B22" s="112">
        <v>4</v>
      </c>
      <c r="C22" s="112">
        <v>11</v>
      </c>
      <c r="D22" s="443" t="s">
        <v>108</v>
      </c>
      <c r="E22" s="441" t="s">
        <v>397</v>
      </c>
      <c r="F22" s="442">
        <v>0</v>
      </c>
    </row>
    <row r="23" spans="2:6">
      <c r="B23" s="112">
        <v>5</v>
      </c>
      <c r="C23" s="112">
        <v>12</v>
      </c>
      <c r="D23" s="443" t="s">
        <v>109</v>
      </c>
      <c r="E23" s="441" t="s">
        <v>397</v>
      </c>
      <c r="F23" s="442">
        <v>0</v>
      </c>
    </row>
    <row r="24" spans="2:6">
      <c r="B24" s="112">
        <v>6</v>
      </c>
      <c r="C24" s="112">
        <v>17</v>
      </c>
      <c r="D24" s="443" t="s">
        <v>110</v>
      </c>
      <c r="E24" s="441" t="s">
        <v>397</v>
      </c>
      <c r="F24" s="442">
        <v>0</v>
      </c>
    </row>
    <row r="25" spans="2:6">
      <c r="B25" s="112">
        <v>7</v>
      </c>
      <c r="C25" s="112">
        <v>18</v>
      </c>
      <c r="D25" s="443" t="s">
        <v>111</v>
      </c>
      <c r="E25" s="441" t="s">
        <v>397</v>
      </c>
      <c r="F25" s="442">
        <v>0</v>
      </c>
    </row>
    <row r="26" spans="2:6">
      <c r="B26" s="112">
        <v>8</v>
      </c>
      <c r="C26" s="112">
        <v>19</v>
      </c>
      <c r="D26" s="443" t="s">
        <v>112</v>
      </c>
      <c r="E26" s="441" t="s">
        <v>397</v>
      </c>
      <c r="F26" s="442">
        <v>0</v>
      </c>
    </row>
    <row r="27" spans="2:6">
      <c r="B27" s="112">
        <v>9</v>
      </c>
      <c r="C27" s="112">
        <v>20</v>
      </c>
      <c r="D27" s="443" t="s">
        <v>113</v>
      </c>
      <c r="E27" s="441" t="s">
        <v>397</v>
      </c>
      <c r="F27" s="442">
        <v>0</v>
      </c>
    </row>
    <row r="28" spans="2:6">
      <c r="B28" s="112">
        <v>10</v>
      </c>
      <c r="C28" s="112">
        <v>23</v>
      </c>
      <c r="D28" s="443" t="s">
        <v>114</v>
      </c>
      <c r="E28" s="441" t="s">
        <v>397</v>
      </c>
      <c r="F28" s="442">
        <v>0</v>
      </c>
    </row>
    <row r="29" spans="2:6">
      <c r="B29" s="112">
        <v>11</v>
      </c>
      <c r="C29" s="112">
        <v>24</v>
      </c>
      <c r="D29" s="443" t="s">
        <v>115</v>
      </c>
      <c r="E29" s="441" t="s">
        <v>397</v>
      </c>
      <c r="F29" s="442">
        <v>0</v>
      </c>
    </row>
    <row r="30" spans="2:6">
      <c r="B30" s="112">
        <v>12</v>
      </c>
      <c r="C30" s="112">
        <v>25</v>
      </c>
      <c r="D30" s="443" t="s">
        <v>116</v>
      </c>
      <c r="E30" s="441" t="s">
        <v>397</v>
      </c>
      <c r="F30" s="442">
        <v>0</v>
      </c>
    </row>
    <row r="31" spans="2:6">
      <c r="B31" s="112">
        <v>13</v>
      </c>
      <c r="C31" s="112">
        <v>26</v>
      </c>
      <c r="D31" s="443" t="s">
        <v>117</v>
      </c>
      <c r="E31" s="441" t="s">
        <v>397</v>
      </c>
      <c r="F31" s="442">
        <v>0</v>
      </c>
    </row>
    <row r="32" spans="2:6">
      <c r="B32" s="112">
        <v>14</v>
      </c>
      <c r="C32" s="112">
        <v>27</v>
      </c>
      <c r="D32" s="443" t="s">
        <v>118</v>
      </c>
      <c r="E32" s="441" t="s">
        <v>397</v>
      </c>
      <c r="F32" s="442">
        <v>0</v>
      </c>
    </row>
    <row r="33" spans="2:6">
      <c r="B33" s="112">
        <v>15</v>
      </c>
      <c r="C33" s="112">
        <v>28</v>
      </c>
      <c r="D33" s="443" t="s">
        <v>119</v>
      </c>
      <c r="E33" s="441" t="s">
        <v>397</v>
      </c>
      <c r="F33" s="442">
        <v>0</v>
      </c>
    </row>
    <row r="34" spans="2:6">
      <c r="B34" s="112">
        <v>16</v>
      </c>
      <c r="C34" s="112">
        <v>29</v>
      </c>
      <c r="D34" s="443" t="s">
        <v>120</v>
      </c>
      <c r="E34" s="441" t="s">
        <v>397</v>
      </c>
      <c r="F34" s="442">
        <v>0</v>
      </c>
    </row>
    <row r="35" spans="2:6">
      <c r="B35" s="112">
        <v>17</v>
      </c>
      <c r="C35" s="112">
        <v>30</v>
      </c>
      <c r="D35" s="443" t="s">
        <v>121</v>
      </c>
      <c r="E35" s="441" t="s">
        <v>397</v>
      </c>
      <c r="F35" s="442">
        <v>0</v>
      </c>
    </row>
    <row r="36" spans="2:6">
      <c r="B36" s="112">
        <v>18</v>
      </c>
      <c r="C36" s="112">
        <v>32</v>
      </c>
      <c r="D36" s="443" t="s">
        <v>122</v>
      </c>
      <c r="E36" s="441" t="s">
        <v>397</v>
      </c>
      <c r="F36" s="442">
        <v>0</v>
      </c>
    </row>
    <row r="37" spans="2:6">
      <c r="B37" s="112">
        <v>19</v>
      </c>
      <c r="C37" s="112">
        <v>33</v>
      </c>
      <c r="D37" s="443" t="s">
        <v>123</v>
      </c>
      <c r="E37" s="441" t="s">
        <v>397</v>
      </c>
      <c r="F37" s="442">
        <v>0</v>
      </c>
    </row>
    <row r="38" spans="2:6">
      <c r="B38" s="112">
        <v>20</v>
      </c>
      <c r="C38" s="112">
        <v>34</v>
      </c>
      <c r="D38" s="443" t="s">
        <v>124</v>
      </c>
      <c r="E38" s="441" t="s">
        <v>397</v>
      </c>
      <c r="F38" s="442">
        <v>0</v>
      </c>
    </row>
    <row r="39" spans="2:6">
      <c r="B39" s="112">
        <v>21</v>
      </c>
      <c r="C39" s="112">
        <v>35</v>
      </c>
      <c r="D39" s="443" t="s">
        <v>125</v>
      </c>
      <c r="E39" s="441" t="s">
        <v>397</v>
      </c>
      <c r="F39" s="442">
        <v>0</v>
      </c>
    </row>
    <row r="40" spans="2:6">
      <c r="B40" s="112">
        <v>22</v>
      </c>
      <c r="C40" s="112">
        <v>38</v>
      </c>
      <c r="D40" s="443" t="s">
        <v>126</v>
      </c>
      <c r="E40" s="441" t="s">
        <v>397</v>
      </c>
      <c r="F40" s="442">
        <v>0</v>
      </c>
    </row>
    <row r="41" spans="2:6">
      <c r="B41" s="112">
        <v>23</v>
      </c>
      <c r="C41" s="112">
        <v>39</v>
      </c>
      <c r="D41" s="443" t="s">
        <v>127</v>
      </c>
      <c r="E41" s="441" t="s">
        <v>397</v>
      </c>
      <c r="F41" s="442">
        <v>0</v>
      </c>
    </row>
    <row r="42" spans="2:6">
      <c r="B42" s="112">
        <v>24</v>
      </c>
      <c r="C42" s="112">
        <v>40</v>
      </c>
      <c r="D42" s="443" t="s">
        <v>128</v>
      </c>
      <c r="E42" s="441" t="s">
        <v>397</v>
      </c>
      <c r="F42" s="442">
        <v>0</v>
      </c>
    </row>
    <row r="43" spans="2:6">
      <c r="B43" s="112">
        <v>25</v>
      </c>
      <c r="C43" s="112">
        <v>41</v>
      </c>
      <c r="D43" s="443" t="s">
        <v>129</v>
      </c>
      <c r="E43" s="441" t="s">
        <v>397</v>
      </c>
      <c r="F43" s="442">
        <v>0</v>
      </c>
    </row>
    <row r="44" spans="2:6">
      <c r="B44" s="112">
        <v>26</v>
      </c>
      <c r="C44" s="112">
        <v>42</v>
      </c>
      <c r="D44" s="443" t="s">
        <v>130</v>
      </c>
      <c r="E44" s="441" t="s">
        <v>397</v>
      </c>
      <c r="F44" s="442">
        <v>0</v>
      </c>
    </row>
    <row r="45" spans="2:6">
      <c r="B45" s="112">
        <v>27</v>
      </c>
      <c r="C45" s="112">
        <v>43</v>
      </c>
      <c r="D45" s="443" t="s">
        <v>131</v>
      </c>
      <c r="E45" s="441" t="s">
        <v>397</v>
      </c>
      <c r="F45" s="442">
        <v>0</v>
      </c>
    </row>
    <row r="46" spans="2:6">
      <c r="B46" s="112">
        <v>28</v>
      </c>
      <c r="C46" s="112">
        <v>44</v>
      </c>
      <c r="D46" s="443" t="s">
        <v>132</v>
      </c>
      <c r="E46" s="441" t="s">
        <v>397</v>
      </c>
      <c r="F46" s="442">
        <v>0</v>
      </c>
    </row>
    <row r="47" spans="2:6">
      <c r="B47" s="112">
        <v>29</v>
      </c>
      <c r="C47" s="112">
        <v>45</v>
      </c>
      <c r="D47" s="443" t="s">
        <v>133</v>
      </c>
      <c r="E47" s="441" t="s">
        <v>397</v>
      </c>
      <c r="F47" s="442">
        <v>0</v>
      </c>
    </row>
    <row r="48" spans="2:6">
      <c r="B48" s="112">
        <v>30</v>
      </c>
      <c r="C48" s="112">
        <v>46</v>
      </c>
      <c r="D48" s="443" t="s">
        <v>134</v>
      </c>
      <c r="E48" s="441" t="s">
        <v>397</v>
      </c>
      <c r="F48" s="442">
        <v>0</v>
      </c>
    </row>
    <row r="49" spans="2:6">
      <c r="B49" s="112">
        <v>31</v>
      </c>
      <c r="C49" s="112">
        <v>47</v>
      </c>
      <c r="D49" s="443" t="s">
        <v>135</v>
      </c>
      <c r="E49" s="441" t="s">
        <v>397</v>
      </c>
      <c r="F49" s="442">
        <v>0</v>
      </c>
    </row>
    <row r="50" spans="2:6">
      <c r="B50" s="112">
        <v>32</v>
      </c>
      <c r="C50" s="112">
        <v>48</v>
      </c>
      <c r="D50" s="443" t="s">
        <v>136</v>
      </c>
      <c r="E50" s="441" t="s">
        <v>397</v>
      </c>
      <c r="F50" s="442">
        <v>0</v>
      </c>
    </row>
    <row r="51" spans="2:6">
      <c r="B51" s="112">
        <v>33</v>
      </c>
      <c r="C51" s="112">
        <v>50</v>
      </c>
      <c r="D51" s="443" t="s">
        <v>137</v>
      </c>
      <c r="E51" s="441" t="s">
        <v>397</v>
      </c>
      <c r="F51" s="442">
        <v>0</v>
      </c>
    </row>
    <row r="52" spans="2:6">
      <c r="B52" s="112">
        <v>34</v>
      </c>
      <c r="C52" s="112">
        <v>51</v>
      </c>
      <c r="D52" s="443" t="s">
        <v>138</v>
      </c>
      <c r="E52" s="441" t="s">
        <v>397</v>
      </c>
      <c r="F52" s="442">
        <v>0</v>
      </c>
    </row>
    <row r="53" spans="2:6">
      <c r="B53" s="112">
        <v>35</v>
      </c>
      <c r="C53" s="112">
        <v>54</v>
      </c>
      <c r="D53" s="443" t="s">
        <v>139</v>
      </c>
      <c r="E53" s="441" t="s">
        <v>397</v>
      </c>
      <c r="F53" s="442">
        <v>0</v>
      </c>
    </row>
    <row r="54" spans="2:6">
      <c r="B54" s="112">
        <v>36</v>
      </c>
      <c r="C54" s="112">
        <v>55</v>
      </c>
      <c r="D54" s="443" t="s">
        <v>140</v>
      </c>
      <c r="E54" s="441" t="s">
        <v>397</v>
      </c>
      <c r="F54" s="442">
        <v>0</v>
      </c>
    </row>
    <row r="55" spans="2:6">
      <c r="B55" s="112">
        <v>37</v>
      </c>
      <c r="C55" s="112">
        <v>57</v>
      </c>
      <c r="D55" s="443" t="s">
        <v>141</v>
      </c>
      <c r="E55" s="441" t="s">
        <v>397</v>
      </c>
      <c r="F55" s="442">
        <v>0</v>
      </c>
    </row>
    <row r="56" spans="2:6">
      <c r="B56" s="112">
        <v>38</v>
      </c>
      <c r="C56" s="112">
        <v>58</v>
      </c>
      <c r="D56" s="443" t="s">
        <v>142</v>
      </c>
      <c r="E56" s="441" t="s">
        <v>397</v>
      </c>
      <c r="F56" s="442">
        <v>0</v>
      </c>
    </row>
    <row r="57" spans="2:6">
      <c r="B57" s="112">
        <v>39</v>
      </c>
      <c r="C57" s="112">
        <v>59</v>
      </c>
      <c r="D57" s="443" t="s">
        <v>143</v>
      </c>
      <c r="E57" s="441" t="s">
        <v>397</v>
      </c>
      <c r="F57" s="442">
        <v>0</v>
      </c>
    </row>
    <row r="58" spans="2:6">
      <c r="B58" s="112">
        <v>40</v>
      </c>
      <c r="C58" s="112">
        <v>60</v>
      </c>
      <c r="D58" s="443" t="s">
        <v>144</v>
      </c>
      <c r="E58" s="441" t="s">
        <v>397</v>
      </c>
      <c r="F58" s="442">
        <v>0</v>
      </c>
    </row>
    <row r="59" spans="2:6">
      <c r="B59" s="112">
        <v>41</v>
      </c>
      <c r="C59" s="112">
        <v>63</v>
      </c>
      <c r="D59" s="443" t="s">
        <v>145</v>
      </c>
      <c r="E59" s="441" t="s">
        <v>397</v>
      </c>
      <c r="F59" s="442">
        <v>0</v>
      </c>
    </row>
    <row r="60" spans="2:6">
      <c r="B60" s="112">
        <v>42</v>
      </c>
      <c r="C60" s="112">
        <v>65</v>
      </c>
      <c r="D60" s="443" t="s">
        <v>146</v>
      </c>
      <c r="E60" s="441" t="s">
        <v>397</v>
      </c>
      <c r="F60" s="442">
        <v>0</v>
      </c>
    </row>
    <row r="61" spans="2:6">
      <c r="B61" s="112">
        <v>43</v>
      </c>
      <c r="C61" s="112">
        <v>66</v>
      </c>
      <c r="D61" s="443" t="s">
        <v>147</v>
      </c>
      <c r="E61" s="441" t="s">
        <v>397</v>
      </c>
      <c r="F61" s="442">
        <v>0</v>
      </c>
    </row>
    <row r="62" spans="2:6">
      <c r="B62" s="112">
        <v>44</v>
      </c>
      <c r="C62" s="112">
        <v>67</v>
      </c>
      <c r="D62" s="443" t="s">
        <v>148</v>
      </c>
      <c r="E62" s="441" t="s">
        <v>397</v>
      </c>
      <c r="F62" s="442">
        <v>0</v>
      </c>
    </row>
    <row r="63" spans="2:6">
      <c r="B63" s="112">
        <v>45</v>
      </c>
      <c r="C63" s="112">
        <v>68</v>
      </c>
      <c r="D63" s="443" t="s">
        <v>149</v>
      </c>
      <c r="E63" s="441" t="s">
        <v>397</v>
      </c>
      <c r="F63" s="442">
        <v>0</v>
      </c>
    </row>
    <row r="64" spans="2:6">
      <c r="B64" s="112">
        <v>46</v>
      </c>
      <c r="C64" s="112">
        <v>69</v>
      </c>
      <c r="D64" s="443" t="s">
        <v>150</v>
      </c>
      <c r="E64" s="441" t="s">
        <v>397</v>
      </c>
      <c r="F64" s="442">
        <v>0</v>
      </c>
    </row>
    <row r="65" spans="2:6">
      <c r="B65" s="112">
        <v>47</v>
      </c>
      <c r="C65" s="112">
        <v>70</v>
      </c>
      <c r="D65" s="443" t="s">
        <v>151</v>
      </c>
      <c r="E65" s="441" t="s">
        <v>397</v>
      </c>
      <c r="F65" s="442">
        <v>0</v>
      </c>
    </row>
    <row r="66" spans="2:6">
      <c r="B66" s="112">
        <v>48</v>
      </c>
      <c r="C66" s="112">
        <v>71</v>
      </c>
      <c r="D66" s="443" t="s">
        <v>152</v>
      </c>
      <c r="E66" s="441" t="s">
        <v>397</v>
      </c>
      <c r="F66" s="442">
        <v>0</v>
      </c>
    </row>
    <row r="67" spans="2:6">
      <c r="B67" s="112">
        <v>49</v>
      </c>
      <c r="C67" s="112">
        <v>72</v>
      </c>
      <c r="D67" s="443" t="s">
        <v>153</v>
      </c>
      <c r="E67" s="441" t="s">
        <v>397</v>
      </c>
      <c r="F67" s="442">
        <v>0</v>
      </c>
    </row>
    <row r="68" spans="2:6">
      <c r="B68" s="112">
        <v>50</v>
      </c>
      <c r="C68" s="112">
        <v>74</v>
      </c>
      <c r="D68" s="443" t="s">
        <v>154</v>
      </c>
      <c r="E68" s="441" t="s">
        <v>397</v>
      </c>
      <c r="F68" s="442">
        <v>0</v>
      </c>
    </row>
    <row r="69" spans="2:6">
      <c r="B69" s="112">
        <v>51</v>
      </c>
      <c r="C69" s="112">
        <v>77</v>
      </c>
      <c r="D69" s="443" t="s">
        <v>155</v>
      </c>
      <c r="E69" s="441" t="s">
        <v>397</v>
      </c>
      <c r="F69" s="442">
        <v>0</v>
      </c>
    </row>
    <row r="70" spans="2:6">
      <c r="B70" s="112">
        <v>52</v>
      </c>
      <c r="C70" s="112">
        <v>78</v>
      </c>
      <c r="D70" s="443" t="s">
        <v>156</v>
      </c>
      <c r="E70" s="441" t="s">
        <v>397</v>
      </c>
      <c r="F70" s="442">
        <v>0</v>
      </c>
    </row>
    <row r="71" spans="2:6">
      <c r="B71" s="112">
        <v>53</v>
      </c>
      <c r="C71" s="112">
        <v>81</v>
      </c>
      <c r="D71" s="443" t="s">
        <v>157</v>
      </c>
      <c r="E71" s="441" t="s">
        <v>397</v>
      </c>
      <c r="F71" s="442">
        <v>0</v>
      </c>
    </row>
    <row r="72" spans="2:6">
      <c r="B72" s="112">
        <v>54</v>
      </c>
      <c r="C72" s="112">
        <v>83</v>
      </c>
      <c r="D72" s="443" t="s">
        <v>158</v>
      </c>
      <c r="E72" s="441" t="s">
        <v>397</v>
      </c>
      <c r="F72" s="442">
        <v>0</v>
      </c>
    </row>
    <row r="73" spans="2:6">
      <c r="B73" s="112">
        <v>55</v>
      </c>
      <c r="C73" s="112">
        <v>85</v>
      </c>
      <c r="D73" s="443" t="s">
        <v>159</v>
      </c>
      <c r="E73" s="441" t="s">
        <v>397</v>
      </c>
      <c r="F73" s="442">
        <v>0</v>
      </c>
    </row>
    <row r="74" spans="2:6">
      <c r="B74" s="112">
        <v>56</v>
      </c>
      <c r="C74" s="112">
        <v>88</v>
      </c>
      <c r="D74" s="443" t="s">
        <v>160</v>
      </c>
      <c r="E74" s="441" t="s">
        <v>397</v>
      </c>
      <c r="F74" s="442">
        <v>0</v>
      </c>
    </row>
    <row r="75" spans="2:6">
      <c r="B75" s="112">
        <v>57</v>
      </c>
      <c r="C75" s="112">
        <v>89</v>
      </c>
      <c r="D75" s="443" t="s">
        <v>161</v>
      </c>
      <c r="E75" s="441" t="s">
        <v>397</v>
      </c>
      <c r="F75" s="442">
        <v>0</v>
      </c>
    </row>
    <row r="76" spans="2:6">
      <c r="B76" s="112">
        <v>58</v>
      </c>
      <c r="C76" s="112">
        <v>90</v>
      </c>
      <c r="D76" s="443" t="s">
        <v>162</v>
      </c>
      <c r="E76" s="441" t="s">
        <v>397</v>
      </c>
      <c r="F76" s="442">
        <v>0</v>
      </c>
    </row>
    <row r="77" spans="2:6">
      <c r="B77" s="112">
        <v>59</v>
      </c>
      <c r="C77" s="112">
        <v>91</v>
      </c>
      <c r="D77" s="443" t="s">
        <v>163</v>
      </c>
      <c r="E77" s="441" t="s">
        <v>397</v>
      </c>
      <c r="F77" s="442">
        <v>0</v>
      </c>
    </row>
    <row r="78" spans="2:6">
      <c r="B78" s="112">
        <v>60</v>
      </c>
      <c r="C78" s="112">
        <v>92</v>
      </c>
      <c r="D78" s="443" t="s">
        <v>164</v>
      </c>
      <c r="E78" s="441" t="s">
        <v>397</v>
      </c>
      <c r="F78" s="442">
        <v>0</v>
      </c>
    </row>
    <row r="79" spans="2:6">
      <c r="B79" s="112">
        <v>61</v>
      </c>
      <c r="C79" s="112">
        <v>93</v>
      </c>
      <c r="D79" s="443" t="s">
        <v>165</v>
      </c>
      <c r="E79" s="441" t="s">
        <v>397</v>
      </c>
      <c r="F79" s="442">
        <v>0</v>
      </c>
    </row>
    <row r="80" spans="2:6">
      <c r="B80" s="112">
        <v>62</v>
      </c>
      <c r="C80" s="112">
        <v>94</v>
      </c>
      <c r="D80" s="443" t="s">
        <v>166</v>
      </c>
      <c r="E80" s="441" t="s">
        <v>397</v>
      </c>
      <c r="F80" s="442">
        <v>0</v>
      </c>
    </row>
    <row r="81" spans="2:6">
      <c r="B81" s="112">
        <v>63</v>
      </c>
      <c r="C81" s="112">
        <v>95</v>
      </c>
      <c r="D81" s="443" t="s">
        <v>167</v>
      </c>
      <c r="E81" s="441" t="s">
        <v>397</v>
      </c>
      <c r="F81" s="442">
        <v>0</v>
      </c>
    </row>
    <row r="82" spans="2:6">
      <c r="B82" s="112">
        <v>64</v>
      </c>
      <c r="C82" s="112">
        <v>96</v>
      </c>
      <c r="D82" s="443" t="s">
        <v>168</v>
      </c>
      <c r="E82" s="441" t="s">
        <v>397</v>
      </c>
      <c r="F82" s="442">
        <v>0</v>
      </c>
    </row>
    <row r="83" spans="2:6">
      <c r="B83" s="112">
        <v>65</v>
      </c>
      <c r="C83" s="112">
        <v>98</v>
      </c>
      <c r="D83" s="443" t="s">
        <v>169</v>
      </c>
      <c r="E83" s="441" t="s">
        <v>397</v>
      </c>
      <c r="F83" s="442">
        <v>0</v>
      </c>
    </row>
    <row r="84" spans="2:6">
      <c r="B84" s="112">
        <v>66</v>
      </c>
      <c r="C84" s="112">
        <v>99</v>
      </c>
      <c r="D84" s="443" t="s">
        <v>170</v>
      </c>
      <c r="E84" s="441" t="s">
        <v>397</v>
      </c>
      <c r="F84" s="442">
        <v>0</v>
      </c>
    </row>
    <row r="85" spans="2:6">
      <c r="B85" s="112">
        <v>67</v>
      </c>
      <c r="C85" s="112">
        <v>100</v>
      </c>
      <c r="D85" s="443" t="s">
        <v>171</v>
      </c>
      <c r="E85" s="441" t="s">
        <v>397</v>
      </c>
      <c r="F85" s="442">
        <v>0</v>
      </c>
    </row>
    <row r="86" spans="2:6">
      <c r="B86" s="112">
        <v>68</v>
      </c>
      <c r="C86" s="112">
        <v>101</v>
      </c>
      <c r="D86" s="443" t="s">
        <v>172</v>
      </c>
      <c r="E86" s="441" t="s">
        <v>397</v>
      </c>
      <c r="F86" s="442">
        <v>0</v>
      </c>
    </row>
    <row r="87" spans="2:6">
      <c r="B87" s="112">
        <v>69</v>
      </c>
      <c r="C87" s="112">
        <v>102</v>
      </c>
      <c r="D87" s="443" t="s">
        <v>173</v>
      </c>
      <c r="E87" s="441" t="s">
        <v>397</v>
      </c>
      <c r="F87" s="442">
        <v>0</v>
      </c>
    </row>
    <row r="88" spans="2:6">
      <c r="B88" s="112">
        <v>70</v>
      </c>
      <c r="C88" s="112">
        <v>105</v>
      </c>
      <c r="D88" s="443" t="s">
        <v>174</v>
      </c>
      <c r="E88" s="441" t="s">
        <v>397</v>
      </c>
      <c r="F88" s="442">
        <v>0</v>
      </c>
    </row>
    <row r="89" spans="2:6">
      <c r="B89" s="112">
        <v>71</v>
      </c>
      <c r="C89" s="112">
        <v>106</v>
      </c>
      <c r="D89" s="443" t="s">
        <v>175</v>
      </c>
      <c r="E89" s="441" t="s">
        <v>397</v>
      </c>
      <c r="F89" s="442">
        <v>0</v>
      </c>
    </row>
    <row r="90" spans="2:6">
      <c r="B90" s="112">
        <v>72</v>
      </c>
      <c r="C90" s="112">
        <v>107</v>
      </c>
      <c r="D90" s="443" t="s">
        <v>176</v>
      </c>
      <c r="E90" s="441" t="s">
        <v>397</v>
      </c>
      <c r="F90" s="442">
        <v>0</v>
      </c>
    </row>
    <row r="91" spans="2:6">
      <c r="B91" s="112">
        <v>73</v>
      </c>
      <c r="C91" s="112">
        <v>108</v>
      </c>
      <c r="D91" s="443" t="s">
        <v>177</v>
      </c>
      <c r="E91" s="441" t="s">
        <v>397</v>
      </c>
      <c r="F91" s="442">
        <v>0</v>
      </c>
    </row>
    <row r="92" spans="2:6">
      <c r="B92" s="112">
        <v>74</v>
      </c>
      <c r="C92" s="112">
        <v>109</v>
      </c>
      <c r="D92" s="443" t="s">
        <v>178</v>
      </c>
      <c r="E92" s="441" t="s">
        <v>397</v>
      </c>
      <c r="F92" s="442">
        <v>0</v>
      </c>
    </row>
    <row r="93" spans="2:6">
      <c r="B93" s="112">
        <v>75</v>
      </c>
      <c r="C93" s="112">
        <v>110</v>
      </c>
      <c r="D93" s="443" t="s">
        <v>179</v>
      </c>
      <c r="E93" s="441" t="s">
        <v>397</v>
      </c>
      <c r="F93" s="442">
        <v>0</v>
      </c>
    </row>
    <row r="94" spans="2:6">
      <c r="B94" s="112">
        <v>76</v>
      </c>
      <c r="C94" s="112">
        <v>112</v>
      </c>
      <c r="D94" s="443" t="s">
        <v>180</v>
      </c>
      <c r="E94" s="441" t="s">
        <v>397</v>
      </c>
      <c r="F94" s="442">
        <v>0</v>
      </c>
    </row>
    <row r="95" spans="2:6">
      <c r="B95" s="112">
        <v>77</v>
      </c>
      <c r="C95" s="112">
        <v>113</v>
      </c>
      <c r="D95" s="443" t="s">
        <v>181</v>
      </c>
      <c r="E95" s="441" t="s">
        <v>397</v>
      </c>
      <c r="F95" s="442">
        <v>0</v>
      </c>
    </row>
    <row r="96" spans="2:6">
      <c r="B96" s="112">
        <v>78</v>
      </c>
      <c r="C96" s="112">
        <v>114</v>
      </c>
      <c r="D96" s="443" t="s">
        <v>182</v>
      </c>
      <c r="E96" s="441" t="s">
        <v>397</v>
      </c>
      <c r="F96" s="442">
        <v>0</v>
      </c>
    </row>
    <row r="97" spans="2:6">
      <c r="B97" s="112">
        <v>79</v>
      </c>
      <c r="C97" s="112">
        <v>115</v>
      </c>
      <c r="D97" s="443" t="s">
        <v>183</v>
      </c>
      <c r="E97" s="441" t="s">
        <v>397</v>
      </c>
      <c r="F97" s="442">
        <v>0</v>
      </c>
    </row>
    <row r="98" spans="2:6">
      <c r="B98" s="112">
        <v>80</v>
      </c>
      <c r="C98" s="112">
        <v>116</v>
      </c>
      <c r="D98" s="443" t="s">
        <v>184</v>
      </c>
      <c r="E98" s="441" t="s">
        <v>397</v>
      </c>
      <c r="F98" s="442">
        <v>0</v>
      </c>
    </row>
    <row r="99" spans="2:6">
      <c r="B99" s="112">
        <v>81</v>
      </c>
      <c r="C99" s="112">
        <v>117</v>
      </c>
      <c r="D99" s="443" t="s">
        <v>185</v>
      </c>
      <c r="E99" s="441" t="s">
        <v>397</v>
      </c>
      <c r="F99" s="442">
        <v>0</v>
      </c>
    </row>
    <row r="100" spans="2:6">
      <c r="B100" s="112">
        <v>82</v>
      </c>
      <c r="C100" s="112">
        <v>118</v>
      </c>
      <c r="D100" s="443" t="s">
        <v>186</v>
      </c>
      <c r="E100" s="441" t="s">
        <v>397</v>
      </c>
      <c r="F100" s="442">
        <v>0</v>
      </c>
    </row>
    <row r="101" spans="2:6">
      <c r="B101" s="112">
        <v>83</v>
      </c>
      <c r="C101" s="112">
        <v>119</v>
      </c>
      <c r="D101" s="443" t="s">
        <v>187</v>
      </c>
      <c r="E101" s="441" t="s">
        <v>397</v>
      </c>
      <c r="F101" s="442">
        <v>0</v>
      </c>
    </row>
    <row r="102" spans="2:6">
      <c r="B102" s="112">
        <v>84</v>
      </c>
      <c r="C102" s="112">
        <v>120</v>
      </c>
      <c r="D102" s="443" t="s">
        <v>188</v>
      </c>
      <c r="E102" s="441" t="s">
        <v>397</v>
      </c>
      <c r="F102" s="442">
        <v>0</v>
      </c>
    </row>
    <row r="103" spans="2:6">
      <c r="B103" s="112">
        <v>85</v>
      </c>
      <c r="C103" s="112">
        <v>122</v>
      </c>
      <c r="D103" s="443" t="s">
        <v>189</v>
      </c>
      <c r="E103" s="441" t="s">
        <v>397</v>
      </c>
      <c r="F103" s="442">
        <v>0</v>
      </c>
    </row>
    <row r="104" spans="2:6">
      <c r="B104" s="112">
        <v>86</v>
      </c>
      <c r="C104" s="112">
        <v>123</v>
      </c>
      <c r="D104" s="443" t="s">
        <v>190</v>
      </c>
      <c r="E104" s="441" t="s">
        <v>397</v>
      </c>
      <c r="F104" s="442">
        <v>0</v>
      </c>
    </row>
    <row r="105" spans="2:6">
      <c r="B105" s="112">
        <v>87</v>
      </c>
      <c r="C105" s="112">
        <v>124</v>
      </c>
      <c r="D105" s="443" t="s">
        <v>191</v>
      </c>
      <c r="E105" s="441" t="s">
        <v>397</v>
      </c>
      <c r="F105" s="442">
        <v>0</v>
      </c>
    </row>
    <row r="106" spans="2:6">
      <c r="B106" s="112">
        <v>88</v>
      </c>
      <c r="C106" s="112">
        <v>125</v>
      </c>
      <c r="D106" s="443" t="s">
        <v>192</v>
      </c>
      <c r="E106" s="441" t="s">
        <v>397</v>
      </c>
      <c r="F106" s="442">
        <v>0</v>
      </c>
    </row>
    <row r="107" spans="2:6">
      <c r="B107" s="112">
        <v>89</v>
      </c>
      <c r="C107" s="112">
        <v>129</v>
      </c>
      <c r="D107" s="443" t="s">
        <v>193</v>
      </c>
      <c r="E107" s="441" t="s">
        <v>397</v>
      </c>
      <c r="F107" s="442">
        <v>0</v>
      </c>
    </row>
    <row r="108" spans="2:6">
      <c r="B108" s="112">
        <v>90</v>
      </c>
      <c r="C108" s="112">
        <v>130</v>
      </c>
      <c r="D108" s="443" t="s">
        <v>194</v>
      </c>
      <c r="E108" s="441" t="s">
        <v>397</v>
      </c>
      <c r="F108" s="442">
        <v>0</v>
      </c>
    </row>
    <row r="109" spans="2:6">
      <c r="B109" s="112">
        <v>91</v>
      </c>
      <c r="C109" s="112">
        <v>131</v>
      </c>
      <c r="D109" s="443" t="s">
        <v>195</v>
      </c>
      <c r="E109" s="441" t="s">
        <v>397</v>
      </c>
      <c r="F109" s="442">
        <v>0</v>
      </c>
    </row>
    <row r="110" spans="2:6">
      <c r="B110" s="112">
        <v>92</v>
      </c>
      <c r="C110" s="112">
        <v>134</v>
      </c>
      <c r="D110" s="443" t="s">
        <v>196</v>
      </c>
      <c r="E110" s="441" t="s">
        <v>397</v>
      </c>
      <c r="F110" s="442">
        <v>0</v>
      </c>
    </row>
    <row r="111" spans="2:6">
      <c r="B111" s="112">
        <v>93</v>
      </c>
      <c r="C111" s="112">
        <v>136</v>
      </c>
      <c r="D111" s="443" t="s">
        <v>198</v>
      </c>
      <c r="E111" s="441" t="s">
        <v>397</v>
      </c>
      <c r="F111" s="442">
        <v>0</v>
      </c>
    </row>
    <row r="112" spans="2:6">
      <c r="B112" s="112">
        <v>94</v>
      </c>
      <c r="C112" s="112">
        <v>137</v>
      </c>
      <c r="D112" s="443" t="s">
        <v>199</v>
      </c>
      <c r="E112" s="441" t="s">
        <v>397</v>
      </c>
      <c r="F112" s="442">
        <v>0</v>
      </c>
    </row>
    <row r="113" spans="2:6" ht="3" customHeight="1" thickBot="1">
      <c r="B113" s="356" t="s">
        <v>200</v>
      </c>
      <c r="C113" s="356" t="s">
        <v>200</v>
      </c>
      <c r="D113" s="115"/>
      <c r="E113" s="115"/>
      <c r="F113" s="116"/>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9:D112">
    <cfRule type="expression" dxfId="37" priority="4" stopIfTrue="1">
      <formula>MOD(ROW(),2)</formula>
    </cfRule>
  </conditionalFormatting>
  <conditionalFormatting sqref="E19:E112">
    <cfRule type="cellIs" dxfId="36" priority="2" operator="equal">
      <formula>"NO"</formula>
    </cfRule>
    <cfRule type="cellIs" dxfId="35" priority="3" operator="equal">
      <formula>"SI"</formula>
    </cfRule>
  </conditionalFormatting>
  <conditionalFormatting sqref="F19:F112">
    <cfRule type="cellIs" dxfId="34" priority="1" operator="equal">
      <formula>0</formula>
    </cfRule>
  </conditionalFormatting>
  <dataValidations disablePrompts="1" count="2">
    <dataValidation type="decimal" allowBlank="1" showInputMessage="1" showErrorMessage="1" sqref="F19:F112" xr:uid="{00000000-0002-0000-0B00-000000000000}">
      <formula1>-0.0000007</formula1>
      <formula2>0.0000007</formula2>
    </dataValidation>
    <dataValidation type="list" allowBlank="1" showInputMessage="1" showErrorMessage="1" sqref="E19:E113"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4.4"/>
  <cols>
    <col min="1" max="1" width="1.44140625" style="108" customWidth="1"/>
    <col min="2" max="2" width="16.44140625" style="108" customWidth="1"/>
    <col min="3" max="3" width="15.44140625" style="108" customWidth="1"/>
    <col min="4" max="4" width="45.6640625" style="108" customWidth="1"/>
    <col min="5" max="6" width="14.109375" style="108" customWidth="1"/>
    <col min="7" max="8" width="15.33203125" style="108" customWidth="1"/>
    <col min="9" max="9" width="18.88671875" style="108" customWidth="1"/>
    <col min="10" max="10" width="15.6640625" style="108" customWidth="1"/>
    <col min="11" max="11" width="41.33203125" style="108" customWidth="1"/>
    <col min="12" max="13" width="11.44140625" style="108" customWidth="1"/>
    <col min="14" max="14" width="0" style="108" hidden="1" customWidth="1"/>
    <col min="15" max="16384" width="11.44140625" style="108" hidden="1"/>
  </cols>
  <sheetData>
    <row r="1" spans="1:11" s="3" customFormat="1" ht="15" customHeight="1">
      <c r="A1" s="102"/>
      <c r="B1" s="883" t="str">
        <f>PROPONENTES!B1</f>
        <v>INSTITUTO NACIONAL DE VÍAS</v>
      </c>
      <c r="C1" s="883"/>
      <c r="D1" s="883"/>
      <c r="E1" s="883"/>
      <c r="F1" s="883"/>
      <c r="G1" s="883"/>
      <c r="H1" s="883"/>
      <c r="I1" s="883"/>
      <c r="J1" s="883"/>
      <c r="K1" s="883"/>
    </row>
    <row r="2" spans="1:11" s="1" customFormat="1" ht="15" customHeight="1">
      <c r="A2" s="104"/>
      <c r="B2" s="883" t="str">
        <f>PROPONENTES!B2</f>
        <v>DIRECCIÓN GENERAL</v>
      </c>
      <c r="C2" s="883"/>
      <c r="D2" s="883"/>
      <c r="E2" s="883"/>
      <c r="F2" s="883"/>
      <c r="G2" s="883"/>
      <c r="H2" s="883"/>
      <c r="I2" s="883"/>
      <c r="J2" s="883"/>
      <c r="K2" s="883"/>
    </row>
    <row r="3" spans="1:11" s="1" customFormat="1" ht="15" customHeight="1">
      <c r="A3" s="104"/>
      <c r="B3" s="883" t="str">
        <f>PROPONENTES!B3</f>
        <v>DIRECCION JURIDICA</v>
      </c>
      <c r="C3" s="883"/>
      <c r="D3" s="883"/>
      <c r="E3" s="883"/>
      <c r="F3" s="883"/>
      <c r="G3" s="883"/>
      <c r="H3" s="883"/>
      <c r="I3" s="883"/>
      <c r="J3" s="883"/>
      <c r="K3" s="883"/>
    </row>
    <row r="4" spans="1:11" s="1" customFormat="1" ht="12.75" customHeight="1">
      <c r="A4" s="104"/>
      <c r="B4" s="883" t="str">
        <f>PROPONENTES!B4</f>
        <v>SUBDIRECCION DE PROCESOS DE SELECCIÓN CONTRACTUALES</v>
      </c>
      <c r="C4" s="883"/>
      <c r="D4" s="883"/>
      <c r="E4" s="883"/>
      <c r="F4" s="883"/>
      <c r="G4" s="883"/>
      <c r="H4" s="883"/>
      <c r="I4" s="883"/>
      <c r="J4" s="883"/>
      <c r="K4" s="883"/>
    </row>
    <row r="5" spans="1:11" s="1" customFormat="1" ht="13.2">
      <c r="A5" s="104"/>
      <c r="B5" s="103"/>
      <c r="C5" s="2"/>
      <c r="D5" s="44"/>
      <c r="E5" s="44"/>
      <c r="F5" s="44"/>
      <c r="G5" s="44"/>
      <c r="H5" s="44"/>
      <c r="I5" s="44"/>
      <c r="J5" s="44"/>
      <c r="K5" s="44"/>
    </row>
    <row r="6" spans="1:11" s="1" customFormat="1" ht="13.2">
      <c r="A6" s="104"/>
      <c r="B6" s="883" t="str">
        <f>+PROPONENTES!B6</f>
        <v>CONCURSO DE MÉRITOS ABIERTO</v>
      </c>
      <c r="C6" s="883"/>
      <c r="D6" s="883"/>
      <c r="E6" s="883"/>
      <c r="F6" s="883"/>
      <c r="G6" s="883"/>
      <c r="H6" s="883"/>
      <c r="I6" s="883"/>
      <c r="J6" s="883"/>
      <c r="K6" s="883"/>
    </row>
    <row r="7" spans="1:11" s="1" customFormat="1" ht="12.75" customHeight="1">
      <c r="A7" s="104"/>
      <c r="B7" s="883" t="str">
        <f>PROPONENTES!B7</f>
        <v>CMA-DEO-SVR-CCPT-044-2024</v>
      </c>
      <c r="C7" s="883"/>
      <c r="D7" s="883"/>
      <c r="E7" s="883"/>
      <c r="F7" s="883"/>
      <c r="G7" s="883"/>
      <c r="H7" s="883"/>
      <c r="I7" s="883"/>
      <c r="J7" s="883"/>
      <c r="K7" s="883"/>
    </row>
    <row r="8" spans="1:11" s="1" customFormat="1" ht="15.6">
      <c r="A8" s="104"/>
      <c r="B8" s="103"/>
      <c r="C8" s="106"/>
      <c r="D8" s="44"/>
      <c r="E8" s="44"/>
      <c r="F8" s="44"/>
      <c r="G8" s="44"/>
      <c r="H8" s="44"/>
      <c r="I8" s="44"/>
      <c r="J8" s="44"/>
      <c r="K8" s="44"/>
    </row>
    <row r="9" spans="1:11" s="1" customFormat="1" ht="33.75" customHeight="1">
      <c r="A9" s="104"/>
      <c r="B9" s="883" t="str">
        <f>PROPONENTES!B9</f>
        <v>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4”</v>
      </c>
      <c r="C9" s="883"/>
      <c r="D9" s="883"/>
      <c r="E9" s="883"/>
      <c r="F9" s="883"/>
      <c r="G9" s="883"/>
      <c r="H9" s="883"/>
      <c r="I9" s="883"/>
      <c r="J9" s="883"/>
      <c r="K9" s="883"/>
    </row>
    <row r="10" spans="1:11" s="1" customFormat="1" ht="15.6">
      <c r="A10" s="104"/>
      <c r="B10" s="103"/>
      <c r="C10" s="106"/>
      <c r="D10" s="44"/>
      <c r="E10" s="44"/>
      <c r="F10" s="44"/>
      <c r="G10" s="44"/>
      <c r="H10" s="44"/>
      <c r="I10" s="44"/>
      <c r="J10" s="44"/>
      <c r="K10" s="44"/>
    </row>
    <row r="11" spans="1:11" s="1" customFormat="1" ht="15.75" customHeight="1">
      <c r="A11" s="104"/>
      <c r="B11" s="883" t="str">
        <f>PROPONENTES!B11</f>
        <v>LOTE No. 4</v>
      </c>
      <c r="C11" s="883"/>
      <c r="D11" s="883"/>
      <c r="E11" s="883"/>
      <c r="F11" s="883"/>
      <c r="G11" s="883"/>
      <c r="H11" s="883"/>
      <c r="I11" s="883"/>
      <c r="J11" s="883"/>
      <c r="K11" s="883"/>
    </row>
    <row r="12" spans="1:11" s="1" customFormat="1" ht="15.6">
      <c r="A12" s="104"/>
      <c r="B12" s="103"/>
      <c r="C12" s="106"/>
      <c r="D12" s="44"/>
      <c r="E12" s="44"/>
      <c r="F12" s="44"/>
      <c r="G12" s="44"/>
      <c r="H12" s="44"/>
      <c r="I12" s="44"/>
      <c r="J12" s="44"/>
      <c r="K12" s="44"/>
    </row>
    <row r="13" spans="1:11" s="1" customFormat="1" ht="13.2">
      <c r="A13" s="104"/>
      <c r="B13" s="885" t="s">
        <v>1103</v>
      </c>
      <c r="C13" s="885"/>
      <c r="D13" s="885"/>
      <c r="E13" s="885"/>
      <c r="F13" s="885"/>
      <c r="G13" s="885"/>
      <c r="H13" s="885"/>
      <c r="I13" s="885"/>
      <c r="J13" s="885"/>
      <c r="K13" s="885"/>
    </row>
    <row r="14" spans="1:11">
      <c r="A14" s="107"/>
      <c r="B14" s="885" t="s">
        <v>1118</v>
      </c>
      <c r="C14" s="885"/>
      <c r="D14" s="885"/>
      <c r="E14" s="885"/>
      <c r="F14" s="885"/>
      <c r="G14" s="885"/>
      <c r="H14" s="885"/>
      <c r="I14" s="885"/>
      <c r="J14" s="885"/>
      <c r="K14" s="885"/>
    </row>
    <row r="15" spans="1:11" ht="15" thickBot="1"/>
    <row r="16" spans="1:11" s="135" customFormat="1" ht="15.75" customHeight="1" thickTop="1">
      <c r="B16" s="913" t="s">
        <v>204</v>
      </c>
      <c r="C16" s="917" t="s">
        <v>1119</v>
      </c>
      <c r="D16" s="917" t="s">
        <v>205</v>
      </c>
      <c r="E16" s="307"/>
      <c r="F16" s="921" t="s">
        <v>1120</v>
      </c>
      <c r="G16" s="922"/>
      <c r="H16" s="922"/>
      <c r="I16" s="922"/>
      <c r="J16" s="906" t="s">
        <v>1121</v>
      </c>
      <c r="K16" s="909" t="s">
        <v>1122</v>
      </c>
    </row>
    <row r="17" spans="2:11" s="135" customFormat="1" ht="15" customHeight="1">
      <c r="B17" s="914"/>
      <c r="C17" s="918"/>
      <c r="D17" s="918"/>
      <c r="E17" s="919" t="s">
        <v>1123</v>
      </c>
      <c r="F17" s="919" t="s">
        <v>1124</v>
      </c>
      <c r="G17" s="919" t="s">
        <v>30</v>
      </c>
      <c r="H17" s="919" t="s">
        <v>28</v>
      </c>
      <c r="I17" s="919" t="s">
        <v>1125</v>
      </c>
      <c r="J17" s="907"/>
      <c r="K17" s="910"/>
    </row>
    <row r="18" spans="2:11" s="135" customFormat="1" ht="70.5" customHeight="1">
      <c r="B18" s="915"/>
      <c r="C18" s="919"/>
      <c r="D18" s="919"/>
      <c r="E18" s="923"/>
      <c r="F18" s="923"/>
      <c r="G18" s="924"/>
      <c r="H18" s="924"/>
      <c r="I18" s="923"/>
      <c r="J18" s="908"/>
      <c r="K18" s="911"/>
    </row>
    <row r="19" spans="2:11" s="135" customFormat="1" ht="18" customHeight="1" thickBot="1">
      <c r="B19" s="916"/>
      <c r="C19" s="920"/>
      <c r="D19" s="920"/>
      <c r="E19" s="308"/>
      <c r="F19" s="309">
        <v>69</v>
      </c>
      <c r="G19" s="310">
        <v>10</v>
      </c>
      <c r="H19" s="310">
        <v>20</v>
      </c>
      <c r="I19" s="309">
        <v>1</v>
      </c>
      <c r="J19" s="311">
        <f>SUM(F19:I19)</f>
        <v>100</v>
      </c>
      <c r="K19" s="912"/>
    </row>
    <row r="20" spans="2:11" s="136" customFormat="1" ht="8.25" customHeight="1">
      <c r="B20" s="137"/>
      <c r="C20" s="138"/>
      <c r="D20" s="139"/>
      <c r="E20" s="139"/>
      <c r="F20" s="139"/>
      <c r="G20" s="140"/>
      <c r="H20" s="140"/>
      <c r="I20" s="139"/>
      <c r="J20" s="140"/>
      <c r="K20" s="141"/>
    </row>
    <row r="21" spans="2:11" s="136" customFormat="1" ht="13.8">
      <c r="B21" s="142" t="e">
        <f>PROPONENTES!#REF!</f>
        <v>#REF!</v>
      </c>
      <c r="C21" s="143">
        <v>1</v>
      </c>
      <c r="D21" s="144" t="e">
        <f>VLOOKUP(B21,PROPONENTES!$C$19:$E$112,2,FALSE)</f>
        <v>#REF!</v>
      </c>
      <c r="E21" s="222" t="e">
        <f>VLOOKUP(B21,'PONDERACION EXP.'!$C$41:$J$135,6,FALSE)</f>
        <v>#REF!</v>
      </c>
      <c r="F21" s="213" t="e">
        <f>VLOOKUP(B21,'PONDERACION EXP.'!#REF!,8,FALSE)</f>
        <v>#REF!</v>
      </c>
      <c r="G21" s="175" t="e">
        <f>VLOOKUP(B21,'EQUIPO DE TRABAJO'!#REF!,3,FALSE)</f>
        <v>#REF!</v>
      </c>
      <c r="H21" s="175" t="e">
        <f>VLOOKUP(B21,'APOYO A IND. NAL.'!$C$19:$E$112,3,FALSE)</f>
        <v>#REF!</v>
      </c>
      <c r="I21" s="176" t="e">
        <f>VLOOKUP(B21,'VIN.PERS.DISC.'!#REF!,5,FALSE)</f>
        <v>#REF!</v>
      </c>
      <c r="J21" s="214" t="e">
        <f>SUM(F21:I21)</f>
        <v>#REF!</v>
      </c>
      <c r="K21" s="145"/>
    </row>
    <row r="22" spans="2:11" s="136" customFormat="1" ht="13.8">
      <c r="B22" s="142" t="e">
        <f>PROPONENTES!#REF!</f>
        <v>#REF!</v>
      </c>
      <c r="C22" s="143">
        <v>2</v>
      </c>
      <c r="D22" s="144" t="e">
        <f>VLOOKUP(B22,PROPONENTES!$C$19:$E$112,2,FALSE)</f>
        <v>#REF!</v>
      </c>
      <c r="E22" s="222" t="e">
        <f>VLOOKUP(B22,'PONDERACION EXP.'!$C$41:$J$135,6,FALSE)</f>
        <v>#REF!</v>
      </c>
      <c r="F22" s="213" t="e">
        <f>VLOOKUP(B22,'PONDERACION EXP.'!#REF!,8,FALSE)</f>
        <v>#REF!</v>
      </c>
      <c r="G22" s="175" t="e">
        <f>VLOOKUP(B22,'EQUIPO DE TRABAJO'!#REF!,3,FALSE)</f>
        <v>#REF!</v>
      </c>
      <c r="H22" s="175" t="e">
        <f>VLOOKUP(B22,'APOYO A IND. NAL.'!$C$19:$E$112,3,FALSE)</f>
        <v>#REF!</v>
      </c>
      <c r="I22" s="176" t="e">
        <f>VLOOKUP(B22,'VIN.PERS.DISC.'!#REF!,5,FALSE)</f>
        <v>#REF!</v>
      </c>
      <c r="J22" s="214" t="e">
        <f t="shared" ref="J22:J52" si="0">SUM(F22:I22)</f>
        <v>#REF!</v>
      </c>
      <c r="K22" s="145"/>
    </row>
    <row r="23" spans="2:11" s="136" customFormat="1" ht="13.8">
      <c r="B23" s="142" t="e">
        <f>PROPONENTES!#REF!</f>
        <v>#REF!</v>
      </c>
      <c r="C23" s="143">
        <v>3</v>
      </c>
      <c r="D23" s="144" t="e">
        <f>VLOOKUP(B23,PROPONENTES!$C$19:$E$112,2,FALSE)</f>
        <v>#REF!</v>
      </c>
      <c r="E23" s="222" t="e">
        <f>VLOOKUP(B23,'PONDERACION EXP.'!$C$41:$J$135,6,FALSE)</f>
        <v>#REF!</v>
      </c>
      <c r="F23" s="213" t="e">
        <f>VLOOKUP(B23,'PONDERACION EXP.'!#REF!,8,FALSE)</f>
        <v>#REF!</v>
      </c>
      <c r="G23" s="175" t="e">
        <f>VLOOKUP(B23,'EQUIPO DE TRABAJO'!#REF!,3,FALSE)</f>
        <v>#REF!</v>
      </c>
      <c r="H23" s="175" t="e">
        <f>VLOOKUP(B23,'APOYO A IND. NAL.'!$C$19:$E$112,3,FALSE)</f>
        <v>#REF!</v>
      </c>
      <c r="I23" s="176" t="e">
        <f>VLOOKUP(B23,'VIN.PERS.DISC.'!#REF!,5,FALSE)</f>
        <v>#REF!</v>
      </c>
      <c r="J23" s="214" t="e">
        <f t="shared" si="0"/>
        <v>#REF!</v>
      </c>
      <c r="K23" s="145"/>
    </row>
    <row r="24" spans="2:11" s="136" customFormat="1" ht="13.8">
      <c r="B24" s="142" t="e">
        <f>PROPONENTES!#REF!</f>
        <v>#REF!</v>
      </c>
      <c r="C24" s="143">
        <v>4</v>
      </c>
      <c r="D24" s="144" t="e">
        <f>VLOOKUP(B24,PROPONENTES!$C$19:$E$112,2,FALSE)</f>
        <v>#REF!</v>
      </c>
      <c r="E24" s="222" t="e">
        <f>VLOOKUP(B24,'PONDERACION EXP.'!$C$41:$J$135,6,FALSE)</f>
        <v>#REF!</v>
      </c>
      <c r="F24" s="213" t="e">
        <f>VLOOKUP(B24,'PONDERACION EXP.'!#REF!,8,FALSE)</f>
        <v>#REF!</v>
      </c>
      <c r="G24" s="175" t="e">
        <f>VLOOKUP(B24,'EQUIPO DE TRABAJO'!#REF!,3,FALSE)</f>
        <v>#REF!</v>
      </c>
      <c r="H24" s="175" t="e">
        <f>VLOOKUP(B24,'APOYO A IND. NAL.'!$C$19:$E$112,3,FALSE)</f>
        <v>#REF!</v>
      </c>
      <c r="I24" s="176" t="e">
        <f>VLOOKUP(B24,'VIN.PERS.DISC.'!#REF!,5,FALSE)</f>
        <v>#REF!</v>
      </c>
      <c r="J24" s="214" t="e">
        <f t="shared" si="0"/>
        <v>#REF!</v>
      </c>
      <c r="K24" s="145"/>
    </row>
    <row r="25" spans="2:11" s="136" customFormat="1" ht="13.8">
      <c r="B25" s="142" t="e">
        <f>PROPONENTES!#REF!</f>
        <v>#REF!</v>
      </c>
      <c r="C25" s="143">
        <v>5</v>
      </c>
      <c r="D25" s="144" t="e">
        <f>VLOOKUP(B25,PROPONENTES!$C$19:$E$112,2,FALSE)</f>
        <v>#REF!</v>
      </c>
      <c r="E25" s="222" t="e">
        <f>VLOOKUP(B25,'PONDERACION EXP.'!$C$41:$J$135,6,FALSE)</f>
        <v>#REF!</v>
      </c>
      <c r="F25" s="213" t="e">
        <f>VLOOKUP(B25,'PONDERACION EXP.'!#REF!,8,FALSE)</f>
        <v>#REF!</v>
      </c>
      <c r="G25" s="175" t="e">
        <f>VLOOKUP(B25,'EQUIPO DE TRABAJO'!#REF!,3,FALSE)</f>
        <v>#REF!</v>
      </c>
      <c r="H25" s="175" t="e">
        <f>VLOOKUP(B25,'APOYO A IND. NAL.'!$C$19:$E$112,3,FALSE)</f>
        <v>#REF!</v>
      </c>
      <c r="I25" s="176" t="e">
        <f>VLOOKUP(B25,'VIN.PERS.DISC.'!#REF!,5,FALSE)</f>
        <v>#REF!</v>
      </c>
      <c r="J25" s="214" t="e">
        <f t="shared" si="0"/>
        <v>#REF!</v>
      </c>
      <c r="K25" s="145"/>
    </row>
    <row r="26" spans="2:11" s="136" customFormat="1" ht="13.8">
      <c r="B26" s="142" t="e">
        <f>PROPONENTES!#REF!</f>
        <v>#REF!</v>
      </c>
      <c r="C26" s="143">
        <v>6</v>
      </c>
      <c r="D26" s="144" t="e">
        <f>VLOOKUP(B26,PROPONENTES!$C$19:$E$112,2,FALSE)</f>
        <v>#REF!</v>
      </c>
      <c r="E26" s="222" t="e">
        <f>VLOOKUP(B26,'PONDERACION EXP.'!$C$41:$J$135,6,FALSE)</f>
        <v>#REF!</v>
      </c>
      <c r="F26" s="213" t="e">
        <f>VLOOKUP(B26,'PONDERACION EXP.'!#REF!,8,FALSE)</f>
        <v>#REF!</v>
      </c>
      <c r="G26" s="175" t="e">
        <f>VLOOKUP(B26,'EQUIPO DE TRABAJO'!#REF!,3,FALSE)</f>
        <v>#REF!</v>
      </c>
      <c r="H26" s="175" t="e">
        <f>VLOOKUP(B26,'APOYO A IND. NAL.'!$C$19:$E$112,3,FALSE)</f>
        <v>#REF!</v>
      </c>
      <c r="I26" s="176" t="e">
        <f>VLOOKUP(B26,'VIN.PERS.DISC.'!#REF!,5,FALSE)</f>
        <v>#REF!</v>
      </c>
      <c r="J26" s="214" t="e">
        <f t="shared" si="0"/>
        <v>#REF!</v>
      </c>
      <c r="K26" s="145"/>
    </row>
    <row r="27" spans="2:11" s="136" customFormat="1" ht="13.8">
      <c r="B27" s="142" t="e">
        <f>PROPONENTES!#REF!</f>
        <v>#REF!</v>
      </c>
      <c r="C27" s="143">
        <v>7</v>
      </c>
      <c r="D27" s="144" t="e">
        <f>VLOOKUP(B27,PROPONENTES!$C$19:$E$112,2,FALSE)</f>
        <v>#REF!</v>
      </c>
      <c r="E27" s="222" t="e">
        <f>VLOOKUP(B27,'PONDERACION EXP.'!$C$41:$J$135,6,FALSE)</f>
        <v>#REF!</v>
      </c>
      <c r="F27" s="213" t="e">
        <f>VLOOKUP(B27,'PONDERACION EXP.'!#REF!,8,FALSE)</f>
        <v>#REF!</v>
      </c>
      <c r="G27" s="175" t="e">
        <f>VLOOKUP(B27,'EQUIPO DE TRABAJO'!#REF!,3,FALSE)</f>
        <v>#REF!</v>
      </c>
      <c r="H27" s="175" t="e">
        <f>VLOOKUP(B27,'APOYO A IND. NAL.'!$C$19:$E$112,3,FALSE)</f>
        <v>#REF!</v>
      </c>
      <c r="I27" s="176" t="e">
        <f>VLOOKUP(B27,'VIN.PERS.DISC.'!#REF!,5,FALSE)</f>
        <v>#REF!</v>
      </c>
      <c r="J27" s="214" t="e">
        <f t="shared" si="0"/>
        <v>#REF!</v>
      </c>
      <c r="K27" s="145"/>
    </row>
    <row r="28" spans="2:11" s="136" customFormat="1" ht="13.8">
      <c r="B28" s="142" t="e">
        <f>PROPONENTES!#REF!</f>
        <v>#REF!</v>
      </c>
      <c r="C28" s="143">
        <v>8</v>
      </c>
      <c r="D28" s="144" t="e">
        <f>VLOOKUP(B28,PROPONENTES!$C$19:$E$112,2,FALSE)</f>
        <v>#REF!</v>
      </c>
      <c r="E28" s="222" t="e">
        <f>VLOOKUP(B28,'PONDERACION EXP.'!$C$41:$J$135,6,FALSE)</f>
        <v>#REF!</v>
      </c>
      <c r="F28" s="213" t="e">
        <f>VLOOKUP(B28,'PONDERACION EXP.'!#REF!,8,FALSE)</f>
        <v>#REF!</v>
      </c>
      <c r="G28" s="175" t="e">
        <f>VLOOKUP(B28,'EQUIPO DE TRABAJO'!#REF!,3,FALSE)</f>
        <v>#REF!</v>
      </c>
      <c r="H28" s="175" t="e">
        <f>VLOOKUP(B28,'APOYO A IND. NAL.'!$C$19:$E$112,3,FALSE)</f>
        <v>#REF!</v>
      </c>
      <c r="I28" s="176" t="e">
        <f>VLOOKUP(B28,'VIN.PERS.DISC.'!#REF!,5,FALSE)</f>
        <v>#REF!</v>
      </c>
      <c r="J28" s="214" t="e">
        <f t="shared" si="0"/>
        <v>#REF!</v>
      </c>
      <c r="K28" s="145"/>
    </row>
    <row r="29" spans="2:11" s="136" customFormat="1" ht="13.8">
      <c r="B29" s="142" t="e">
        <f>PROPONENTES!#REF!</f>
        <v>#REF!</v>
      </c>
      <c r="C29" s="143">
        <v>9</v>
      </c>
      <c r="D29" s="144" t="e">
        <f>VLOOKUP(B29,PROPONENTES!$C$19:$E$112,2,FALSE)</f>
        <v>#REF!</v>
      </c>
      <c r="E29" s="222" t="e">
        <f>VLOOKUP(B29,'PONDERACION EXP.'!$C$41:$J$135,6,FALSE)</f>
        <v>#REF!</v>
      </c>
      <c r="F29" s="213" t="e">
        <f>VLOOKUP(B29,'PONDERACION EXP.'!#REF!,8,FALSE)</f>
        <v>#REF!</v>
      </c>
      <c r="G29" s="175" t="e">
        <f>VLOOKUP(B29,'EQUIPO DE TRABAJO'!#REF!,3,FALSE)</f>
        <v>#REF!</v>
      </c>
      <c r="H29" s="175" t="e">
        <f>VLOOKUP(B29,'APOYO A IND. NAL.'!$C$19:$E$112,3,FALSE)</f>
        <v>#REF!</v>
      </c>
      <c r="I29" s="176" t="e">
        <f>VLOOKUP(B29,'VIN.PERS.DISC.'!#REF!,5,FALSE)</f>
        <v>#REF!</v>
      </c>
      <c r="J29" s="214" t="e">
        <f t="shared" si="0"/>
        <v>#REF!</v>
      </c>
      <c r="K29" s="145"/>
    </row>
    <row r="30" spans="2:11" s="136" customFormat="1" ht="13.8">
      <c r="B30" s="142" t="e">
        <f>PROPONENTES!#REF!</f>
        <v>#REF!</v>
      </c>
      <c r="C30" s="143">
        <v>10</v>
      </c>
      <c r="D30" s="144" t="e">
        <f>VLOOKUP(B30,PROPONENTES!$C$19:$E$112,2,FALSE)</f>
        <v>#REF!</v>
      </c>
      <c r="E30" s="222" t="e">
        <f>VLOOKUP(B30,'PONDERACION EXP.'!$C$41:$J$135,6,FALSE)</f>
        <v>#REF!</v>
      </c>
      <c r="F30" s="213" t="e">
        <f>VLOOKUP(B30,'PONDERACION EXP.'!#REF!,8,FALSE)</f>
        <v>#REF!</v>
      </c>
      <c r="G30" s="175" t="e">
        <f>VLOOKUP(B30,'EQUIPO DE TRABAJO'!#REF!,3,FALSE)</f>
        <v>#REF!</v>
      </c>
      <c r="H30" s="175" t="e">
        <f>VLOOKUP(B30,'APOYO A IND. NAL.'!$C$19:$E$112,3,FALSE)</f>
        <v>#REF!</v>
      </c>
      <c r="I30" s="176" t="e">
        <f>VLOOKUP(B30,'VIN.PERS.DISC.'!#REF!,5,FALSE)</f>
        <v>#REF!</v>
      </c>
      <c r="J30" s="214" t="e">
        <f t="shared" si="0"/>
        <v>#REF!</v>
      </c>
      <c r="K30" s="145"/>
    </row>
    <row r="31" spans="2:11" s="136" customFormat="1" ht="13.8">
      <c r="B31" s="142" t="e">
        <f>PROPONENTES!#REF!</f>
        <v>#REF!</v>
      </c>
      <c r="C31" s="143">
        <v>11</v>
      </c>
      <c r="D31" s="144" t="e">
        <f>VLOOKUP(B31,PROPONENTES!$C$19:$E$112,2,FALSE)</f>
        <v>#REF!</v>
      </c>
      <c r="E31" s="222" t="e">
        <f>VLOOKUP(B31,'PONDERACION EXP.'!$C$41:$J$135,6,FALSE)</f>
        <v>#REF!</v>
      </c>
      <c r="F31" s="213" t="e">
        <f>VLOOKUP(B31,'PONDERACION EXP.'!#REF!,8,FALSE)</f>
        <v>#REF!</v>
      </c>
      <c r="G31" s="175" t="e">
        <f>VLOOKUP(B31,'EQUIPO DE TRABAJO'!#REF!,3,FALSE)</f>
        <v>#REF!</v>
      </c>
      <c r="H31" s="175" t="e">
        <f>VLOOKUP(B31,'APOYO A IND. NAL.'!$C$19:$E$112,3,FALSE)</f>
        <v>#REF!</v>
      </c>
      <c r="I31" s="176" t="e">
        <f>VLOOKUP(B31,'VIN.PERS.DISC.'!#REF!,5,FALSE)</f>
        <v>#REF!</v>
      </c>
      <c r="J31" s="214" t="e">
        <f t="shared" si="0"/>
        <v>#REF!</v>
      </c>
      <c r="K31" s="145"/>
    </row>
    <row r="32" spans="2:11" s="136" customFormat="1" ht="13.8">
      <c r="B32" s="142" t="e">
        <f>PROPONENTES!#REF!</f>
        <v>#REF!</v>
      </c>
      <c r="C32" s="143">
        <v>12</v>
      </c>
      <c r="D32" s="144" t="e">
        <f>VLOOKUP(B32,PROPONENTES!$C$19:$E$112,2,FALSE)</f>
        <v>#REF!</v>
      </c>
      <c r="E32" s="222" t="e">
        <f>VLOOKUP(B32,'PONDERACION EXP.'!$C$41:$J$135,6,FALSE)</f>
        <v>#REF!</v>
      </c>
      <c r="F32" s="213" t="e">
        <f>VLOOKUP(B32,'PONDERACION EXP.'!#REF!,8,FALSE)</f>
        <v>#REF!</v>
      </c>
      <c r="G32" s="175" t="e">
        <f>VLOOKUP(B32,'EQUIPO DE TRABAJO'!#REF!,3,FALSE)</f>
        <v>#REF!</v>
      </c>
      <c r="H32" s="175" t="e">
        <f>VLOOKUP(B32,'APOYO A IND. NAL.'!$C$19:$E$112,3,FALSE)</f>
        <v>#REF!</v>
      </c>
      <c r="I32" s="176" t="e">
        <f>VLOOKUP(B32,'VIN.PERS.DISC.'!#REF!,5,FALSE)</f>
        <v>#REF!</v>
      </c>
      <c r="J32" s="214" t="e">
        <f t="shared" si="0"/>
        <v>#REF!</v>
      </c>
      <c r="K32" s="145"/>
    </row>
    <row r="33" spans="2:11" s="136" customFormat="1" ht="13.8">
      <c r="B33" s="142" t="e">
        <f>PROPONENTES!#REF!</f>
        <v>#REF!</v>
      </c>
      <c r="C33" s="143">
        <v>13</v>
      </c>
      <c r="D33" s="144" t="e">
        <f>VLOOKUP(B33,PROPONENTES!$C$19:$E$112,2,FALSE)</f>
        <v>#REF!</v>
      </c>
      <c r="E33" s="222" t="e">
        <f>VLOOKUP(B33,'PONDERACION EXP.'!$C$41:$J$135,6,FALSE)</f>
        <v>#REF!</v>
      </c>
      <c r="F33" s="213" t="e">
        <f>VLOOKUP(B33,'PONDERACION EXP.'!#REF!,8,FALSE)</f>
        <v>#REF!</v>
      </c>
      <c r="G33" s="175" t="e">
        <f>VLOOKUP(B33,'EQUIPO DE TRABAJO'!#REF!,3,FALSE)</f>
        <v>#REF!</v>
      </c>
      <c r="H33" s="175" t="e">
        <f>VLOOKUP(B33,'APOYO A IND. NAL.'!$C$19:$E$112,3,FALSE)</f>
        <v>#REF!</v>
      </c>
      <c r="I33" s="176" t="e">
        <f>VLOOKUP(B33,'VIN.PERS.DISC.'!#REF!,5,FALSE)</f>
        <v>#REF!</v>
      </c>
      <c r="J33" s="214" t="e">
        <f t="shared" si="0"/>
        <v>#REF!</v>
      </c>
      <c r="K33" s="145"/>
    </row>
    <row r="34" spans="2:11" s="136" customFormat="1" ht="13.8">
      <c r="B34" s="142" t="e">
        <f>PROPONENTES!#REF!</f>
        <v>#REF!</v>
      </c>
      <c r="C34" s="143">
        <v>14</v>
      </c>
      <c r="D34" s="144" t="e">
        <f>VLOOKUP(B34,PROPONENTES!$C$19:$E$112,2,FALSE)</f>
        <v>#REF!</v>
      </c>
      <c r="E34" s="222" t="e">
        <f>VLOOKUP(B34,'PONDERACION EXP.'!$C$41:$J$135,6,FALSE)</f>
        <v>#REF!</v>
      </c>
      <c r="F34" s="213" t="e">
        <f>VLOOKUP(B34,'PONDERACION EXP.'!#REF!,8,FALSE)</f>
        <v>#REF!</v>
      </c>
      <c r="G34" s="175" t="e">
        <f>VLOOKUP(B34,'EQUIPO DE TRABAJO'!#REF!,3,FALSE)</f>
        <v>#REF!</v>
      </c>
      <c r="H34" s="175" t="e">
        <f>VLOOKUP(B34,'APOYO A IND. NAL.'!$C$19:$E$112,3,FALSE)</f>
        <v>#REF!</v>
      </c>
      <c r="I34" s="176" t="e">
        <f>VLOOKUP(B34,'VIN.PERS.DISC.'!#REF!,5,FALSE)</f>
        <v>#REF!</v>
      </c>
      <c r="J34" s="214" t="e">
        <f t="shared" si="0"/>
        <v>#REF!</v>
      </c>
      <c r="K34" s="145"/>
    </row>
    <row r="35" spans="2:11" s="136" customFormat="1" ht="13.8">
      <c r="B35" s="142" t="e">
        <f>PROPONENTES!#REF!</f>
        <v>#REF!</v>
      </c>
      <c r="C35" s="143">
        <v>15</v>
      </c>
      <c r="D35" s="144" t="e">
        <f>VLOOKUP(B35,PROPONENTES!$C$19:$E$112,2,FALSE)</f>
        <v>#REF!</v>
      </c>
      <c r="E35" s="222" t="e">
        <f>VLOOKUP(B35,'PONDERACION EXP.'!$C$41:$J$135,6,FALSE)</f>
        <v>#REF!</v>
      </c>
      <c r="F35" s="213" t="e">
        <f>VLOOKUP(B35,'PONDERACION EXP.'!#REF!,8,FALSE)</f>
        <v>#REF!</v>
      </c>
      <c r="G35" s="175" t="e">
        <f>VLOOKUP(B35,'EQUIPO DE TRABAJO'!#REF!,3,FALSE)</f>
        <v>#REF!</v>
      </c>
      <c r="H35" s="175" t="e">
        <f>VLOOKUP(B35,'APOYO A IND. NAL.'!$C$19:$E$112,3,FALSE)</f>
        <v>#REF!</v>
      </c>
      <c r="I35" s="176" t="e">
        <f>VLOOKUP(B35,'VIN.PERS.DISC.'!#REF!,5,FALSE)</f>
        <v>#REF!</v>
      </c>
      <c r="J35" s="214" t="e">
        <f t="shared" si="0"/>
        <v>#REF!</v>
      </c>
      <c r="K35" s="145"/>
    </row>
    <row r="36" spans="2:11" s="136" customFormat="1" ht="13.8">
      <c r="B36" s="142" t="e">
        <f>PROPONENTES!#REF!</f>
        <v>#REF!</v>
      </c>
      <c r="C36" s="143">
        <v>16</v>
      </c>
      <c r="D36" s="144" t="e">
        <f>VLOOKUP(B36,PROPONENTES!$C$19:$E$112,2,FALSE)</f>
        <v>#REF!</v>
      </c>
      <c r="E36" s="222" t="e">
        <f>VLOOKUP(B36,'PONDERACION EXP.'!$C$41:$J$135,6,FALSE)</f>
        <v>#REF!</v>
      </c>
      <c r="F36" s="213" t="e">
        <f>VLOOKUP(B36,'PONDERACION EXP.'!#REF!,8,FALSE)</f>
        <v>#REF!</v>
      </c>
      <c r="G36" s="175" t="e">
        <f>VLOOKUP(B36,'EQUIPO DE TRABAJO'!#REF!,3,FALSE)</f>
        <v>#REF!</v>
      </c>
      <c r="H36" s="175" t="e">
        <f>VLOOKUP(B36,'APOYO A IND. NAL.'!$C$19:$E$112,3,FALSE)</f>
        <v>#REF!</v>
      </c>
      <c r="I36" s="176" t="e">
        <f>VLOOKUP(B36,'VIN.PERS.DISC.'!#REF!,5,FALSE)</f>
        <v>#REF!</v>
      </c>
      <c r="J36" s="214" t="e">
        <f t="shared" si="0"/>
        <v>#REF!</v>
      </c>
      <c r="K36" s="145"/>
    </row>
    <row r="37" spans="2:11" s="136" customFormat="1" ht="13.8">
      <c r="B37" s="142" t="e">
        <f>PROPONENTES!#REF!</f>
        <v>#REF!</v>
      </c>
      <c r="C37" s="143">
        <v>17</v>
      </c>
      <c r="D37" s="144" t="e">
        <f>VLOOKUP(B37,PROPONENTES!$C$19:$E$112,2,FALSE)</f>
        <v>#REF!</v>
      </c>
      <c r="E37" s="222" t="e">
        <f>VLOOKUP(B37,'PONDERACION EXP.'!$C$41:$J$135,6,FALSE)</f>
        <v>#REF!</v>
      </c>
      <c r="F37" s="213" t="e">
        <f>VLOOKUP(B37,'PONDERACION EXP.'!#REF!,8,FALSE)</f>
        <v>#REF!</v>
      </c>
      <c r="G37" s="175" t="e">
        <f>VLOOKUP(B37,'EQUIPO DE TRABAJO'!#REF!,3,FALSE)</f>
        <v>#REF!</v>
      </c>
      <c r="H37" s="175" t="e">
        <f>VLOOKUP(B37,'APOYO A IND. NAL.'!$C$19:$E$112,3,FALSE)</f>
        <v>#REF!</v>
      </c>
      <c r="I37" s="176" t="e">
        <f>VLOOKUP(B37,'VIN.PERS.DISC.'!#REF!,5,FALSE)</f>
        <v>#REF!</v>
      </c>
      <c r="J37" s="214" t="e">
        <f t="shared" si="0"/>
        <v>#REF!</v>
      </c>
      <c r="K37" s="145"/>
    </row>
    <row r="38" spans="2:11" s="136" customFormat="1" ht="13.8">
      <c r="B38" s="142" t="e">
        <f>PROPONENTES!#REF!</f>
        <v>#REF!</v>
      </c>
      <c r="C38" s="143">
        <v>18</v>
      </c>
      <c r="D38" s="144" t="e">
        <f>VLOOKUP(B38,PROPONENTES!$C$19:$E$112,2,FALSE)</f>
        <v>#REF!</v>
      </c>
      <c r="E38" s="222" t="e">
        <f>VLOOKUP(B38,'PONDERACION EXP.'!$C$41:$J$135,6,FALSE)</f>
        <v>#REF!</v>
      </c>
      <c r="F38" s="213" t="e">
        <f>VLOOKUP(B38,'PONDERACION EXP.'!#REF!,8,FALSE)</f>
        <v>#REF!</v>
      </c>
      <c r="G38" s="175" t="e">
        <f>VLOOKUP(B38,'EQUIPO DE TRABAJO'!#REF!,3,FALSE)</f>
        <v>#REF!</v>
      </c>
      <c r="H38" s="175" t="e">
        <f>VLOOKUP(B38,'APOYO A IND. NAL.'!$C$19:$E$112,3,FALSE)</f>
        <v>#REF!</v>
      </c>
      <c r="I38" s="176" t="e">
        <f>VLOOKUP(B38,'VIN.PERS.DISC.'!#REF!,5,FALSE)</f>
        <v>#REF!</v>
      </c>
      <c r="J38" s="214" t="e">
        <f t="shared" si="0"/>
        <v>#REF!</v>
      </c>
      <c r="K38" s="145"/>
    </row>
    <row r="39" spans="2:11" s="136" customFormat="1" ht="13.8">
      <c r="B39" s="142" t="e">
        <f>PROPONENTES!#REF!</f>
        <v>#REF!</v>
      </c>
      <c r="C39" s="143">
        <v>19</v>
      </c>
      <c r="D39" s="144" t="e">
        <f>VLOOKUP(B39,PROPONENTES!$C$19:$E$112,2,FALSE)</f>
        <v>#REF!</v>
      </c>
      <c r="E39" s="222" t="e">
        <f>VLOOKUP(B39,'PONDERACION EXP.'!$C$41:$J$135,6,FALSE)</f>
        <v>#REF!</v>
      </c>
      <c r="F39" s="213" t="e">
        <f>VLOOKUP(B39,'PONDERACION EXP.'!#REF!,8,FALSE)</f>
        <v>#REF!</v>
      </c>
      <c r="G39" s="175" t="e">
        <f>VLOOKUP(B39,'EQUIPO DE TRABAJO'!#REF!,3,FALSE)</f>
        <v>#REF!</v>
      </c>
      <c r="H39" s="175" t="e">
        <f>VLOOKUP(B39,'APOYO A IND. NAL.'!$C$19:$E$112,3,FALSE)</f>
        <v>#REF!</v>
      </c>
      <c r="I39" s="176" t="e">
        <f>VLOOKUP(B39,'VIN.PERS.DISC.'!#REF!,5,FALSE)</f>
        <v>#REF!</v>
      </c>
      <c r="J39" s="214" t="e">
        <f t="shared" si="0"/>
        <v>#REF!</v>
      </c>
      <c r="K39" s="145"/>
    </row>
    <row r="40" spans="2:11" s="136" customFormat="1" ht="13.8">
      <c r="B40" s="142" t="e">
        <f>PROPONENTES!#REF!</f>
        <v>#REF!</v>
      </c>
      <c r="C40" s="143">
        <v>20</v>
      </c>
      <c r="D40" s="144" t="e">
        <f>VLOOKUP(B40,PROPONENTES!$C$19:$E$112,2,FALSE)</f>
        <v>#REF!</v>
      </c>
      <c r="E40" s="222" t="e">
        <f>VLOOKUP(B40,'PONDERACION EXP.'!$C$41:$J$135,6,FALSE)</f>
        <v>#REF!</v>
      </c>
      <c r="F40" s="213" t="e">
        <f>VLOOKUP(B40,'PONDERACION EXP.'!#REF!,8,FALSE)</f>
        <v>#REF!</v>
      </c>
      <c r="G40" s="175" t="e">
        <f>VLOOKUP(B40,'EQUIPO DE TRABAJO'!#REF!,3,FALSE)</f>
        <v>#REF!</v>
      </c>
      <c r="H40" s="175" t="e">
        <f>VLOOKUP(B40,'APOYO A IND. NAL.'!$C$19:$E$112,3,FALSE)</f>
        <v>#REF!</v>
      </c>
      <c r="I40" s="176" t="e">
        <f>VLOOKUP(B40,'VIN.PERS.DISC.'!#REF!,5,FALSE)</f>
        <v>#REF!</v>
      </c>
      <c r="J40" s="214" t="e">
        <f t="shared" si="0"/>
        <v>#REF!</v>
      </c>
      <c r="K40" s="145"/>
    </row>
    <row r="41" spans="2:11" s="136" customFormat="1" ht="13.8">
      <c r="B41" s="142" t="e">
        <f>PROPONENTES!#REF!</f>
        <v>#REF!</v>
      </c>
      <c r="C41" s="143">
        <v>21</v>
      </c>
      <c r="D41" s="144" t="e">
        <f>VLOOKUP(B41,PROPONENTES!$C$19:$E$112,2,FALSE)</f>
        <v>#REF!</v>
      </c>
      <c r="E41" s="222" t="e">
        <f>VLOOKUP(B41,'PONDERACION EXP.'!$C$41:$J$135,6,FALSE)</f>
        <v>#REF!</v>
      </c>
      <c r="F41" s="213" t="e">
        <f>VLOOKUP(B41,'PONDERACION EXP.'!#REF!,8,FALSE)</f>
        <v>#REF!</v>
      </c>
      <c r="G41" s="175" t="e">
        <f>VLOOKUP(B41,'EQUIPO DE TRABAJO'!#REF!,3,FALSE)</f>
        <v>#REF!</v>
      </c>
      <c r="H41" s="175" t="e">
        <f>VLOOKUP(B41,'APOYO A IND. NAL.'!$C$19:$E$112,3,FALSE)</f>
        <v>#REF!</v>
      </c>
      <c r="I41" s="176" t="e">
        <f>VLOOKUP(B41,'VIN.PERS.DISC.'!#REF!,5,FALSE)</f>
        <v>#REF!</v>
      </c>
      <c r="J41" s="214" t="e">
        <f t="shared" si="0"/>
        <v>#REF!</v>
      </c>
      <c r="K41" s="145"/>
    </row>
    <row r="42" spans="2:11" s="136" customFormat="1" ht="13.8">
      <c r="B42" s="142" t="e">
        <f>PROPONENTES!#REF!</f>
        <v>#REF!</v>
      </c>
      <c r="C42" s="143">
        <v>22</v>
      </c>
      <c r="D42" s="144" t="e">
        <f>VLOOKUP(B42,PROPONENTES!$C$19:$E$112,2,FALSE)</f>
        <v>#REF!</v>
      </c>
      <c r="E42" s="222" t="e">
        <f>VLOOKUP(B42,'PONDERACION EXP.'!$C$41:$J$135,6,FALSE)</f>
        <v>#REF!</v>
      </c>
      <c r="F42" s="213" t="e">
        <f>VLOOKUP(B42,'PONDERACION EXP.'!#REF!,8,FALSE)</f>
        <v>#REF!</v>
      </c>
      <c r="G42" s="175" t="e">
        <f>VLOOKUP(B42,'EQUIPO DE TRABAJO'!#REF!,3,FALSE)</f>
        <v>#REF!</v>
      </c>
      <c r="H42" s="175" t="e">
        <f>VLOOKUP(B42,'APOYO A IND. NAL.'!$C$19:$E$112,3,FALSE)</f>
        <v>#REF!</v>
      </c>
      <c r="I42" s="176" t="e">
        <f>VLOOKUP(B42,'VIN.PERS.DISC.'!#REF!,5,FALSE)</f>
        <v>#REF!</v>
      </c>
      <c r="J42" s="214" t="e">
        <f t="shared" si="0"/>
        <v>#REF!</v>
      </c>
      <c r="K42" s="145"/>
    </row>
    <row r="43" spans="2:11" s="136" customFormat="1" ht="13.8">
      <c r="B43" s="142" t="e">
        <f>PROPONENTES!#REF!</f>
        <v>#REF!</v>
      </c>
      <c r="C43" s="143">
        <v>23</v>
      </c>
      <c r="D43" s="144" t="e">
        <f>VLOOKUP(B43,PROPONENTES!$C$19:$E$112,2,FALSE)</f>
        <v>#REF!</v>
      </c>
      <c r="E43" s="222" t="e">
        <f>VLOOKUP(B43,'PONDERACION EXP.'!$C$41:$J$135,6,FALSE)</f>
        <v>#REF!</v>
      </c>
      <c r="F43" s="213" t="e">
        <f>VLOOKUP(B43,'PONDERACION EXP.'!#REF!,8,FALSE)</f>
        <v>#REF!</v>
      </c>
      <c r="G43" s="175" t="e">
        <f>VLOOKUP(B43,'EQUIPO DE TRABAJO'!#REF!,3,FALSE)</f>
        <v>#REF!</v>
      </c>
      <c r="H43" s="175" t="e">
        <f>VLOOKUP(B43,'APOYO A IND. NAL.'!$C$19:$E$112,3,FALSE)</f>
        <v>#REF!</v>
      </c>
      <c r="I43" s="176" t="e">
        <f>VLOOKUP(B43,'VIN.PERS.DISC.'!#REF!,5,FALSE)</f>
        <v>#REF!</v>
      </c>
      <c r="J43" s="214" t="e">
        <f t="shared" si="0"/>
        <v>#REF!</v>
      </c>
      <c r="K43" s="145"/>
    </row>
    <row r="44" spans="2:11" s="136" customFormat="1" ht="13.8">
      <c r="B44" s="142" t="e">
        <f>PROPONENTES!#REF!</f>
        <v>#REF!</v>
      </c>
      <c r="C44" s="143">
        <v>24</v>
      </c>
      <c r="D44" s="144" t="e">
        <f>VLOOKUP(B44,PROPONENTES!$C$19:$E$112,2,FALSE)</f>
        <v>#REF!</v>
      </c>
      <c r="E44" s="222" t="e">
        <f>VLOOKUP(B44,'PONDERACION EXP.'!$C$41:$J$135,6,FALSE)</f>
        <v>#REF!</v>
      </c>
      <c r="F44" s="213" t="e">
        <f>VLOOKUP(B44,'PONDERACION EXP.'!#REF!,8,FALSE)</f>
        <v>#REF!</v>
      </c>
      <c r="G44" s="175" t="e">
        <f>VLOOKUP(B44,'EQUIPO DE TRABAJO'!#REF!,3,FALSE)</f>
        <v>#REF!</v>
      </c>
      <c r="H44" s="175" t="e">
        <f>VLOOKUP(B44,'APOYO A IND. NAL.'!$C$19:$E$112,3,FALSE)</f>
        <v>#REF!</v>
      </c>
      <c r="I44" s="176" t="e">
        <f>VLOOKUP(B44,'VIN.PERS.DISC.'!#REF!,5,FALSE)</f>
        <v>#REF!</v>
      </c>
      <c r="J44" s="214" t="e">
        <f t="shared" si="0"/>
        <v>#REF!</v>
      </c>
      <c r="K44" s="145"/>
    </row>
    <row r="45" spans="2:11" s="136" customFormat="1" ht="13.8">
      <c r="B45" s="142" t="e">
        <f>PROPONENTES!#REF!</f>
        <v>#REF!</v>
      </c>
      <c r="C45" s="143">
        <v>25</v>
      </c>
      <c r="D45" s="144" t="e">
        <f>VLOOKUP(B45,PROPONENTES!$C$19:$E$112,2,FALSE)</f>
        <v>#REF!</v>
      </c>
      <c r="E45" s="222" t="e">
        <f>VLOOKUP(B45,'PONDERACION EXP.'!$C$41:$J$135,6,FALSE)</f>
        <v>#REF!</v>
      </c>
      <c r="F45" s="213" t="e">
        <f>VLOOKUP(B45,'PONDERACION EXP.'!#REF!,8,FALSE)</f>
        <v>#REF!</v>
      </c>
      <c r="G45" s="175" t="e">
        <f>VLOOKUP(B45,'EQUIPO DE TRABAJO'!#REF!,3,FALSE)</f>
        <v>#REF!</v>
      </c>
      <c r="H45" s="175" t="e">
        <f>VLOOKUP(B45,'APOYO A IND. NAL.'!$C$19:$E$112,3,FALSE)</f>
        <v>#REF!</v>
      </c>
      <c r="I45" s="176" t="e">
        <f>VLOOKUP(B45,'VIN.PERS.DISC.'!#REF!,5,FALSE)</f>
        <v>#REF!</v>
      </c>
      <c r="J45" s="214" t="e">
        <f t="shared" si="0"/>
        <v>#REF!</v>
      </c>
      <c r="K45" s="145"/>
    </row>
    <row r="46" spans="2:11" s="136" customFormat="1" ht="13.8">
      <c r="B46" s="142" t="e">
        <f>PROPONENTES!#REF!</f>
        <v>#REF!</v>
      </c>
      <c r="C46" s="143">
        <v>26</v>
      </c>
      <c r="D46" s="144" t="e">
        <f>VLOOKUP(B46,PROPONENTES!$C$19:$E$112,2,FALSE)</f>
        <v>#REF!</v>
      </c>
      <c r="E46" s="222" t="e">
        <f>VLOOKUP(B46,'PONDERACION EXP.'!$C$41:$J$135,6,FALSE)</f>
        <v>#REF!</v>
      </c>
      <c r="F46" s="213" t="e">
        <f>VLOOKUP(B46,'PONDERACION EXP.'!#REF!,8,FALSE)</f>
        <v>#REF!</v>
      </c>
      <c r="G46" s="175" t="e">
        <f>VLOOKUP(B46,'EQUIPO DE TRABAJO'!#REF!,3,FALSE)</f>
        <v>#REF!</v>
      </c>
      <c r="H46" s="175" t="e">
        <f>VLOOKUP(B46,'APOYO A IND. NAL.'!$C$19:$E$112,3,FALSE)</f>
        <v>#REF!</v>
      </c>
      <c r="I46" s="176" t="e">
        <f>VLOOKUP(B46,'VIN.PERS.DISC.'!#REF!,5,FALSE)</f>
        <v>#REF!</v>
      </c>
      <c r="J46" s="214" t="e">
        <f t="shared" si="0"/>
        <v>#REF!</v>
      </c>
      <c r="K46" s="145"/>
    </row>
    <row r="47" spans="2:11" s="136" customFormat="1" ht="13.8">
      <c r="B47" s="142" t="e">
        <f>PROPONENTES!#REF!</f>
        <v>#REF!</v>
      </c>
      <c r="C47" s="143">
        <v>27</v>
      </c>
      <c r="D47" s="144" t="e">
        <f>VLOOKUP(B47,PROPONENTES!$C$19:$E$112,2,FALSE)</f>
        <v>#REF!</v>
      </c>
      <c r="E47" s="222" t="e">
        <f>VLOOKUP(B47,'PONDERACION EXP.'!$C$41:$J$135,6,FALSE)</f>
        <v>#REF!</v>
      </c>
      <c r="F47" s="213" t="e">
        <f>VLOOKUP(B47,'PONDERACION EXP.'!#REF!,8,FALSE)</f>
        <v>#REF!</v>
      </c>
      <c r="G47" s="175" t="e">
        <f>VLOOKUP(B47,'EQUIPO DE TRABAJO'!#REF!,3,FALSE)</f>
        <v>#REF!</v>
      </c>
      <c r="H47" s="175" t="e">
        <f>VLOOKUP(B47,'APOYO A IND. NAL.'!$C$19:$E$112,3,FALSE)</f>
        <v>#REF!</v>
      </c>
      <c r="I47" s="176" t="e">
        <f>VLOOKUP(B47,'VIN.PERS.DISC.'!#REF!,5,FALSE)</f>
        <v>#REF!</v>
      </c>
      <c r="J47" s="214" t="e">
        <f t="shared" si="0"/>
        <v>#REF!</v>
      </c>
      <c r="K47" s="145"/>
    </row>
    <row r="48" spans="2:11" s="136" customFormat="1" ht="13.8">
      <c r="B48" s="142" t="e">
        <f>PROPONENTES!#REF!</f>
        <v>#REF!</v>
      </c>
      <c r="C48" s="143">
        <v>28</v>
      </c>
      <c r="D48" s="144" t="e">
        <f>VLOOKUP(B48,PROPONENTES!$C$19:$E$112,2,FALSE)</f>
        <v>#REF!</v>
      </c>
      <c r="E48" s="222" t="e">
        <f>VLOOKUP(B48,'PONDERACION EXP.'!$C$41:$J$135,6,FALSE)</f>
        <v>#REF!</v>
      </c>
      <c r="F48" s="213" t="e">
        <f>VLOOKUP(B48,'PONDERACION EXP.'!#REF!,8,FALSE)</f>
        <v>#REF!</v>
      </c>
      <c r="G48" s="175" t="e">
        <f>VLOOKUP(B48,'EQUIPO DE TRABAJO'!#REF!,3,FALSE)</f>
        <v>#REF!</v>
      </c>
      <c r="H48" s="175" t="e">
        <f>VLOOKUP(B48,'APOYO A IND. NAL.'!$C$19:$E$112,3,FALSE)</f>
        <v>#REF!</v>
      </c>
      <c r="I48" s="176" t="e">
        <f>VLOOKUP(B48,'VIN.PERS.DISC.'!#REF!,5,FALSE)</f>
        <v>#REF!</v>
      </c>
      <c r="J48" s="214" t="e">
        <f t="shared" si="0"/>
        <v>#REF!</v>
      </c>
      <c r="K48" s="145"/>
    </row>
    <row r="49" spans="2:11" s="136" customFormat="1" ht="13.8">
      <c r="B49" s="142" t="e">
        <f>PROPONENTES!#REF!</f>
        <v>#REF!</v>
      </c>
      <c r="C49" s="143">
        <v>29</v>
      </c>
      <c r="D49" s="144" t="e">
        <f>VLOOKUP(B49,PROPONENTES!$C$19:$E$112,2,FALSE)</f>
        <v>#REF!</v>
      </c>
      <c r="E49" s="222" t="e">
        <f>VLOOKUP(B49,'PONDERACION EXP.'!$C$41:$J$135,6,FALSE)</f>
        <v>#REF!</v>
      </c>
      <c r="F49" s="213" t="e">
        <f>VLOOKUP(B49,'PONDERACION EXP.'!#REF!,8,FALSE)</f>
        <v>#REF!</v>
      </c>
      <c r="G49" s="175" t="e">
        <f>VLOOKUP(B49,'EQUIPO DE TRABAJO'!#REF!,3,FALSE)</f>
        <v>#REF!</v>
      </c>
      <c r="H49" s="175" t="e">
        <f>VLOOKUP(B49,'APOYO A IND. NAL.'!$C$19:$E$112,3,FALSE)</f>
        <v>#REF!</v>
      </c>
      <c r="I49" s="176" t="e">
        <f>VLOOKUP(B49,'VIN.PERS.DISC.'!#REF!,5,FALSE)</f>
        <v>#REF!</v>
      </c>
      <c r="J49" s="214" t="e">
        <f t="shared" si="0"/>
        <v>#REF!</v>
      </c>
      <c r="K49" s="145"/>
    </row>
    <row r="50" spans="2:11" s="136" customFormat="1" ht="13.8">
      <c r="B50" s="142" t="e">
        <f>PROPONENTES!#REF!</f>
        <v>#REF!</v>
      </c>
      <c r="C50" s="143">
        <v>30</v>
      </c>
      <c r="D50" s="144" t="e">
        <f>VLOOKUP(B50,PROPONENTES!$C$19:$E$112,2,FALSE)</f>
        <v>#REF!</v>
      </c>
      <c r="E50" s="222" t="e">
        <f>VLOOKUP(B50,'PONDERACION EXP.'!$C$41:$J$135,6,FALSE)</f>
        <v>#REF!</v>
      </c>
      <c r="F50" s="213" t="e">
        <f>VLOOKUP(B50,'PONDERACION EXP.'!#REF!,8,FALSE)</f>
        <v>#REF!</v>
      </c>
      <c r="G50" s="175" t="e">
        <f>VLOOKUP(B50,'EQUIPO DE TRABAJO'!#REF!,3,FALSE)</f>
        <v>#REF!</v>
      </c>
      <c r="H50" s="175" t="e">
        <f>VLOOKUP(B50,'APOYO A IND. NAL.'!$C$19:$E$112,3,FALSE)</f>
        <v>#REF!</v>
      </c>
      <c r="I50" s="176" t="e">
        <f>VLOOKUP(B50,'VIN.PERS.DISC.'!#REF!,5,FALSE)</f>
        <v>#REF!</v>
      </c>
      <c r="J50" s="214" t="e">
        <f t="shared" si="0"/>
        <v>#REF!</v>
      </c>
      <c r="K50" s="145"/>
    </row>
    <row r="51" spans="2:11" s="136" customFormat="1" ht="13.8">
      <c r="B51" s="142" t="e">
        <f>PROPONENTES!#REF!</f>
        <v>#REF!</v>
      </c>
      <c r="C51" s="143">
        <v>31</v>
      </c>
      <c r="D51" s="144" t="e">
        <f>VLOOKUP(B51,PROPONENTES!$C$19:$E$112,2,FALSE)</f>
        <v>#REF!</v>
      </c>
      <c r="E51" s="222" t="e">
        <f>VLOOKUP(B51,'PONDERACION EXP.'!$C$41:$J$135,6,FALSE)</f>
        <v>#REF!</v>
      </c>
      <c r="F51" s="213" t="e">
        <f>VLOOKUP(B51,'PONDERACION EXP.'!#REF!,8,FALSE)</f>
        <v>#REF!</v>
      </c>
      <c r="G51" s="175" t="e">
        <f>VLOOKUP(B51,'EQUIPO DE TRABAJO'!#REF!,3,FALSE)</f>
        <v>#REF!</v>
      </c>
      <c r="H51" s="175" t="e">
        <f>VLOOKUP(B51,'APOYO A IND. NAL.'!$C$19:$E$112,3,FALSE)</f>
        <v>#REF!</v>
      </c>
      <c r="I51" s="176" t="e">
        <f>VLOOKUP(B51,'VIN.PERS.DISC.'!#REF!,5,FALSE)</f>
        <v>#REF!</v>
      </c>
      <c r="J51" s="214" t="e">
        <f t="shared" si="0"/>
        <v>#REF!</v>
      </c>
      <c r="K51" s="145"/>
    </row>
    <row r="52" spans="2:11" s="136" customFormat="1" ht="13.8">
      <c r="B52" s="142" t="e">
        <f>PROPONENTES!#REF!</f>
        <v>#REF!</v>
      </c>
      <c r="C52" s="143">
        <v>32</v>
      </c>
      <c r="D52" s="144" t="e">
        <f>VLOOKUP(B52,PROPONENTES!$C$19:$E$112,2,FALSE)</f>
        <v>#REF!</v>
      </c>
      <c r="E52" s="222" t="e">
        <f>VLOOKUP(B52,'PONDERACION EXP.'!$C$41:$J$135,6,FALSE)</f>
        <v>#REF!</v>
      </c>
      <c r="F52" s="213" t="e">
        <f>VLOOKUP(B52,'PONDERACION EXP.'!#REF!,8,FALSE)</f>
        <v>#REF!</v>
      </c>
      <c r="G52" s="175" t="e">
        <f>VLOOKUP(B52,'EQUIPO DE TRABAJO'!#REF!,3,FALSE)</f>
        <v>#REF!</v>
      </c>
      <c r="H52" s="175" t="e">
        <f>VLOOKUP(B52,'APOYO A IND. NAL.'!$C$19:$E$112,3,FALSE)</f>
        <v>#REF!</v>
      </c>
      <c r="I52" s="176" t="e">
        <f>VLOOKUP(B52,'VIN.PERS.DISC.'!#REF!,5,FALSE)</f>
        <v>#REF!</v>
      </c>
      <c r="J52" s="214" t="e">
        <f t="shared" si="0"/>
        <v>#REF!</v>
      </c>
      <c r="K52" s="145"/>
    </row>
    <row r="53" spans="2:11" s="136" customFormat="1" ht="13.8">
      <c r="B53" s="142" t="e">
        <f>PROPONENTES!#REF!</f>
        <v>#REF!</v>
      </c>
      <c r="C53" s="143">
        <v>33</v>
      </c>
      <c r="D53" s="144" t="e">
        <f>VLOOKUP(B53,PROPONENTES!$C$19:$E$112,2,FALSE)</f>
        <v>#REF!</v>
      </c>
      <c r="E53" s="222" t="e">
        <f>VLOOKUP(B53,'PONDERACION EXP.'!$C$41:$J$135,6,FALSE)</f>
        <v>#REF!</v>
      </c>
      <c r="F53" s="213" t="e">
        <f>VLOOKUP(B53,'PONDERACION EXP.'!#REF!,8,FALSE)</f>
        <v>#REF!</v>
      </c>
      <c r="G53" s="175" t="e">
        <f>VLOOKUP(B53,'EQUIPO DE TRABAJO'!#REF!,3,FALSE)</f>
        <v>#REF!</v>
      </c>
      <c r="H53" s="175" t="e">
        <f>VLOOKUP(B53,'APOYO A IND. NAL.'!$C$19:$E$112,3,FALSE)</f>
        <v>#REF!</v>
      </c>
      <c r="I53" s="176" t="e">
        <f>VLOOKUP(B53,'VIN.PERS.DISC.'!#REF!,5,FALSE)</f>
        <v>#REF!</v>
      </c>
      <c r="J53" s="214" t="e">
        <f>SUM(F53:I53)</f>
        <v>#REF!</v>
      </c>
      <c r="K53" s="145"/>
    </row>
    <row r="54" spans="2:11" s="136" customFormat="1" ht="13.8">
      <c r="B54" s="142" t="e">
        <f>PROPONENTES!#REF!</f>
        <v>#REF!</v>
      </c>
      <c r="C54" s="143">
        <v>34</v>
      </c>
      <c r="D54" s="144" t="e">
        <f>VLOOKUP(B54,PROPONENTES!$C$19:$E$112,2,FALSE)</f>
        <v>#REF!</v>
      </c>
      <c r="E54" s="222" t="e">
        <f>VLOOKUP(B54,'PONDERACION EXP.'!$C$41:$J$135,6,FALSE)</f>
        <v>#REF!</v>
      </c>
      <c r="F54" s="213" t="e">
        <f>VLOOKUP(B54,'PONDERACION EXP.'!#REF!,8,FALSE)</f>
        <v>#REF!</v>
      </c>
      <c r="G54" s="175" t="e">
        <f>VLOOKUP(B54,'EQUIPO DE TRABAJO'!#REF!,3,FALSE)</f>
        <v>#REF!</v>
      </c>
      <c r="H54" s="175" t="e">
        <f>VLOOKUP(B54,'APOYO A IND. NAL.'!$C$19:$E$112,3,FALSE)</f>
        <v>#REF!</v>
      </c>
      <c r="I54" s="176" t="e">
        <f>VLOOKUP(B54,'VIN.PERS.DISC.'!#REF!,5,FALSE)</f>
        <v>#REF!</v>
      </c>
      <c r="J54" s="214" t="e">
        <f>SUM(F54:I54)</f>
        <v>#REF!</v>
      </c>
      <c r="K54" s="145"/>
    </row>
    <row r="55" spans="2:11" s="219" customFormat="1" ht="3.9" customHeight="1" thickBot="1">
      <c r="B55" s="216" t="s">
        <v>200</v>
      </c>
      <c r="C55" s="217"/>
      <c r="D55" s="217"/>
      <c r="E55" s="217"/>
      <c r="F55" s="217"/>
      <c r="G55" s="217"/>
      <c r="H55" s="217"/>
      <c r="I55" s="217"/>
      <c r="J55" s="217"/>
      <c r="K55" s="218"/>
    </row>
    <row r="56" spans="2:11" ht="1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33" priority="42">
      <formula>MOD(ROW(),2)</formula>
    </cfRule>
  </conditionalFormatting>
  <conditionalFormatting sqref="E21:E54">
    <cfRule type="cellIs" dxfId="32" priority="3" operator="between">
      <formula>"NO HÁBIL"</formula>
      <formula>"NO CUMPLE"</formula>
    </cfRule>
    <cfRule type="cellIs" dxfId="31"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topLeftCell="A4" workbookViewId="0">
      <selection activeCell="H16" sqref="H16"/>
    </sheetView>
  </sheetViews>
  <sheetFormatPr baseColWidth="10" defaultColWidth="28.109375" defaultRowHeight="15.6"/>
  <cols>
    <col min="1" max="1" width="12.109375" style="149" customWidth="1"/>
    <col min="2" max="2" width="1.88671875" style="149" customWidth="1"/>
    <col min="3" max="3" width="14" style="149" bestFit="1" customWidth="1"/>
    <col min="4" max="4" width="10" style="149" bestFit="1" customWidth="1"/>
    <col min="5" max="5" width="6.44140625" style="149" bestFit="1" customWidth="1"/>
    <col min="6" max="6" width="11.88671875" style="149" customWidth="1"/>
    <col min="7" max="7" width="12.88671875" style="149" bestFit="1" customWidth="1"/>
    <col min="8" max="8" width="14.6640625" style="149" bestFit="1" customWidth="1"/>
    <col min="9" max="9" width="17.6640625" style="149" customWidth="1"/>
    <col min="10" max="11" width="12" style="199" customWidth="1"/>
    <col min="12" max="16384" width="28.109375" style="149"/>
  </cols>
  <sheetData>
    <row r="1" spans="1:13">
      <c r="A1" s="925" t="s">
        <v>1126</v>
      </c>
      <c r="B1" s="925"/>
      <c r="C1" s="925"/>
      <c r="D1" s="5" t="s">
        <v>1127</v>
      </c>
      <c r="E1" s="148"/>
      <c r="J1" s="200" t="s">
        <v>1128</v>
      </c>
      <c r="K1" s="200" t="s">
        <v>1129</v>
      </c>
    </row>
    <row r="2" spans="1:13">
      <c r="A2" s="150">
        <v>29222</v>
      </c>
      <c r="B2" s="151"/>
      <c r="C2" s="151">
        <v>29587</v>
      </c>
      <c r="D2" s="152">
        <v>4500</v>
      </c>
      <c r="J2" s="201">
        <v>1980</v>
      </c>
      <c r="K2" s="202">
        <v>4500</v>
      </c>
      <c r="M2" s="223" t="s">
        <v>1130</v>
      </c>
    </row>
    <row r="3" spans="1:13">
      <c r="A3" s="151">
        <v>29588</v>
      </c>
      <c r="B3" s="151"/>
      <c r="C3" s="151">
        <v>29952</v>
      </c>
      <c r="D3" s="152">
        <v>5700</v>
      </c>
      <c r="E3" s="153">
        <v>0.26666666666666661</v>
      </c>
      <c r="J3" s="201">
        <v>1981</v>
      </c>
      <c r="K3" s="202">
        <v>5700</v>
      </c>
      <c r="M3" s="224" t="s">
        <v>1131</v>
      </c>
    </row>
    <row r="4" spans="1:13">
      <c r="A4" s="151">
        <v>29953</v>
      </c>
      <c r="B4" s="151"/>
      <c r="C4" s="151">
        <v>30317</v>
      </c>
      <c r="D4" s="152">
        <v>7410</v>
      </c>
      <c r="E4" s="153">
        <v>0.30000000000000004</v>
      </c>
      <c r="J4" s="201">
        <v>1982</v>
      </c>
      <c r="K4" s="202">
        <v>7410</v>
      </c>
      <c r="M4" s="224" t="s">
        <v>1042</v>
      </c>
    </row>
    <row r="5" spans="1:13">
      <c r="A5" s="151">
        <v>30318</v>
      </c>
      <c r="B5" s="151"/>
      <c r="C5" s="151">
        <v>30682</v>
      </c>
      <c r="D5" s="152">
        <v>9261</v>
      </c>
      <c r="E5" s="153">
        <v>0.24979757085020249</v>
      </c>
      <c r="J5" s="201">
        <v>1983</v>
      </c>
      <c r="K5" s="202">
        <v>9261</v>
      </c>
    </row>
    <row r="6" spans="1:13">
      <c r="A6" s="151">
        <v>30683</v>
      </c>
      <c r="B6" s="151"/>
      <c r="C6" s="151">
        <v>31048</v>
      </c>
      <c r="D6" s="152">
        <v>11298</v>
      </c>
      <c r="E6" s="153">
        <v>0.21995464852607705</v>
      </c>
      <c r="J6" s="201">
        <v>1984</v>
      </c>
      <c r="K6" s="202">
        <v>11298</v>
      </c>
    </row>
    <row r="7" spans="1:13">
      <c r="A7" s="150">
        <v>31049</v>
      </c>
      <c r="B7" s="151"/>
      <c r="C7" s="151">
        <v>31413</v>
      </c>
      <c r="D7" s="152">
        <v>13557.6</v>
      </c>
      <c r="E7" s="153">
        <v>0.19999999999999996</v>
      </c>
      <c r="J7" s="201">
        <v>1985</v>
      </c>
      <c r="K7" s="202">
        <v>13557.6</v>
      </c>
    </row>
    <row r="8" spans="1:13" ht="16.2" thickBot="1">
      <c r="A8" s="151">
        <v>31414</v>
      </c>
      <c r="B8" s="151"/>
      <c r="C8" s="151">
        <v>31778</v>
      </c>
      <c r="D8" s="152">
        <v>16611.400000000001</v>
      </c>
      <c r="E8" s="153">
        <v>0.22524635628724865</v>
      </c>
      <c r="G8" s="409">
        <v>44237</v>
      </c>
      <c r="J8" s="201">
        <v>1986</v>
      </c>
      <c r="K8" s="202">
        <v>16611.400000000001</v>
      </c>
    </row>
    <row r="9" spans="1:13" ht="16.2" thickTop="1">
      <c r="A9" s="151">
        <v>31779</v>
      </c>
      <c r="B9" s="151"/>
      <c r="C9" s="151">
        <v>32143</v>
      </c>
      <c r="D9" s="152">
        <v>20509.8</v>
      </c>
      <c r="E9" s="153">
        <v>0.23468220619574498</v>
      </c>
      <c r="G9" s="9" t="s">
        <v>1132</v>
      </c>
      <c r="H9" s="10" t="s">
        <v>1133</v>
      </c>
      <c r="J9" s="201">
        <v>1987</v>
      </c>
      <c r="K9" s="202">
        <v>20509.8</v>
      </c>
    </row>
    <row r="10" spans="1:13" ht="16.2" thickBot="1">
      <c r="A10" s="151">
        <v>32144</v>
      </c>
      <c r="B10" s="151"/>
      <c r="C10" s="151">
        <v>32508</v>
      </c>
      <c r="D10" s="152">
        <v>25637.4</v>
      </c>
      <c r="E10" s="153">
        <v>0.25000731357692429</v>
      </c>
      <c r="G10" s="11">
        <f ca="1">IF(PRESUPUESTOS!A1=21, G8,TODAY())</f>
        <v>45517</v>
      </c>
      <c r="H10" s="12">
        <f ca="1">LOOKUP(G10,A2:C106,D2:D106)</f>
        <v>1300000</v>
      </c>
      <c r="J10" s="201">
        <v>1988</v>
      </c>
      <c r="K10" s="202">
        <v>25637.4</v>
      </c>
    </row>
    <row r="11" spans="1:13" ht="16.2" thickTop="1">
      <c r="A11" s="151">
        <v>32509</v>
      </c>
      <c r="B11" s="151"/>
      <c r="C11" s="151">
        <v>32873</v>
      </c>
      <c r="D11" s="152">
        <v>32559.599999999999</v>
      </c>
      <c r="E11" s="153">
        <v>0.27000397856256853</v>
      </c>
      <c r="J11" s="201">
        <v>1989</v>
      </c>
      <c r="K11" s="202">
        <v>32559.599999999999</v>
      </c>
    </row>
    <row r="12" spans="1:13">
      <c r="A12" s="150">
        <v>32874</v>
      </c>
      <c r="B12" s="151"/>
      <c r="C12" s="151">
        <v>33238</v>
      </c>
      <c r="D12" s="152">
        <v>41025</v>
      </c>
      <c r="E12" s="153">
        <v>0.25999705156083008</v>
      </c>
      <c r="J12" s="201">
        <v>1990</v>
      </c>
      <c r="K12" s="202">
        <v>41025</v>
      </c>
    </row>
    <row r="13" spans="1:13">
      <c r="A13" s="151">
        <v>33239</v>
      </c>
      <c r="B13" s="151"/>
      <c r="C13" s="151">
        <v>33603</v>
      </c>
      <c r="D13" s="152">
        <v>51720</v>
      </c>
      <c r="E13" s="153">
        <v>0.26069469835466186</v>
      </c>
      <c r="J13" s="201">
        <v>1991</v>
      </c>
      <c r="K13" s="202">
        <v>51720</v>
      </c>
    </row>
    <row r="14" spans="1:13">
      <c r="A14" s="151">
        <v>33604</v>
      </c>
      <c r="B14" s="151"/>
      <c r="C14" s="151">
        <v>33969</v>
      </c>
      <c r="D14" s="152">
        <v>65190</v>
      </c>
      <c r="E14" s="153">
        <v>0.26044083526682127</v>
      </c>
      <c r="J14" s="201">
        <v>1992</v>
      </c>
      <c r="K14" s="202">
        <v>65190</v>
      </c>
    </row>
    <row r="15" spans="1:13">
      <c r="A15" s="151">
        <v>33970</v>
      </c>
      <c r="B15" s="151"/>
      <c r="C15" s="151">
        <v>34334</v>
      </c>
      <c r="D15" s="152">
        <v>81510</v>
      </c>
      <c r="E15" s="153">
        <v>0.25034514496088356</v>
      </c>
      <c r="J15" s="201">
        <v>1993</v>
      </c>
      <c r="K15" s="202">
        <v>81510</v>
      </c>
    </row>
    <row r="16" spans="1:13">
      <c r="A16" s="151">
        <v>34335</v>
      </c>
      <c r="B16" s="151"/>
      <c r="C16" s="151">
        <v>34699</v>
      </c>
      <c r="D16" s="152">
        <v>98700</v>
      </c>
      <c r="E16" s="153">
        <v>0.21089436878910561</v>
      </c>
      <c r="J16" s="201">
        <v>1994</v>
      </c>
      <c r="K16" s="202">
        <v>98700</v>
      </c>
    </row>
    <row r="17" spans="1:11">
      <c r="A17" s="150">
        <v>34700</v>
      </c>
      <c r="B17" s="151"/>
      <c r="C17" s="151">
        <v>35064</v>
      </c>
      <c r="D17" s="152">
        <v>118933.5</v>
      </c>
      <c r="E17" s="153">
        <v>0.20500000000000007</v>
      </c>
      <c r="J17" s="201">
        <v>1995</v>
      </c>
      <c r="K17" s="202">
        <v>118933.5</v>
      </c>
    </row>
    <row r="18" spans="1:11">
      <c r="A18" s="151">
        <v>35065</v>
      </c>
      <c r="B18" s="151"/>
      <c r="C18" s="151">
        <v>35430</v>
      </c>
      <c r="D18" s="152">
        <v>142125</v>
      </c>
      <c r="E18" s="153">
        <v>0.19499552270806797</v>
      </c>
      <c r="J18" s="201">
        <v>1996</v>
      </c>
      <c r="K18" s="202">
        <v>142125</v>
      </c>
    </row>
    <row r="19" spans="1:11">
      <c r="A19" s="151">
        <v>35431</v>
      </c>
      <c r="B19" s="151"/>
      <c r="C19" s="151">
        <v>35795</v>
      </c>
      <c r="D19" s="152">
        <v>172005</v>
      </c>
      <c r="E19" s="153">
        <v>0.21023746701846968</v>
      </c>
      <c r="J19" s="201">
        <v>1997</v>
      </c>
      <c r="K19" s="202">
        <v>172005</v>
      </c>
    </row>
    <row r="20" spans="1:11">
      <c r="A20" s="151">
        <v>35796</v>
      </c>
      <c r="B20" s="151"/>
      <c r="C20" s="151">
        <v>36160</v>
      </c>
      <c r="D20" s="152">
        <v>203826</v>
      </c>
      <c r="E20" s="153">
        <v>0.1850004360338362</v>
      </c>
      <c r="J20" s="201">
        <v>1998</v>
      </c>
      <c r="K20" s="202">
        <v>203826</v>
      </c>
    </row>
    <row r="21" spans="1:11">
      <c r="A21" s="151">
        <v>36161</v>
      </c>
      <c r="B21" s="151"/>
      <c r="C21" s="151">
        <v>36525</v>
      </c>
      <c r="D21" s="152">
        <v>236460</v>
      </c>
      <c r="E21" s="153">
        <v>0.16010715021636091</v>
      </c>
      <c r="J21" s="201">
        <v>1999</v>
      </c>
      <c r="K21" s="202">
        <v>236460</v>
      </c>
    </row>
    <row r="22" spans="1:11">
      <c r="A22" s="150">
        <v>36526</v>
      </c>
      <c r="B22" s="151"/>
      <c r="C22" s="151">
        <v>36891</v>
      </c>
      <c r="D22" s="152">
        <v>260100</v>
      </c>
      <c r="E22" s="153">
        <v>9.9974625729510214E-2</v>
      </c>
      <c r="J22" s="201">
        <v>2000</v>
      </c>
      <c r="K22" s="202">
        <v>260100</v>
      </c>
    </row>
    <row r="23" spans="1:11">
      <c r="A23" s="151">
        <v>36892</v>
      </c>
      <c r="B23" s="151"/>
      <c r="C23" s="151">
        <v>37256</v>
      </c>
      <c r="D23" s="152">
        <v>286000</v>
      </c>
      <c r="E23" s="153">
        <v>9.9577085736255233E-2</v>
      </c>
      <c r="J23" s="201">
        <v>2001</v>
      </c>
      <c r="K23" s="202">
        <v>286000</v>
      </c>
    </row>
    <row r="24" spans="1:11">
      <c r="A24" s="151">
        <v>37257</v>
      </c>
      <c r="B24" s="151"/>
      <c r="C24" s="151">
        <v>37621</v>
      </c>
      <c r="D24" s="152">
        <v>309000</v>
      </c>
      <c r="E24" s="153">
        <v>8.0419580419580416E-2</v>
      </c>
      <c r="J24" s="201">
        <v>2002</v>
      </c>
      <c r="K24" s="202">
        <v>309000</v>
      </c>
    </row>
    <row r="25" spans="1:11">
      <c r="A25" s="151">
        <v>37622</v>
      </c>
      <c r="B25" s="151"/>
      <c r="C25" s="151">
        <v>37986</v>
      </c>
      <c r="D25" s="152">
        <v>332000</v>
      </c>
      <c r="E25" s="153">
        <v>7.4433656957928696E-2</v>
      </c>
      <c r="J25" s="201">
        <v>2003</v>
      </c>
      <c r="K25" s="202">
        <v>332000</v>
      </c>
    </row>
    <row r="26" spans="1:11">
      <c r="A26" s="151">
        <v>37987</v>
      </c>
      <c r="B26" s="151"/>
      <c r="C26" s="151">
        <v>38352</v>
      </c>
      <c r="D26" s="152">
        <v>358000</v>
      </c>
      <c r="E26" s="153">
        <v>7.8313253012048278E-2</v>
      </c>
      <c r="J26" s="201">
        <v>2004</v>
      </c>
      <c r="K26" s="202">
        <v>358000</v>
      </c>
    </row>
    <row r="27" spans="1:11">
      <c r="A27" s="150">
        <v>38353</v>
      </c>
      <c r="B27" s="151"/>
      <c r="C27" s="151">
        <v>38717</v>
      </c>
      <c r="D27" s="152">
        <v>381500</v>
      </c>
      <c r="E27" s="153">
        <v>6.5642458100558576E-2</v>
      </c>
      <c r="J27" s="201">
        <v>2005</v>
      </c>
      <c r="K27" s="202">
        <v>381500</v>
      </c>
    </row>
    <row r="28" spans="1:11">
      <c r="A28" s="151">
        <v>38718</v>
      </c>
      <c r="B28" s="151"/>
      <c r="C28" s="151">
        <v>39082</v>
      </c>
      <c r="D28" s="152">
        <v>408000</v>
      </c>
      <c r="E28" s="153">
        <v>6.9462647444298753E-2</v>
      </c>
      <c r="J28" s="201">
        <v>2006</v>
      </c>
      <c r="K28" s="202">
        <v>408000</v>
      </c>
    </row>
    <row r="29" spans="1:11">
      <c r="A29" s="151">
        <v>39083</v>
      </c>
      <c r="B29" s="151"/>
      <c r="C29" s="151">
        <v>39447</v>
      </c>
      <c r="D29" s="152">
        <v>433700</v>
      </c>
      <c r="E29" s="153">
        <v>6.2990196078431371E-2</v>
      </c>
      <c r="J29" s="201">
        <v>2007</v>
      </c>
      <c r="K29" s="202">
        <v>433700</v>
      </c>
    </row>
    <row r="30" spans="1:11">
      <c r="A30" s="151">
        <v>39448</v>
      </c>
      <c r="B30" s="151"/>
      <c r="C30" s="151">
        <v>39813</v>
      </c>
      <c r="D30" s="152">
        <v>461500</v>
      </c>
      <c r="E30" s="153">
        <v>6.4099608023979737E-2</v>
      </c>
      <c r="J30" s="201">
        <v>2008</v>
      </c>
      <c r="K30" s="202">
        <v>461500</v>
      </c>
    </row>
    <row r="31" spans="1:11">
      <c r="A31" s="154">
        <v>39814</v>
      </c>
      <c r="B31" s="155"/>
      <c r="C31" s="154">
        <v>40178</v>
      </c>
      <c r="D31" s="156">
        <v>496900</v>
      </c>
      <c r="E31" s="153">
        <v>7.6706392199350049E-2</v>
      </c>
      <c r="J31" s="201">
        <v>2009</v>
      </c>
      <c r="K31" s="202">
        <v>496900</v>
      </c>
    </row>
    <row r="32" spans="1:11">
      <c r="A32" s="150">
        <v>40179</v>
      </c>
      <c r="B32" s="155"/>
      <c r="C32" s="154">
        <v>40543</v>
      </c>
      <c r="D32" s="156">
        <v>515000</v>
      </c>
      <c r="E32" s="153">
        <v>3.6425840209297622E-2</v>
      </c>
      <c r="J32" s="201">
        <v>2010</v>
      </c>
      <c r="K32" s="202">
        <v>515000</v>
      </c>
    </row>
    <row r="33" spans="1:11">
      <c r="A33" s="151">
        <v>40544</v>
      </c>
      <c r="B33" s="151"/>
      <c r="C33" s="151">
        <v>40908</v>
      </c>
      <c r="D33" s="152">
        <v>535600</v>
      </c>
      <c r="E33" s="153">
        <v>4.0000000000000036E-2</v>
      </c>
      <c r="J33" s="201">
        <v>2011</v>
      </c>
      <c r="K33" s="202">
        <v>535600</v>
      </c>
    </row>
    <row r="34" spans="1:11">
      <c r="A34" s="151">
        <v>40909</v>
      </c>
      <c r="B34" s="151"/>
      <c r="C34" s="151">
        <v>41274</v>
      </c>
      <c r="D34" s="152">
        <v>566700</v>
      </c>
      <c r="E34" s="153">
        <v>4.0000000000000036E-2</v>
      </c>
      <c r="J34" s="201">
        <v>2012</v>
      </c>
      <c r="K34" s="202">
        <v>566700</v>
      </c>
    </row>
    <row r="35" spans="1:11">
      <c r="A35" s="151">
        <v>41275</v>
      </c>
      <c r="B35" s="151"/>
      <c r="C35" s="151">
        <v>41639</v>
      </c>
      <c r="D35" s="152">
        <v>589500</v>
      </c>
      <c r="E35" s="153">
        <v>4.0232927474854421E-2</v>
      </c>
      <c r="J35" s="201">
        <v>2013</v>
      </c>
      <c r="K35" s="202">
        <v>589500</v>
      </c>
    </row>
    <row r="36" spans="1:11">
      <c r="A36" s="151">
        <v>41640</v>
      </c>
      <c r="B36" s="151"/>
      <c r="C36" s="151">
        <v>42004</v>
      </c>
      <c r="D36" s="152">
        <v>616000</v>
      </c>
      <c r="E36" s="153">
        <f t="shared" ref="E36:E43" si="0">+D36/D35-1</f>
        <v>4.495335029686176E-2</v>
      </c>
      <c r="J36" s="201">
        <v>2014</v>
      </c>
      <c r="K36" s="202">
        <v>616000</v>
      </c>
    </row>
    <row r="37" spans="1:11">
      <c r="A37" s="150">
        <v>42005</v>
      </c>
      <c r="B37" s="151"/>
      <c r="C37" s="151">
        <v>42369</v>
      </c>
      <c r="D37" s="152">
        <v>644350</v>
      </c>
      <c r="E37" s="153">
        <f t="shared" si="0"/>
        <v>4.6022727272727382E-2</v>
      </c>
      <c r="J37" s="201">
        <v>2015</v>
      </c>
      <c r="K37" s="202">
        <v>644350</v>
      </c>
    </row>
    <row r="38" spans="1:11">
      <c r="A38" s="151">
        <v>42370</v>
      </c>
      <c r="B38" s="151"/>
      <c r="C38" s="151">
        <v>42735</v>
      </c>
      <c r="D38" s="152">
        <v>689455</v>
      </c>
      <c r="E38" s="153">
        <f t="shared" si="0"/>
        <v>7.0000775975789464E-2</v>
      </c>
      <c r="J38" s="201">
        <v>2016</v>
      </c>
      <c r="K38" s="202">
        <v>689455</v>
      </c>
    </row>
    <row r="39" spans="1:11">
      <c r="A39" s="151">
        <v>42736</v>
      </c>
      <c r="B39" s="151"/>
      <c r="C39" s="151">
        <v>43100</v>
      </c>
      <c r="D39" s="152">
        <v>737717</v>
      </c>
      <c r="E39" s="153">
        <f t="shared" si="0"/>
        <v>7.0000217563147782E-2</v>
      </c>
      <c r="J39" s="201">
        <v>2017</v>
      </c>
      <c r="K39" s="202">
        <v>737717</v>
      </c>
    </row>
    <row r="40" spans="1:11">
      <c r="A40" s="151">
        <v>43101</v>
      </c>
      <c r="B40" s="151"/>
      <c r="C40" s="151">
        <v>43465</v>
      </c>
      <c r="D40" s="152">
        <v>781242</v>
      </c>
      <c r="E40" s="153">
        <f t="shared" si="0"/>
        <v>5.8999589273393438E-2</v>
      </c>
      <c r="J40" s="201">
        <v>2018</v>
      </c>
      <c r="K40" s="202">
        <v>781242</v>
      </c>
    </row>
    <row r="41" spans="1:11">
      <c r="A41" s="151">
        <v>43466</v>
      </c>
      <c r="B41" s="151"/>
      <c r="C41" s="151">
        <v>43830</v>
      </c>
      <c r="D41" s="152">
        <v>828116</v>
      </c>
      <c r="E41" s="153">
        <f t="shared" si="0"/>
        <v>5.9999334393184167E-2</v>
      </c>
      <c r="J41" s="201">
        <v>2019</v>
      </c>
      <c r="K41" s="202">
        <v>828116</v>
      </c>
    </row>
    <row r="42" spans="1:11">
      <c r="A42" s="151">
        <v>43831</v>
      </c>
      <c r="B42" s="151"/>
      <c r="C42" s="151">
        <v>44196</v>
      </c>
      <c r="D42" s="152">
        <v>877803</v>
      </c>
      <c r="E42" s="153">
        <f t="shared" si="0"/>
        <v>6.0000048302411679E-2</v>
      </c>
      <c r="J42" s="201">
        <v>2020</v>
      </c>
      <c r="K42" s="202">
        <v>877803</v>
      </c>
    </row>
    <row r="43" spans="1:11">
      <c r="A43" s="151">
        <v>44197</v>
      </c>
      <c r="B43" s="151"/>
      <c r="C43" s="151">
        <v>44561</v>
      </c>
      <c r="D43" s="152">
        <v>908526</v>
      </c>
      <c r="E43" s="153">
        <f t="shared" si="0"/>
        <v>3.4999880383183912E-2</v>
      </c>
      <c r="J43" s="201">
        <v>2021</v>
      </c>
      <c r="K43" s="202">
        <f>D43</f>
        <v>908526</v>
      </c>
    </row>
    <row r="44" spans="1:11">
      <c r="A44" s="151">
        <v>44562</v>
      </c>
      <c r="B44" s="151"/>
      <c r="C44" s="151">
        <v>44926</v>
      </c>
      <c r="D44" s="152">
        <v>1000000</v>
      </c>
      <c r="E44" s="153">
        <f>+D44/D42-1</f>
        <v>0.13920777213110469</v>
      </c>
      <c r="J44" s="201">
        <v>2022</v>
      </c>
      <c r="K44" s="202">
        <f>D44</f>
        <v>1000000</v>
      </c>
    </row>
    <row r="45" spans="1:11">
      <c r="A45" s="151">
        <v>44927</v>
      </c>
      <c r="B45" s="151"/>
      <c r="C45" s="151">
        <v>45291</v>
      </c>
      <c r="D45" s="152">
        <v>1160000</v>
      </c>
      <c r="E45" s="153">
        <f>+D45/D43-1</f>
        <v>0.27679339941839864</v>
      </c>
      <c r="J45" s="201">
        <v>2023</v>
      </c>
      <c r="K45" s="202">
        <f>D45</f>
        <v>1160000</v>
      </c>
    </row>
    <row r="46" spans="1:11">
      <c r="A46" s="151">
        <v>45292</v>
      </c>
      <c r="B46" s="151"/>
      <c r="C46" s="151">
        <v>45657</v>
      </c>
      <c r="D46" s="152">
        <v>1300000</v>
      </c>
      <c r="E46" s="153">
        <f>+D46/D44-1</f>
        <v>0.30000000000000004</v>
      </c>
      <c r="J46" s="201">
        <v>2023</v>
      </c>
      <c r="K46" s="202">
        <f>D46</f>
        <v>1300000</v>
      </c>
    </row>
    <row r="47" spans="1:11">
      <c r="A47" s="151"/>
      <c r="B47" s="151"/>
      <c r="C47" s="151"/>
      <c r="D47" s="152"/>
      <c r="E47" s="153"/>
      <c r="J47" s="201"/>
      <c r="K47" s="202"/>
    </row>
    <row r="48" spans="1:11">
      <c r="E48" s="153"/>
    </row>
    <row r="49" spans="5:5">
      <c r="E49" s="153"/>
    </row>
    <row r="50" spans="5:5">
      <c r="E50" s="153"/>
    </row>
    <row r="51" spans="5:5">
      <c r="E51" s="153"/>
    </row>
    <row r="52" spans="5:5">
      <c r="E52" s="153"/>
    </row>
    <row r="53" spans="5:5">
      <c r="E53" s="153"/>
    </row>
    <row r="54" spans="5:5">
      <c r="E54" s="153"/>
    </row>
    <row r="55" spans="5:5">
      <c r="E55" s="153"/>
    </row>
    <row r="56" spans="5:5">
      <c r="E56" s="153"/>
    </row>
    <row r="57" spans="5:5">
      <c r="E57" s="153"/>
    </row>
    <row r="58" spans="5:5">
      <c r="E58" s="153"/>
    </row>
    <row r="59" spans="5:5">
      <c r="E59" s="153"/>
    </row>
    <row r="60" spans="5:5">
      <c r="E60" s="153"/>
    </row>
    <row r="61" spans="5:5">
      <c r="E61" s="153"/>
    </row>
    <row r="62" spans="5:5">
      <c r="E62" s="153"/>
    </row>
    <row r="63" spans="5:5">
      <c r="E63" s="153"/>
    </row>
    <row r="64" spans="5:5">
      <c r="E64" s="153"/>
    </row>
    <row r="65" spans="5:5">
      <c r="E65" s="153"/>
    </row>
    <row r="66" spans="5:5">
      <c r="E66" s="153"/>
    </row>
    <row r="67" spans="5:5">
      <c r="E67" s="153"/>
    </row>
    <row r="68" spans="5:5">
      <c r="E68" s="153"/>
    </row>
    <row r="69" spans="5:5">
      <c r="E69" s="153"/>
    </row>
    <row r="70" spans="5:5">
      <c r="E70" s="153"/>
    </row>
    <row r="71" spans="5:5">
      <c r="E71" s="153"/>
    </row>
    <row r="72" spans="5:5">
      <c r="E72" s="153"/>
    </row>
    <row r="73" spans="5:5">
      <c r="E73" s="153"/>
    </row>
    <row r="74" spans="5:5">
      <c r="E74" s="153"/>
    </row>
    <row r="75" spans="5:5">
      <c r="E75" s="153"/>
    </row>
    <row r="76" spans="5:5">
      <c r="E76" s="153"/>
    </row>
    <row r="77" spans="5:5">
      <c r="E77" s="153"/>
    </row>
    <row r="78" spans="5:5">
      <c r="E78" s="153"/>
    </row>
    <row r="79" spans="5:5">
      <c r="E79" s="153"/>
    </row>
    <row r="80" spans="5:5">
      <c r="E80" s="153"/>
    </row>
    <row r="81" spans="5:5">
      <c r="E81" s="153"/>
    </row>
    <row r="82" spans="5:5">
      <c r="E82" s="153"/>
    </row>
    <row r="83" spans="5:5">
      <c r="E83" s="153"/>
    </row>
    <row r="84" spans="5:5">
      <c r="E84" s="153"/>
    </row>
    <row r="85" spans="5:5">
      <c r="E85" s="153"/>
    </row>
    <row r="86" spans="5:5">
      <c r="E86" s="153"/>
    </row>
    <row r="87" spans="5:5">
      <c r="E87" s="153"/>
    </row>
    <row r="88" spans="5:5">
      <c r="E88" s="153"/>
    </row>
    <row r="89" spans="5:5">
      <c r="E89" s="153"/>
    </row>
    <row r="90" spans="5:5">
      <c r="E90" s="153"/>
    </row>
    <row r="91" spans="5:5">
      <c r="E91" s="153"/>
    </row>
    <row r="92" spans="5:5">
      <c r="E92" s="153"/>
    </row>
    <row r="93" spans="5:5">
      <c r="E93" s="153"/>
    </row>
    <row r="94" spans="5:5">
      <c r="E94" s="153"/>
    </row>
    <row r="95" spans="5:5">
      <c r="E95" s="153"/>
    </row>
    <row r="96" spans="5:5">
      <c r="E96" s="153"/>
    </row>
    <row r="97" spans="5:5">
      <c r="E97" s="153"/>
    </row>
    <row r="98" spans="5:5">
      <c r="E98" s="153"/>
    </row>
    <row r="99" spans="5:5">
      <c r="E99" s="153"/>
    </row>
    <row r="100" spans="5:5">
      <c r="E100" s="153"/>
    </row>
    <row r="101" spans="5:5">
      <c r="E101" s="153"/>
    </row>
    <row r="102" spans="5:5">
      <c r="E102" s="153"/>
    </row>
    <row r="103" spans="5:5">
      <c r="E103" s="153"/>
    </row>
    <row r="104" spans="5:5">
      <c r="E104" s="153"/>
    </row>
    <row r="105" spans="5:5">
      <c r="E105" s="153"/>
    </row>
    <row r="106" spans="5:5">
      <c r="E106" s="153"/>
    </row>
    <row r="107" spans="5:5">
      <c r="E107" s="153"/>
    </row>
    <row r="108" spans="5:5">
      <c r="E108" s="153"/>
    </row>
    <row r="109" spans="5:5">
      <c r="E109" s="153"/>
    </row>
    <row r="110" spans="5:5">
      <c r="E110" s="153"/>
    </row>
    <row r="111" spans="5:5">
      <c r="E111" s="153"/>
    </row>
    <row r="112" spans="5:5">
      <c r="E112" s="153"/>
    </row>
    <row r="113" spans="5:5">
      <c r="E113" s="153"/>
    </row>
    <row r="114" spans="5:5">
      <c r="E114" s="153"/>
    </row>
    <row r="115" spans="5:5">
      <c r="E115" s="153"/>
    </row>
    <row r="116" spans="5:5">
      <c r="E116" s="153"/>
    </row>
    <row r="117" spans="5:5">
      <c r="E117" s="153"/>
    </row>
    <row r="118" spans="5:5">
      <c r="E118" s="153"/>
    </row>
    <row r="119" spans="5:5">
      <c r="E119" s="153"/>
    </row>
    <row r="120" spans="5:5">
      <c r="E120" s="153"/>
    </row>
    <row r="121" spans="5:5">
      <c r="E121" s="153"/>
    </row>
    <row r="122" spans="5:5">
      <c r="E122" s="153"/>
    </row>
    <row r="123" spans="5:5">
      <c r="E123" s="153"/>
    </row>
    <row r="124" spans="5:5">
      <c r="E124" s="153"/>
    </row>
    <row r="125" spans="5:5">
      <c r="E125" s="153"/>
    </row>
    <row r="126" spans="5:5">
      <c r="E126" s="153"/>
    </row>
    <row r="127" spans="5:5">
      <c r="E127" s="153"/>
    </row>
    <row r="128" spans="5:5">
      <c r="E128" s="153"/>
    </row>
    <row r="129" spans="5:5">
      <c r="E129" s="153"/>
    </row>
    <row r="130" spans="5:5">
      <c r="E130" s="153"/>
    </row>
    <row r="131" spans="5:5">
      <c r="E131" s="153"/>
    </row>
    <row r="132" spans="5:5">
      <c r="E132" s="153"/>
    </row>
    <row r="133" spans="5:5">
      <c r="E133" s="153"/>
    </row>
    <row r="134" spans="5:5">
      <c r="E134" s="153"/>
    </row>
    <row r="135" spans="5:5">
      <c r="E135" s="153"/>
    </row>
    <row r="136" spans="5:5">
      <c r="E136" s="153"/>
    </row>
    <row r="137" spans="5:5">
      <c r="E137" s="153"/>
    </row>
    <row r="138" spans="5:5">
      <c r="E138" s="153"/>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ColWidth="11.44140625" defaultRowHeight="14.4"/>
  <cols>
    <col min="1" max="1" width="4.88671875" bestFit="1" customWidth="1"/>
    <col min="2" max="2" width="85.6640625" bestFit="1" customWidth="1"/>
    <col min="3" max="3" width="10.44140625" customWidth="1"/>
    <col min="4" max="4" width="15.33203125" bestFit="1" customWidth="1"/>
    <col min="5" max="5" width="24.44140625" bestFit="1" customWidth="1"/>
  </cols>
  <sheetData>
    <row r="1" spans="1:6" s="16" customFormat="1" ht="15" thickBot="1">
      <c r="A1" s="15" t="s">
        <v>1134</v>
      </c>
      <c r="B1" s="15" t="s">
        <v>1135</v>
      </c>
      <c r="C1" s="15" t="s">
        <v>1136</v>
      </c>
      <c r="D1" s="8" t="s">
        <v>395</v>
      </c>
      <c r="E1" s="8" t="s">
        <v>1137</v>
      </c>
      <c r="F1" s="8" t="s">
        <v>1138</v>
      </c>
    </row>
    <row r="2" spans="1:6">
      <c r="A2" s="1">
        <v>1</v>
      </c>
      <c r="B2" s="1" t="s">
        <v>1139</v>
      </c>
      <c r="C2" t="s">
        <v>396</v>
      </c>
      <c r="D2" t="s">
        <v>1102</v>
      </c>
      <c r="E2" s="6" t="s">
        <v>1140</v>
      </c>
      <c r="F2" s="6" t="s">
        <v>1141</v>
      </c>
    </row>
    <row r="3" spans="1:6">
      <c r="A3" s="1">
        <v>2</v>
      </c>
      <c r="B3" s="1" t="s">
        <v>1142</v>
      </c>
      <c r="C3" t="s">
        <v>397</v>
      </c>
      <c r="D3" t="s">
        <v>1143</v>
      </c>
      <c r="E3" s="7" t="s">
        <v>1144</v>
      </c>
      <c r="F3" s="7" t="s">
        <v>1145</v>
      </c>
    </row>
    <row r="4" spans="1:6">
      <c r="A4" s="1">
        <v>3</v>
      </c>
      <c r="B4" s="1" t="s">
        <v>1146</v>
      </c>
      <c r="E4" s="7" t="s">
        <v>1147</v>
      </c>
      <c r="F4" s="7"/>
    </row>
    <row r="5" spans="1:6">
      <c r="A5" s="1">
        <v>4</v>
      </c>
      <c r="B5" s="1" t="s">
        <v>1148</v>
      </c>
      <c r="E5" s="7" t="s">
        <v>1149</v>
      </c>
    </row>
    <row r="6" spans="1:6">
      <c r="A6" s="1">
        <v>5</v>
      </c>
      <c r="B6" s="1" t="s">
        <v>1150</v>
      </c>
    </row>
    <row r="7" spans="1:6">
      <c r="A7" s="1">
        <v>6</v>
      </c>
      <c r="B7" s="1" t="s">
        <v>1151</v>
      </c>
    </row>
    <row r="8" spans="1:6">
      <c r="A8" s="1">
        <v>7</v>
      </c>
      <c r="B8" s="1" t="s">
        <v>1152</v>
      </c>
    </row>
    <row r="9" spans="1:6">
      <c r="A9" s="1">
        <v>8</v>
      </c>
      <c r="B9" s="1" t="s">
        <v>1153</v>
      </c>
    </row>
    <row r="10" spans="1:6">
      <c r="A10" s="1">
        <v>9</v>
      </c>
      <c r="B10" s="1" t="s">
        <v>1154</v>
      </c>
    </row>
  </sheetData>
  <customSheetViews>
    <customSheetView guid="{098B2E87-9C52-4BA2-B1C3-E2EE72C3347E}" showGridLines="0" state="veryHidden">
      <selection activeCell="C17" sqref="C17"/>
      <pageMargins left="0" right="0" top="0" bottom="0" header="0" footer="0"/>
      <pageSetup scale="78" orientation="portrait" r:id="rId1"/>
    </customSheetView>
    <customSheetView guid="{DE67EBC3-31FE-423B-B030-1FFACB67D900}" showGridLines="0" state="veryHidden">
      <selection activeCell="C17" sqref="C17"/>
      <pageMargins left="0" right="0" top="0" bottom="0" header="0" footer="0"/>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753"/>
  <sheetViews>
    <sheetView showGridLines="0" zoomScaleNormal="100" workbookViewId="0"/>
  </sheetViews>
  <sheetFormatPr baseColWidth="10" defaultColWidth="0" defaultRowHeight="14.4" zeroHeight="1"/>
  <cols>
    <col min="1" max="1" width="3.88671875" style="108" customWidth="1"/>
    <col min="2" max="2" width="6" style="108" customWidth="1"/>
    <col min="3" max="3" width="12.6640625" style="108" customWidth="1"/>
    <col min="4" max="4" width="51.33203125" style="108" customWidth="1"/>
    <col min="5" max="6" width="15.6640625" style="108" customWidth="1"/>
    <col min="7" max="7" width="14.44140625" style="108" customWidth="1"/>
    <col min="8" max="9" width="11.44140625" style="108" customWidth="1"/>
    <col min="10" max="16384" width="11.44140625" style="108" hidden="1"/>
  </cols>
  <sheetData>
    <row r="1" spans="1:7" s="3" customFormat="1" ht="15" customHeight="1">
      <c r="A1" s="102"/>
      <c r="B1" s="102"/>
      <c r="C1" s="883" t="s">
        <v>0</v>
      </c>
      <c r="D1" s="883"/>
      <c r="E1" s="883"/>
      <c r="F1" s="883"/>
      <c r="G1" s="883"/>
    </row>
    <row r="2" spans="1:7" s="1" customFormat="1" ht="15" customHeight="1">
      <c r="A2" s="104"/>
      <c r="B2" s="104"/>
      <c r="C2" s="883" t="s">
        <v>1</v>
      </c>
      <c r="D2" s="883"/>
      <c r="E2" s="883"/>
      <c r="F2" s="883"/>
      <c r="G2" s="883"/>
    </row>
    <row r="3" spans="1:7" s="1" customFormat="1" ht="15" customHeight="1">
      <c r="A3" s="104"/>
      <c r="B3" s="104"/>
      <c r="C3" s="883" t="s">
        <v>2</v>
      </c>
      <c r="D3" s="883"/>
      <c r="E3" s="883"/>
      <c r="F3" s="883"/>
      <c r="G3" s="883"/>
    </row>
    <row r="4" spans="1:7" s="1" customFormat="1" ht="12.75" customHeight="1">
      <c r="A4" s="104"/>
      <c r="B4" s="104"/>
      <c r="C4" s="883" t="s">
        <v>3</v>
      </c>
      <c r="D4" s="883"/>
      <c r="E4" s="883"/>
      <c r="F4" s="883"/>
      <c r="G4" s="883"/>
    </row>
    <row r="5" spans="1:7" s="1" customFormat="1" ht="13.2">
      <c r="A5" s="104"/>
      <c r="B5" s="103"/>
      <c r="C5" s="103"/>
      <c r="D5" s="2"/>
      <c r="E5" s="44"/>
      <c r="F5" s="44"/>
      <c r="G5" s="44"/>
    </row>
    <row r="6" spans="1:7" s="1" customFormat="1" ht="13.2">
      <c r="A6" s="104"/>
      <c r="B6" s="104"/>
      <c r="C6" s="883" t="s">
        <v>4</v>
      </c>
      <c r="D6" s="883"/>
      <c r="E6" s="883"/>
      <c r="F6" s="883"/>
      <c r="G6" s="883"/>
    </row>
    <row r="7" spans="1:7" s="1" customFormat="1" ht="13.2">
      <c r="A7" s="104"/>
      <c r="B7" s="104"/>
      <c r="C7" s="883" t="s">
        <v>5</v>
      </c>
      <c r="D7" s="883"/>
      <c r="E7" s="883"/>
      <c r="F7" s="883"/>
      <c r="G7" s="883"/>
    </row>
    <row r="8" spans="1:7" s="1" customFormat="1" ht="12.75" customHeight="1">
      <c r="A8" s="104"/>
      <c r="B8" s="103"/>
      <c r="C8" s="103"/>
      <c r="D8" s="2"/>
      <c r="E8" s="44"/>
      <c r="F8" s="44"/>
      <c r="G8" s="44"/>
    </row>
    <row r="9" spans="1:7" s="1" customFormat="1" ht="67.5" customHeight="1">
      <c r="A9" s="104"/>
      <c r="B9" s="104"/>
      <c r="C9" s="883" t="s">
        <v>1417</v>
      </c>
      <c r="D9" s="883"/>
      <c r="E9" s="883"/>
      <c r="F9" s="883"/>
      <c r="G9" s="883"/>
    </row>
    <row r="10" spans="1:7" s="1" customFormat="1" ht="12.75" customHeight="1">
      <c r="A10" s="104"/>
      <c r="B10" s="103"/>
      <c r="C10" s="103"/>
      <c r="D10" s="2"/>
      <c r="E10" s="44"/>
      <c r="F10" s="44"/>
      <c r="G10" s="44"/>
    </row>
    <row r="11" spans="1:7" s="1" customFormat="1" ht="13.2">
      <c r="A11" s="104"/>
      <c r="B11" s="104"/>
      <c r="C11" s="884" t="s">
        <v>1410</v>
      </c>
      <c r="D11" s="884"/>
      <c r="E11" s="884"/>
      <c r="F11" s="884"/>
      <c r="G11" s="884"/>
    </row>
    <row r="12" spans="1:7" s="1" customFormat="1" ht="15.6">
      <c r="A12" s="104"/>
      <c r="B12" s="105"/>
      <c r="C12" s="105"/>
      <c r="D12" s="106"/>
      <c r="E12" s="44"/>
      <c r="F12" s="44"/>
      <c r="G12" s="44"/>
    </row>
    <row r="13" spans="1:7" s="1" customFormat="1" ht="13.2">
      <c r="A13" s="104"/>
      <c r="B13" s="104"/>
      <c r="C13" s="885" t="s">
        <v>1155</v>
      </c>
      <c r="D13" s="885"/>
      <c r="E13" s="885"/>
      <c r="F13" s="885"/>
      <c r="G13" s="885"/>
    </row>
    <row r="14" spans="1:7" ht="21.75" customHeight="1">
      <c r="A14" s="107"/>
      <c r="B14" s="107"/>
      <c r="C14" s="885" t="s">
        <v>1156</v>
      </c>
      <c r="D14" s="885"/>
      <c r="E14" s="885"/>
      <c r="F14" s="885"/>
      <c r="G14" s="411"/>
    </row>
    <row r="15" spans="1:7" ht="15" thickBot="1"/>
    <row r="16" spans="1:7" ht="24" customHeight="1" thickTop="1">
      <c r="B16" s="926" t="s">
        <v>1157</v>
      </c>
      <c r="C16" s="881" t="s">
        <v>1096</v>
      </c>
      <c r="D16" s="902" t="s">
        <v>205</v>
      </c>
      <c r="E16" s="894" t="s">
        <v>1158</v>
      </c>
      <c r="F16" s="900" t="s">
        <v>1159</v>
      </c>
    </row>
    <row r="17" spans="2:6" ht="39" customHeight="1" thickBot="1">
      <c r="B17" s="927"/>
      <c r="C17" s="882"/>
      <c r="D17" s="903"/>
      <c r="E17" s="895"/>
      <c r="F17" s="901"/>
    </row>
    <row r="18" spans="2:6" ht="4.5" customHeight="1">
      <c r="B18" s="109"/>
      <c r="C18" s="109"/>
      <c r="D18" s="110"/>
      <c r="E18" s="433"/>
      <c r="F18" s="440"/>
    </row>
    <row r="19" spans="2:6">
      <c r="B19" s="112">
        <v>1</v>
      </c>
      <c r="C19" s="112">
        <v>4</v>
      </c>
      <c r="D19" s="443" t="s">
        <v>105</v>
      </c>
      <c r="E19" s="441"/>
      <c r="F19" s="442" t="s">
        <v>1418</v>
      </c>
    </row>
    <row r="20" spans="2:6">
      <c r="B20" s="112">
        <v>2</v>
      </c>
      <c r="C20" s="112">
        <v>6</v>
      </c>
      <c r="D20" s="443" t="s">
        <v>106</v>
      </c>
      <c r="E20" s="441"/>
      <c r="F20" s="442" t="s">
        <v>1418</v>
      </c>
    </row>
    <row r="21" spans="2:6">
      <c r="B21" s="112">
        <v>3</v>
      </c>
      <c r="C21" s="112">
        <v>9</v>
      </c>
      <c r="D21" s="443" t="s">
        <v>107</v>
      </c>
      <c r="E21" s="441"/>
      <c r="F21" s="442" t="s">
        <v>1418</v>
      </c>
    </row>
    <row r="22" spans="2:6">
      <c r="B22" s="112">
        <v>4</v>
      </c>
      <c r="C22" s="112">
        <v>11</v>
      </c>
      <c r="D22" s="443" t="s">
        <v>108</v>
      </c>
      <c r="E22" s="441"/>
      <c r="F22" s="442" t="s">
        <v>1418</v>
      </c>
    </row>
    <row r="23" spans="2:6">
      <c r="B23" s="112">
        <v>5</v>
      </c>
      <c r="C23" s="112">
        <v>12</v>
      </c>
      <c r="D23" s="443" t="s">
        <v>109</v>
      </c>
      <c r="E23" s="441"/>
      <c r="F23" s="442" t="s">
        <v>1418</v>
      </c>
    </row>
    <row r="24" spans="2:6">
      <c r="B24" s="112">
        <v>6</v>
      </c>
      <c r="C24" s="112">
        <v>17</v>
      </c>
      <c r="D24" s="443" t="s">
        <v>110</v>
      </c>
      <c r="E24" s="441"/>
      <c r="F24" s="442" t="s">
        <v>1418</v>
      </c>
    </row>
    <row r="25" spans="2:6">
      <c r="B25" s="112">
        <v>7</v>
      </c>
      <c r="C25" s="112">
        <v>18</v>
      </c>
      <c r="D25" s="443" t="s">
        <v>111</v>
      </c>
      <c r="E25" s="441"/>
      <c r="F25" s="442" t="s">
        <v>1418</v>
      </c>
    </row>
    <row r="26" spans="2:6">
      <c r="B26" s="112">
        <v>8</v>
      </c>
      <c r="C26" s="112">
        <v>19</v>
      </c>
      <c r="D26" s="443" t="s">
        <v>112</v>
      </c>
      <c r="E26" s="441"/>
      <c r="F26" s="442" t="s">
        <v>1418</v>
      </c>
    </row>
    <row r="27" spans="2:6">
      <c r="B27" s="112">
        <v>9</v>
      </c>
      <c r="C27" s="112">
        <v>20</v>
      </c>
      <c r="D27" s="443" t="s">
        <v>113</v>
      </c>
      <c r="E27" s="441"/>
      <c r="F27" s="442" t="s">
        <v>1418</v>
      </c>
    </row>
    <row r="28" spans="2:6">
      <c r="B28" s="112">
        <v>10</v>
      </c>
      <c r="C28" s="112">
        <v>23</v>
      </c>
      <c r="D28" s="443" t="s">
        <v>114</v>
      </c>
      <c r="E28" s="441"/>
      <c r="F28" s="442" t="s">
        <v>1418</v>
      </c>
    </row>
    <row r="29" spans="2:6">
      <c r="B29" s="112">
        <v>11</v>
      </c>
      <c r="C29" s="112">
        <v>24</v>
      </c>
      <c r="D29" s="443" t="s">
        <v>115</v>
      </c>
      <c r="E29" s="441"/>
      <c r="F29" s="442" t="s">
        <v>1418</v>
      </c>
    </row>
    <row r="30" spans="2:6">
      <c r="B30" s="112">
        <v>12</v>
      </c>
      <c r="C30" s="112">
        <v>25</v>
      </c>
      <c r="D30" s="443" t="s">
        <v>116</v>
      </c>
      <c r="E30" s="441"/>
      <c r="F30" s="442" t="s">
        <v>1418</v>
      </c>
    </row>
    <row r="31" spans="2:6">
      <c r="B31" s="112">
        <v>13</v>
      </c>
      <c r="C31" s="112">
        <v>26</v>
      </c>
      <c r="D31" s="443" t="s">
        <v>117</v>
      </c>
      <c r="E31" s="441"/>
      <c r="F31" s="442" t="s">
        <v>1418</v>
      </c>
    </row>
    <row r="32" spans="2:6">
      <c r="B32" s="112">
        <v>14</v>
      </c>
      <c r="C32" s="112">
        <v>27</v>
      </c>
      <c r="D32" s="443" t="s">
        <v>118</v>
      </c>
      <c r="E32" s="441"/>
      <c r="F32" s="442" t="s">
        <v>1418</v>
      </c>
    </row>
    <row r="33" spans="2:6">
      <c r="B33" s="112">
        <v>15</v>
      </c>
      <c r="C33" s="112">
        <v>28</v>
      </c>
      <c r="D33" s="443" t="s">
        <v>119</v>
      </c>
      <c r="E33" s="441"/>
      <c r="F33" s="442" t="s">
        <v>1418</v>
      </c>
    </row>
    <row r="34" spans="2:6">
      <c r="B34" s="112">
        <v>16</v>
      </c>
      <c r="C34" s="112">
        <v>29</v>
      </c>
      <c r="D34" s="443" t="s">
        <v>120</v>
      </c>
      <c r="E34" s="441"/>
      <c r="F34" s="442" t="s">
        <v>1418</v>
      </c>
    </row>
    <row r="35" spans="2:6">
      <c r="B35" s="112">
        <v>17</v>
      </c>
      <c r="C35" s="112">
        <v>30</v>
      </c>
      <c r="D35" s="443" t="s">
        <v>121</v>
      </c>
      <c r="E35" s="441"/>
      <c r="F35" s="442" t="s">
        <v>1418</v>
      </c>
    </row>
    <row r="36" spans="2:6">
      <c r="B36" s="112">
        <v>18</v>
      </c>
      <c r="C36" s="112">
        <v>32</v>
      </c>
      <c r="D36" s="443" t="s">
        <v>122</v>
      </c>
      <c r="E36" s="441"/>
      <c r="F36" s="442" t="s">
        <v>1418</v>
      </c>
    </row>
    <row r="37" spans="2:6">
      <c r="B37" s="112">
        <v>19</v>
      </c>
      <c r="C37" s="112">
        <v>33</v>
      </c>
      <c r="D37" s="443" t="s">
        <v>123</v>
      </c>
      <c r="E37" s="441"/>
      <c r="F37" s="442" t="s">
        <v>1418</v>
      </c>
    </row>
    <row r="38" spans="2:6">
      <c r="B38" s="112">
        <v>20</v>
      </c>
      <c r="C38" s="112">
        <v>34</v>
      </c>
      <c r="D38" s="443" t="s">
        <v>124</v>
      </c>
      <c r="E38" s="441"/>
      <c r="F38" s="442" t="s">
        <v>1418</v>
      </c>
    </row>
    <row r="39" spans="2:6">
      <c r="B39" s="112">
        <v>21</v>
      </c>
      <c r="C39" s="112">
        <v>35</v>
      </c>
      <c r="D39" s="443" t="s">
        <v>125</v>
      </c>
      <c r="E39" s="441"/>
      <c r="F39" s="442" t="s">
        <v>1418</v>
      </c>
    </row>
    <row r="40" spans="2:6">
      <c r="B40" s="112">
        <v>22</v>
      </c>
      <c r="C40" s="112">
        <v>38</v>
      </c>
      <c r="D40" s="443" t="s">
        <v>126</v>
      </c>
      <c r="E40" s="441"/>
      <c r="F40" s="442" t="s">
        <v>1418</v>
      </c>
    </row>
    <row r="41" spans="2:6">
      <c r="B41" s="112">
        <v>23</v>
      </c>
      <c r="C41" s="112">
        <v>39</v>
      </c>
      <c r="D41" s="443" t="s">
        <v>127</v>
      </c>
      <c r="E41" s="441"/>
      <c r="F41" s="442" t="s">
        <v>1418</v>
      </c>
    </row>
    <row r="42" spans="2:6">
      <c r="B42" s="112">
        <v>24</v>
      </c>
      <c r="C42" s="112">
        <v>40</v>
      </c>
      <c r="D42" s="443" t="s">
        <v>128</v>
      </c>
      <c r="E42" s="441"/>
      <c r="F42" s="442" t="s">
        <v>1418</v>
      </c>
    </row>
    <row r="43" spans="2:6">
      <c r="B43" s="112">
        <v>25</v>
      </c>
      <c r="C43" s="112">
        <v>41</v>
      </c>
      <c r="D43" s="443" t="s">
        <v>129</v>
      </c>
      <c r="E43" s="441"/>
      <c r="F43" s="442" t="s">
        <v>1418</v>
      </c>
    </row>
    <row r="44" spans="2:6">
      <c r="B44" s="112">
        <v>26</v>
      </c>
      <c r="C44" s="112">
        <v>42</v>
      </c>
      <c r="D44" s="443" t="s">
        <v>130</v>
      </c>
      <c r="E44" s="441"/>
      <c r="F44" s="442" t="s">
        <v>1418</v>
      </c>
    </row>
    <row r="45" spans="2:6">
      <c r="B45" s="112">
        <v>27</v>
      </c>
      <c r="C45" s="112">
        <v>43</v>
      </c>
      <c r="D45" s="443" t="s">
        <v>131</v>
      </c>
      <c r="E45" s="441"/>
      <c r="F45" s="442" t="s">
        <v>1418</v>
      </c>
    </row>
    <row r="46" spans="2:6">
      <c r="B46" s="112">
        <v>28</v>
      </c>
      <c r="C46" s="112">
        <v>44</v>
      </c>
      <c r="D46" s="443" t="s">
        <v>132</v>
      </c>
      <c r="E46" s="441"/>
      <c r="F46" s="442" t="s">
        <v>1418</v>
      </c>
    </row>
    <row r="47" spans="2:6">
      <c r="B47" s="112">
        <v>29</v>
      </c>
      <c r="C47" s="112">
        <v>45</v>
      </c>
      <c r="D47" s="443" t="s">
        <v>133</v>
      </c>
      <c r="E47" s="441"/>
      <c r="F47" s="442" t="s">
        <v>1418</v>
      </c>
    </row>
    <row r="48" spans="2:6">
      <c r="B48" s="112">
        <v>30</v>
      </c>
      <c r="C48" s="112">
        <v>46</v>
      </c>
      <c r="D48" s="443" t="s">
        <v>134</v>
      </c>
      <c r="E48" s="441"/>
      <c r="F48" s="442" t="s">
        <v>1418</v>
      </c>
    </row>
    <row r="49" spans="2:6">
      <c r="B49" s="112">
        <v>31</v>
      </c>
      <c r="C49" s="112">
        <v>47</v>
      </c>
      <c r="D49" s="443" t="s">
        <v>135</v>
      </c>
      <c r="E49" s="441"/>
      <c r="F49" s="442" t="s">
        <v>1418</v>
      </c>
    </row>
    <row r="50" spans="2:6">
      <c r="B50" s="112">
        <v>32</v>
      </c>
      <c r="C50" s="112">
        <v>48</v>
      </c>
      <c r="D50" s="443" t="s">
        <v>136</v>
      </c>
      <c r="E50" s="441"/>
      <c r="F50" s="442" t="s">
        <v>1418</v>
      </c>
    </row>
    <row r="51" spans="2:6">
      <c r="B51" s="112">
        <v>33</v>
      </c>
      <c r="C51" s="112">
        <v>50</v>
      </c>
      <c r="D51" s="443" t="s">
        <v>137</v>
      </c>
      <c r="E51" s="441"/>
      <c r="F51" s="442" t="s">
        <v>1418</v>
      </c>
    </row>
    <row r="52" spans="2:6">
      <c r="B52" s="112">
        <v>34</v>
      </c>
      <c r="C52" s="112">
        <v>51</v>
      </c>
      <c r="D52" s="443" t="s">
        <v>138</v>
      </c>
      <c r="E52" s="441"/>
      <c r="F52" s="442" t="s">
        <v>1418</v>
      </c>
    </row>
    <row r="53" spans="2:6">
      <c r="B53" s="112">
        <v>35</v>
      </c>
      <c r="C53" s="112">
        <v>54</v>
      </c>
      <c r="D53" s="443" t="s">
        <v>139</v>
      </c>
      <c r="E53" s="441"/>
      <c r="F53" s="442" t="s">
        <v>1418</v>
      </c>
    </row>
    <row r="54" spans="2:6">
      <c r="B54" s="112">
        <v>36</v>
      </c>
      <c r="C54" s="112">
        <v>55</v>
      </c>
      <c r="D54" s="443" t="s">
        <v>140</v>
      </c>
      <c r="E54" s="441"/>
      <c r="F54" s="442" t="s">
        <v>1418</v>
      </c>
    </row>
    <row r="55" spans="2:6">
      <c r="B55" s="112">
        <v>37</v>
      </c>
      <c r="C55" s="112">
        <v>57</v>
      </c>
      <c r="D55" s="443" t="s">
        <v>141</v>
      </c>
      <c r="E55" s="441"/>
      <c r="F55" s="442" t="s">
        <v>1418</v>
      </c>
    </row>
    <row r="56" spans="2:6">
      <c r="B56" s="112">
        <v>38</v>
      </c>
      <c r="C56" s="112">
        <v>58</v>
      </c>
      <c r="D56" s="443" t="s">
        <v>142</v>
      </c>
      <c r="E56" s="441"/>
      <c r="F56" s="442" t="s">
        <v>1418</v>
      </c>
    </row>
    <row r="57" spans="2:6">
      <c r="B57" s="112">
        <v>39</v>
      </c>
      <c r="C57" s="112">
        <v>59</v>
      </c>
      <c r="D57" s="443" t="s">
        <v>143</v>
      </c>
      <c r="E57" s="441"/>
      <c r="F57" s="442" t="s">
        <v>1418</v>
      </c>
    </row>
    <row r="58" spans="2:6">
      <c r="B58" s="112">
        <v>40</v>
      </c>
      <c r="C58" s="112">
        <v>60</v>
      </c>
      <c r="D58" s="443" t="s">
        <v>144</v>
      </c>
      <c r="E58" s="441"/>
      <c r="F58" s="442" t="s">
        <v>1418</v>
      </c>
    </row>
    <row r="59" spans="2:6">
      <c r="B59" s="112">
        <v>41</v>
      </c>
      <c r="C59" s="112">
        <v>63</v>
      </c>
      <c r="D59" s="443" t="s">
        <v>145</v>
      </c>
      <c r="E59" s="441"/>
      <c r="F59" s="442" t="s">
        <v>1418</v>
      </c>
    </row>
    <row r="60" spans="2:6">
      <c r="B60" s="112">
        <v>42</v>
      </c>
      <c r="C60" s="112">
        <v>65</v>
      </c>
      <c r="D60" s="443" t="s">
        <v>146</v>
      </c>
      <c r="E60" s="441"/>
      <c r="F60" s="442" t="s">
        <v>1418</v>
      </c>
    </row>
    <row r="61" spans="2:6">
      <c r="B61" s="112">
        <v>43</v>
      </c>
      <c r="C61" s="112">
        <v>66</v>
      </c>
      <c r="D61" s="443" t="s">
        <v>147</v>
      </c>
      <c r="E61" s="441"/>
      <c r="F61" s="442" t="s">
        <v>1418</v>
      </c>
    </row>
    <row r="62" spans="2:6">
      <c r="B62" s="112">
        <v>44</v>
      </c>
      <c r="C62" s="112">
        <v>67</v>
      </c>
      <c r="D62" s="443" t="s">
        <v>148</v>
      </c>
      <c r="E62" s="441"/>
      <c r="F62" s="442" t="s">
        <v>1418</v>
      </c>
    </row>
    <row r="63" spans="2:6">
      <c r="B63" s="112">
        <v>45</v>
      </c>
      <c r="C63" s="112">
        <v>68</v>
      </c>
      <c r="D63" s="443" t="s">
        <v>149</v>
      </c>
      <c r="E63" s="441"/>
      <c r="F63" s="442" t="s">
        <v>1418</v>
      </c>
    </row>
    <row r="64" spans="2:6">
      <c r="B64" s="112">
        <v>46</v>
      </c>
      <c r="C64" s="112">
        <v>69</v>
      </c>
      <c r="D64" s="443" t="s">
        <v>150</v>
      </c>
      <c r="E64" s="441"/>
      <c r="F64" s="442" t="s">
        <v>1418</v>
      </c>
    </row>
    <row r="65" spans="2:6">
      <c r="B65" s="112">
        <v>47</v>
      </c>
      <c r="C65" s="112">
        <v>70</v>
      </c>
      <c r="D65" s="443" t="s">
        <v>151</v>
      </c>
      <c r="E65" s="441"/>
      <c r="F65" s="442" t="s">
        <v>1418</v>
      </c>
    </row>
    <row r="66" spans="2:6">
      <c r="B66" s="112">
        <v>48</v>
      </c>
      <c r="C66" s="112">
        <v>71</v>
      </c>
      <c r="D66" s="443" t="s">
        <v>152</v>
      </c>
      <c r="E66" s="441"/>
      <c r="F66" s="442" t="s">
        <v>1418</v>
      </c>
    </row>
    <row r="67" spans="2:6">
      <c r="B67" s="112">
        <v>49</v>
      </c>
      <c r="C67" s="112">
        <v>72</v>
      </c>
      <c r="D67" s="443" t="s">
        <v>153</v>
      </c>
      <c r="E67" s="441"/>
      <c r="F67" s="442" t="s">
        <v>1418</v>
      </c>
    </row>
    <row r="68" spans="2:6">
      <c r="B68" s="112">
        <v>50</v>
      </c>
      <c r="C68" s="112">
        <v>74</v>
      </c>
      <c r="D68" s="443" t="s">
        <v>154</v>
      </c>
      <c r="E68" s="441"/>
      <c r="F68" s="442" t="s">
        <v>1418</v>
      </c>
    </row>
    <row r="69" spans="2:6">
      <c r="B69" s="112">
        <v>51</v>
      </c>
      <c r="C69" s="112">
        <v>77</v>
      </c>
      <c r="D69" s="443" t="s">
        <v>155</v>
      </c>
      <c r="E69" s="441"/>
      <c r="F69" s="442" t="s">
        <v>1418</v>
      </c>
    </row>
    <row r="70" spans="2:6">
      <c r="B70" s="112">
        <v>52</v>
      </c>
      <c r="C70" s="112">
        <v>78</v>
      </c>
      <c r="D70" s="443" t="s">
        <v>156</v>
      </c>
      <c r="E70" s="441"/>
      <c r="F70" s="442" t="s">
        <v>1418</v>
      </c>
    </row>
    <row r="71" spans="2:6">
      <c r="B71" s="112">
        <v>53</v>
      </c>
      <c r="C71" s="112">
        <v>81</v>
      </c>
      <c r="D71" s="443" t="s">
        <v>157</v>
      </c>
      <c r="E71" s="441"/>
      <c r="F71" s="442" t="s">
        <v>1418</v>
      </c>
    </row>
    <row r="72" spans="2:6">
      <c r="B72" s="112">
        <v>54</v>
      </c>
      <c r="C72" s="112">
        <v>83</v>
      </c>
      <c r="D72" s="443" t="s">
        <v>158</v>
      </c>
      <c r="E72" s="441"/>
      <c r="F72" s="442" t="s">
        <v>1418</v>
      </c>
    </row>
    <row r="73" spans="2:6">
      <c r="B73" s="112">
        <v>55</v>
      </c>
      <c r="C73" s="112">
        <v>85</v>
      </c>
      <c r="D73" s="443" t="s">
        <v>159</v>
      </c>
      <c r="E73" s="441"/>
      <c r="F73" s="442" t="s">
        <v>1418</v>
      </c>
    </row>
    <row r="74" spans="2:6">
      <c r="B74" s="112">
        <v>56</v>
      </c>
      <c r="C74" s="112">
        <v>88</v>
      </c>
      <c r="D74" s="443" t="s">
        <v>160</v>
      </c>
      <c r="E74" s="441"/>
      <c r="F74" s="442" t="s">
        <v>1418</v>
      </c>
    </row>
    <row r="75" spans="2:6">
      <c r="B75" s="112">
        <v>57</v>
      </c>
      <c r="C75" s="112">
        <v>89</v>
      </c>
      <c r="D75" s="443" t="s">
        <v>161</v>
      </c>
      <c r="E75" s="441"/>
      <c r="F75" s="442" t="s">
        <v>1418</v>
      </c>
    </row>
    <row r="76" spans="2:6">
      <c r="B76" s="112">
        <v>58</v>
      </c>
      <c r="C76" s="112">
        <v>90</v>
      </c>
      <c r="D76" s="443" t="s">
        <v>162</v>
      </c>
      <c r="E76" s="441"/>
      <c r="F76" s="442" t="s">
        <v>1418</v>
      </c>
    </row>
    <row r="77" spans="2:6">
      <c r="B77" s="112">
        <v>59</v>
      </c>
      <c r="C77" s="112">
        <v>91</v>
      </c>
      <c r="D77" s="443" t="s">
        <v>163</v>
      </c>
      <c r="E77" s="441"/>
      <c r="F77" s="442" t="s">
        <v>1418</v>
      </c>
    </row>
    <row r="78" spans="2:6">
      <c r="B78" s="112">
        <v>60</v>
      </c>
      <c r="C78" s="112">
        <v>92</v>
      </c>
      <c r="D78" s="443" t="s">
        <v>164</v>
      </c>
      <c r="E78" s="441"/>
      <c r="F78" s="442" t="s">
        <v>1418</v>
      </c>
    </row>
    <row r="79" spans="2:6">
      <c r="B79" s="112">
        <v>61</v>
      </c>
      <c r="C79" s="112">
        <v>93</v>
      </c>
      <c r="D79" s="443" t="s">
        <v>165</v>
      </c>
      <c r="E79" s="441"/>
      <c r="F79" s="442" t="s">
        <v>1418</v>
      </c>
    </row>
    <row r="80" spans="2:6">
      <c r="B80" s="112">
        <v>62</v>
      </c>
      <c r="C80" s="112">
        <v>94</v>
      </c>
      <c r="D80" s="443" t="s">
        <v>166</v>
      </c>
      <c r="E80" s="441"/>
      <c r="F80" s="442" t="s">
        <v>1418</v>
      </c>
    </row>
    <row r="81" spans="2:6">
      <c r="B81" s="112">
        <v>63</v>
      </c>
      <c r="C81" s="112">
        <v>95</v>
      </c>
      <c r="D81" s="443" t="s">
        <v>167</v>
      </c>
      <c r="E81" s="441"/>
      <c r="F81" s="442" t="s">
        <v>1418</v>
      </c>
    </row>
    <row r="82" spans="2:6">
      <c r="B82" s="112">
        <v>64</v>
      </c>
      <c r="C82" s="112">
        <v>96</v>
      </c>
      <c r="D82" s="443" t="s">
        <v>168</v>
      </c>
      <c r="E82" s="441"/>
      <c r="F82" s="442" t="s">
        <v>1418</v>
      </c>
    </row>
    <row r="83" spans="2:6">
      <c r="B83" s="112">
        <v>65</v>
      </c>
      <c r="C83" s="112">
        <v>98</v>
      </c>
      <c r="D83" s="443" t="s">
        <v>169</v>
      </c>
      <c r="E83" s="441"/>
      <c r="F83" s="442" t="s">
        <v>1418</v>
      </c>
    </row>
    <row r="84" spans="2:6">
      <c r="B84" s="112">
        <v>66</v>
      </c>
      <c r="C84" s="112">
        <v>99</v>
      </c>
      <c r="D84" s="443" t="s">
        <v>170</v>
      </c>
      <c r="E84" s="441"/>
      <c r="F84" s="442" t="s">
        <v>1418</v>
      </c>
    </row>
    <row r="85" spans="2:6">
      <c r="B85" s="112">
        <v>67</v>
      </c>
      <c r="C85" s="112">
        <v>100</v>
      </c>
      <c r="D85" s="443" t="s">
        <v>171</v>
      </c>
      <c r="E85" s="441"/>
      <c r="F85" s="442" t="s">
        <v>1418</v>
      </c>
    </row>
    <row r="86" spans="2:6">
      <c r="B86" s="112">
        <v>68</v>
      </c>
      <c r="C86" s="112">
        <v>101</v>
      </c>
      <c r="D86" s="443" t="s">
        <v>172</v>
      </c>
      <c r="E86" s="441"/>
      <c r="F86" s="442" t="s">
        <v>1418</v>
      </c>
    </row>
    <row r="87" spans="2:6">
      <c r="B87" s="112">
        <v>69</v>
      </c>
      <c r="C87" s="112">
        <v>102</v>
      </c>
      <c r="D87" s="443" t="s">
        <v>173</v>
      </c>
      <c r="E87" s="441"/>
      <c r="F87" s="442" t="s">
        <v>1418</v>
      </c>
    </row>
    <row r="88" spans="2:6">
      <c r="B88" s="112">
        <v>70</v>
      </c>
      <c r="C88" s="112">
        <v>105</v>
      </c>
      <c r="D88" s="443" t="s">
        <v>174</v>
      </c>
      <c r="E88" s="441"/>
      <c r="F88" s="442" t="s">
        <v>1418</v>
      </c>
    </row>
    <row r="89" spans="2:6">
      <c r="B89" s="112">
        <v>71</v>
      </c>
      <c r="C89" s="112">
        <v>106</v>
      </c>
      <c r="D89" s="443" t="s">
        <v>175</v>
      </c>
      <c r="E89" s="441"/>
      <c r="F89" s="442" t="s">
        <v>1418</v>
      </c>
    </row>
    <row r="90" spans="2:6">
      <c r="B90" s="112">
        <v>72</v>
      </c>
      <c r="C90" s="112">
        <v>107</v>
      </c>
      <c r="D90" s="443" t="s">
        <v>176</v>
      </c>
      <c r="E90" s="441"/>
      <c r="F90" s="442" t="s">
        <v>1418</v>
      </c>
    </row>
    <row r="91" spans="2:6">
      <c r="B91" s="112">
        <v>73</v>
      </c>
      <c r="C91" s="112">
        <v>108</v>
      </c>
      <c r="D91" s="443" t="s">
        <v>177</v>
      </c>
      <c r="E91" s="441"/>
      <c r="F91" s="442" t="s">
        <v>1418</v>
      </c>
    </row>
    <row r="92" spans="2:6">
      <c r="B92" s="112">
        <v>74</v>
      </c>
      <c r="C92" s="112">
        <v>109</v>
      </c>
      <c r="D92" s="443" t="s">
        <v>178</v>
      </c>
      <c r="E92" s="441"/>
      <c r="F92" s="442" t="s">
        <v>1418</v>
      </c>
    </row>
    <row r="93" spans="2:6">
      <c r="B93" s="112">
        <v>75</v>
      </c>
      <c r="C93" s="112">
        <v>110</v>
      </c>
      <c r="D93" s="443" t="s">
        <v>179</v>
      </c>
      <c r="E93" s="441"/>
      <c r="F93" s="442" t="s">
        <v>1418</v>
      </c>
    </row>
    <row r="94" spans="2:6">
      <c r="B94" s="112">
        <v>76</v>
      </c>
      <c r="C94" s="112">
        <v>112</v>
      </c>
      <c r="D94" s="443" t="s">
        <v>180</v>
      </c>
      <c r="E94" s="441"/>
      <c r="F94" s="442" t="s">
        <v>1418</v>
      </c>
    </row>
    <row r="95" spans="2:6">
      <c r="B95" s="112">
        <v>77</v>
      </c>
      <c r="C95" s="112">
        <v>113</v>
      </c>
      <c r="D95" s="443" t="s">
        <v>181</v>
      </c>
      <c r="E95" s="441"/>
      <c r="F95" s="442" t="s">
        <v>1418</v>
      </c>
    </row>
    <row r="96" spans="2:6">
      <c r="B96" s="112">
        <v>78</v>
      </c>
      <c r="C96" s="112">
        <v>114</v>
      </c>
      <c r="D96" s="443" t="s">
        <v>182</v>
      </c>
      <c r="E96" s="441"/>
      <c r="F96" s="442" t="s">
        <v>1418</v>
      </c>
    </row>
    <row r="97" spans="2:6">
      <c r="B97" s="112">
        <v>79</v>
      </c>
      <c r="C97" s="112">
        <v>115</v>
      </c>
      <c r="D97" s="443" t="s">
        <v>183</v>
      </c>
      <c r="E97" s="441"/>
      <c r="F97" s="442" t="s">
        <v>1418</v>
      </c>
    </row>
    <row r="98" spans="2:6">
      <c r="B98" s="112">
        <v>80</v>
      </c>
      <c r="C98" s="112">
        <v>116</v>
      </c>
      <c r="D98" s="443" t="s">
        <v>184</v>
      </c>
      <c r="E98" s="441"/>
      <c r="F98" s="442" t="s">
        <v>1418</v>
      </c>
    </row>
    <row r="99" spans="2:6">
      <c r="B99" s="112">
        <v>81</v>
      </c>
      <c r="C99" s="112">
        <v>117</v>
      </c>
      <c r="D99" s="443" t="s">
        <v>185</v>
      </c>
      <c r="E99" s="441"/>
      <c r="F99" s="442" t="s">
        <v>1418</v>
      </c>
    </row>
    <row r="100" spans="2:6">
      <c r="B100" s="112">
        <v>82</v>
      </c>
      <c r="C100" s="112">
        <v>118</v>
      </c>
      <c r="D100" s="443" t="s">
        <v>186</v>
      </c>
      <c r="E100" s="441"/>
      <c r="F100" s="442" t="s">
        <v>1418</v>
      </c>
    </row>
    <row r="101" spans="2:6">
      <c r="B101" s="112">
        <v>83</v>
      </c>
      <c r="C101" s="112">
        <v>119</v>
      </c>
      <c r="D101" s="443" t="s">
        <v>187</v>
      </c>
      <c r="E101" s="441"/>
      <c r="F101" s="442" t="s">
        <v>1418</v>
      </c>
    </row>
    <row r="102" spans="2:6">
      <c r="B102" s="112">
        <v>84</v>
      </c>
      <c r="C102" s="112">
        <v>120</v>
      </c>
      <c r="D102" s="443" t="s">
        <v>188</v>
      </c>
      <c r="E102" s="441"/>
      <c r="F102" s="442" t="s">
        <v>1418</v>
      </c>
    </row>
    <row r="103" spans="2:6">
      <c r="B103" s="112">
        <v>85</v>
      </c>
      <c r="C103" s="112">
        <v>122</v>
      </c>
      <c r="D103" s="443" t="s">
        <v>189</v>
      </c>
      <c r="E103" s="441"/>
      <c r="F103" s="442" t="s">
        <v>1418</v>
      </c>
    </row>
    <row r="104" spans="2:6">
      <c r="B104" s="112">
        <v>86</v>
      </c>
      <c r="C104" s="112">
        <v>123</v>
      </c>
      <c r="D104" s="443" t="s">
        <v>190</v>
      </c>
      <c r="E104" s="441"/>
      <c r="F104" s="442" t="s">
        <v>1418</v>
      </c>
    </row>
    <row r="105" spans="2:6">
      <c r="B105" s="112">
        <v>87</v>
      </c>
      <c r="C105" s="112">
        <v>124</v>
      </c>
      <c r="D105" s="443" t="s">
        <v>191</v>
      </c>
      <c r="E105" s="441"/>
      <c r="F105" s="442" t="s">
        <v>1418</v>
      </c>
    </row>
    <row r="106" spans="2:6">
      <c r="B106" s="112">
        <v>88</v>
      </c>
      <c r="C106" s="112">
        <v>125</v>
      </c>
      <c r="D106" s="443" t="s">
        <v>192</v>
      </c>
      <c r="E106" s="441"/>
      <c r="F106" s="442" t="s">
        <v>1418</v>
      </c>
    </row>
    <row r="107" spans="2:6">
      <c r="B107" s="112">
        <v>89</v>
      </c>
      <c r="C107" s="112">
        <v>129</v>
      </c>
      <c r="D107" s="443" t="s">
        <v>193</v>
      </c>
      <c r="E107" s="441"/>
      <c r="F107" s="442" t="s">
        <v>1418</v>
      </c>
    </row>
    <row r="108" spans="2:6">
      <c r="B108" s="112">
        <v>90</v>
      </c>
      <c r="C108" s="112">
        <v>130</v>
      </c>
      <c r="D108" s="443" t="s">
        <v>194</v>
      </c>
      <c r="E108" s="441"/>
      <c r="F108" s="442" t="s">
        <v>1418</v>
      </c>
    </row>
    <row r="109" spans="2:6">
      <c r="B109" s="112">
        <v>91</v>
      </c>
      <c r="C109" s="112">
        <v>131</v>
      </c>
      <c r="D109" s="443" t="s">
        <v>195</v>
      </c>
      <c r="E109" s="441"/>
      <c r="F109" s="442" t="s">
        <v>1418</v>
      </c>
    </row>
    <row r="110" spans="2:6">
      <c r="B110" s="112">
        <v>92</v>
      </c>
      <c r="C110" s="112">
        <v>134</v>
      </c>
      <c r="D110" s="443" t="s">
        <v>196</v>
      </c>
      <c r="E110" s="441"/>
      <c r="F110" s="442" t="s">
        <v>1418</v>
      </c>
    </row>
    <row r="111" spans="2:6">
      <c r="B111" s="112">
        <v>93</v>
      </c>
      <c r="C111" s="112">
        <v>136</v>
      </c>
      <c r="D111" s="443" t="s">
        <v>198</v>
      </c>
      <c r="E111" s="441"/>
      <c r="F111" s="442" t="s">
        <v>1418</v>
      </c>
    </row>
    <row r="112" spans="2:6">
      <c r="B112" s="112">
        <v>94</v>
      </c>
      <c r="C112" s="112">
        <v>137</v>
      </c>
      <c r="D112" s="443" t="s">
        <v>199</v>
      </c>
      <c r="E112" s="441"/>
      <c r="F112" s="442" t="s">
        <v>1418</v>
      </c>
    </row>
    <row r="113" spans="2:6" ht="3" customHeight="1" thickBot="1">
      <c r="B113" s="356" t="s">
        <v>200</v>
      </c>
      <c r="C113" s="115" t="s">
        <v>200</v>
      </c>
      <c r="D113" s="115"/>
      <c r="E113" s="412"/>
      <c r="F113" s="412"/>
    </row>
    <row r="114" spans="2:6" ht="15" thickTop="1"/>
    <row r="115" spans="2:6"/>
    <row r="116" spans="2:6"/>
    <row r="117" spans="2:6"/>
    <row r="118" spans="2:6"/>
    <row r="119" spans="2:6"/>
    <row r="120" spans="2:6"/>
    <row r="121" spans="2:6"/>
    <row r="122" spans="2:6"/>
    <row r="123" spans="2:6"/>
    <row r="124" spans="2:6"/>
    <row r="125" spans="2:6"/>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F16:F17"/>
    <mergeCell ref="E16:E17"/>
  </mergeCells>
  <conditionalFormatting sqref="B19:F112">
    <cfRule type="expression" dxfId="30" priority="5" stopIfTrue="1">
      <formula>MOD(ROW(),2)</formula>
    </cfRule>
  </conditionalFormatting>
  <conditionalFormatting sqref="E19:E112">
    <cfRule type="cellIs" dxfId="29" priority="3" operator="equal">
      <formula>"NO"</formula>
    </cfRule>
    <cfRule type="cellIs" dxfId="28" priority="4" operator="equal">
      <formula>"SI"</formula>
    </cfRule>
  </conditionalFormatting>
  <conditionalFormatting sqref="F19:F112">
    <cfRule type="cellIs" dxfId="27" priority="1" operator="equal">
      <formula>0</formula>
    </cfRule>
    <cfRule type="cellIs" dxfId="26" priority="2" operator="equal">
      <formula>-2</formula>
    </cfRule>
  </conditionalFormatting>
  <dataValidations count="1">
    <dataValidation type="list" allowBlank="1" showInputMessage="1" showErrorMessage="1" sqref="F113 E19:E113"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741"/>
  <sheetViews>
    <sheetView showGridLines="0" zoomScale="112" zoomScaleNormal="112" workbookViewId="0"/>
  </sheetViews>
  <sheetFormatPr baseColWidth="10" defaultColWidth="0" defaultRowHeight="14.4" zeroHeight="1"/>
  <cols>
    <col min="1" max="1" width="3.88671875" style="108" customWidth="1"/>
    <col min="2" max="2" width="6.6640625" style="108" customWidth="1"/>
    <col min="3" max="3" width="14" style="108" customWidth="1"/>
    <col min="4" max="4" width="61.44140625" style="108" customWidth="1"/>
    <col min="5" max="5" width="16.6640625" style="108" customWidth="1"/>
    <col min="6" max="6" width="14.44140625" style="108" customWidth="1"/>
    <col min="7" max="8" width="11.44140625" style="108" customWidth="1"/>
    <col min="9" max="16384" width="11.44140625" style="108" hidden="1"/>
  </cols>
  <sheetData>
    <row r="1" spans="1:6" s="3" customFormat="1" ht="15" customHeight="1">
      <c r="A1" s="102"/>
      <c r="B1" s="102"/>
      <c r="C1" s="883" t="s">
        <v>0</v>
      </c>
      <c r="D1" s="883"/>
      <c r="E1" s="883"/>
      <c r="F1" s="883"/>
    </row>
    <row r="2" spans="1:6" s="1" customFormat="1" ht="15" customHeight="1">
      <c r="A2" s="104"/>
      <c r="B2" s="104"/>
      <c r="C2" s="883" t="s">
        <v>1</v>
      </c>
      <c r="D2" s="883"/>
      <c r="E2" s="883"/>
      <c r="F2" s="883"/>
    </row>
    <row r="3" spans="1:6" s="1" customFormat="1" ht="15" customHeight="1">
      <c r="A3" s="104"/>
      <c r="B3" s="104"/>
      <c r="C3" s="883" t="s">
        <v>2</v>
      </c>
      <c r="D3" s="883"/>
      <c r="E3" s="883"/>
      <c r="F3" s="883"/>
    </row>
    <row r="4" spans="1:6" s="1" customFormat="1" ht="12.75" customHeight="1">
      <c r="A4" s="104"/>
      <c r="B4" s="104"/>
      <c r="C4" s="883" t="s">
        <v>3</v>
      </c>
      <c r="D4" s="883"/>
      <c r="E4" s="883"/>
      <c r="F4" s="883"/>
    </row>
    <row r="5" spans="1:6" s="1" customFormat="1" ht="13.2">
      <c r="A5" s="104"/>
      <c r="B5" s="103"/>
      <c r="C5" s="103"/>
      <c r="D5" s="2"/>
      <c r="E5" s="44"/>
      <c r="F5" s="44"/>
    </row>
    <row r="6" spans="1:6" s="1" customFormat="1" ht="13.2">
      <c r="A6" s="104"/>
      <c r="B6" s="104"/>
      <c r="C6" s="883" t="s">
        <v>4</v>
      </c>
      <c r="D6" s="883"/>
      <c r="E6" s="883"/>
      <c r="F6" s="883"/>
    </row>
    <row r="7" spans="1:6" s="1" customFormat="1" ht="13.2">
      <c r="A7" s="104"/>
      <c r="B7" s="104"/>
      <c r="C7" s="883" t="s">
        <v>5</v>
      </c>
      <c r="D7" s="883"/>
      <c r="E7" s="883"/>
      <c r="F7" s="883"/>
    </row>
    <row r="8" spans="1:6" s="1" customFormat="1" ht="12.75" customHeight="1">
      <c r="A8" s="104"/>
      <c r="B8" s="103"/>
      <c r="C8" s="103"/>
      <c r="D8" s="2"/>
      <c r="E8" s="44"/>
      <c r="F8" s="44"/>
    </row>
    <row r="9" spans="1:6" s="1" customFormat="1" ht="67.5" customHeight="1">
      <c r="A9" s="104"/>
      <c r="B9" s="104"/>
      <c r="C9" s="883" t="s">
        <v>1417</v>
      </c>
      <c r="D9" s="883"/>
      <c r="E9" s="883"/>
      <c r="F9" s="883"/>
    </row>
    <row r="10" spans="1:6" s="1" customFormat="1" ht="12.75" customHeight="1">
      <c r="A10" s="104"/>
      <c r="B10" s="103"/>
      <c r="C10" s="103"/>
      <c r="D10" s="2"/>
      <c r="E10" s="44"/>
      <c r="F10" s="44"/>
    </row>
    <row r="11" spans="1:6" s="1" customFormat="1" ht="13.2">
      <c r="A11" s="104"/>
      <c r="B11" s="104"/>
      <c r="C11" s="884" t="s">
        <v>1410</v>
      </c>
      <c r="D11" s="884"/>
      <c r="E11" s="884"/>
      <c r="F11" s="884"/>
    </row>
    <row r="12" spans="1:6" s="1" customFormat="1" ht="15.6">
      <c r="A12" s="104"/>
      <c r="B12" s="105"/>
      <c r="C12" s="105"/>
      <c r="D12" s="106"/>
      <c r="E12" s="44"/>
      <c r="F12" s="44"/>
    </row>
    <row r="13" spans="1:6" s="1" customFormat="1" ht="13.2">
      <c r="A13" s="104"/>
      <c r="B13" s="104"/>
      <c r="C13" s="885" t="s">
        <v>1160</v>
      </c>
      <c r="D13" s="885"/>
      <c r="E13" s="885"/>
      <c r="F13" s="885"/>
    </row>
    <row r="14" spans="1:6">
      <c r="A14" s="107"/>
      <c r="B14" s="107"/>
      <c r="C14" s="885" t="s">
        <v>1161</v>
      </c>
      <c r="D14" s="885"/>
      <c r="E14" s="885"/>
      <c r="F14" s="885"/>
    </row>
    <row r="15" spans="1:6" ht="15" thickBot="1"/>
    <row r="16" spans="1:6" ht="24" customHeight="1" thickTop="1">
      <c r="B16" s="881" t="s">
        <v>97</v>
      </c>
      <c r="C16" s="881" t="s">
        <v>1096</v>
      </c>
      <c r="D16" s="886" t="s">
        <v>205</v>
      </c>
      <c r="E16" s="532" t="s">
        <v>1161</v>
      </c>
    </row>
    <row r="17" spans="2:5" ht="24" customHeight="1" thickBot="1">
      <c r="B17" s="882"/>
      <c r="C17" s="882"/>
      <c r="D17" s="887"/>
      <c r="E17" s="529" t="s">
        <v>1101</v>
      </c>
    </row>
    <row r="18" spans="2:5" ht="4.5" customHeight="1">
      <c r="B18" s="109"/>
      <c r="C18" s="109"/>
      <c r="D18" s="110"/>
      <c r="E18" s="111"/>
    </row>
    <row r="19" spans="2:5">
      <c r="B19" s="112">
        <v>1</v>
      </c>
      <c r="C19" s="112">
        <v>4</v>
      </c>
      <c r="D19" s="113" t="s">
        <v>105</v>
      </c>
      <c r="E19" s="347" t="s">
        <v>1102</v>
      </c>
    </row>
    <row r="20" spans="2:5">
      <c r="B20" s="112">
        <v>2</v>
      </c>
      <c r="C20" s="112">
        <v>6</v>
      </c>
      <c r="D20" s="113" t="s">
        <v>106</v>
      </c>
      <c r="E20" s="347" t="s">
        <v>1102</v>
      </c>
    </row>
    <row r="21" spans="2:5">
      <c r="B21" s="112">
        <v>3</v>
      </c>
      <c r="C21" s="112">
        <v>9</v>
      </c>
      <c r="D21" s="113" t="s">
        <v>107</v>
      </c>
      <c r="E21" s="347" t="s">
        <v>1102</v>
      </c>
    </row>
    <row r="22" spans="2:5">
      <c r="B22" s="112">
        <v>4</v>
      </c>
      <c r="C22" s="112">
        <v>11</v>
      </c>
      <c r="D22" s="113" t="s">
        <v>108</v>
      </c>
      <c r="E22" s="347" t="s">
        <v>1102</v>
      </c>
    </row>
    <row r="23" spans="2:5">
      <c r="B23" s="112">
        <v>5</v>
      </c>
      <c r="C23" s="112">
        <v>12</v>
      </c>
      <c r="D23" s="113" t="s">
        <v>109</v>
      </c>
      <c r="E23" s="347" t="s">
        <v>1102</v>
      </c>
    </row>
    <row r="24" spans="2:5">
      <c r="B24" s="112">
        <v>6</v>
      </c>
      <c r="C24" s="112">
        <v>17</v>
      </c>
      <c r="D24" s="113" t="s">
        <v>110</v>
      </c>
      <c r="E24" s="347" t="s">
        <v>1102</v>
      </c>
    </row>
    <row r="25" spans="2:5">
      <c r="B25" s="112">
        <v>7</v>
      </c>
      <c r="C25" s="112">
        <v>18</v>
      </c>
      <c r="D25" s="113" t="s">
        <v>111</v>
      </c>
      <c r="E25" s="347" t="s">
        <v>1102</v>
      </c>
    </row>
    <row r="26" spans="2:5">
      <c r="B26" s="112">
        <v>8</v>
      </c>
      <c r="C26" s="112">
        <v>19</v>
      </c>
      <c r="D26" s="113" t="s">
        <v>112</v>
      </c>
      <c r="E26" s="347" t="s">
        <v>1102</v>
      </c>
    </row>
    <row r="27" spans="2:5">
      <c r="B27" s="112">
        <v>9</v>
      </c>
      <c r="C27" s="112">
        <v>20</v>
      </c>
      <c r="D27" s="113" t="s">
        <v>113</v>
      </c>
      <c r="E27" s="347" t="s">
        <v>1102</v>
      </c>
    </row>
    <row r="28" spans="2:5">
      <c r="B28" s="112">
        <v>10</v>
      </c>
      <c r="C28" s="112">
        <v>23</v>
      </c>
      <c r="D28" s="113" t="s">
        <v>114</v>
      </c>
      <c r="E28" s="347" t="s">
        <v>1102</v>
      </c>
    </row>
    <row r="29" spans="2:5">
      <c r="B29" s="112">
        <v>11</v>
      </c>
      <c r="C29" s="112">
        <v>24</v>
      </c>
      <c r="D29" s="113" t="s">
        <v>115</v>
      </c>
      <c r="E29" s="347" t="s">
        <v>1102</v>
      </c>
    </row>
    <row r="30" spans="2:5">
      <c r="B30" s="112">
        <v>12</v>
      </c>
      <c r="C30" s="112">
        <v>25</v>
      </c>
      <c r="D30" s="113" t="s">
        <v>116</v>
      </c>
      <c r="E30" s="347" t="s">
        <v>1102</v>
      </c>
    </row>
    <row r="31" spans="2:5">
      <c r="B31" s="112">
        <v>13</v>
      </c>
      <c r="C31" s="112">
        <v>26</v>
      </c>
      <c r="D31" s="113" t="s">
        <v>117</v>
      </c>
      <c r="E31" s="347" t="s">
        <v>1102</v>
      </c>
    </row>
    <row r="32" spans="2:5">
      <c r="B32" s="112">
        <v>14</v>
      </c>
      <c r="C32" s="112">
        <v>27</v>
      </c>
      <c r="D32" s="113" t="s">
        <v>118</v>
      </c>
      <c r="E32" s="347" t="s">
        <v>1102</v>
      </c>
    </row>
    <row r="33" spans="2:5">
      <c r="B33" s="112">
        <v>15</v>
      </c>
      <c r="C33" s="112">
        <v>28</v>
      </c>
      <c r="D33" s="113" t="s">
        <v>119</v>
      </c>
      <c r="E33" s="347" t="s">
        <v>1102</v>
      </c>
    </row>
    <row r="34" spans="2:5">
      <c r="B34" s="112">
        <v>16</v>
      </c>
      <c r="C34" s="112">
        <v>29</v>
      </c>
      <c r="D34" s="113" t="s">
        <v>120</v>
      </c>
      <c r="E34" s="347" t="s">
        <v>1102</v>
      </c>
    </row>
    <row r="35" spans="2:5">
      <c r="B35" s="112">
        <v>17</v>
      </c>
      <c r="C35" s="112">
        <v>30</v>
      </c>
      <c r="D35" s="113" t="s">
        <v>121</v>
      </c>
      <c r="E35" s="347" t="s">
        <v>1102</v>
      </c>
    </row>
    <row r="36" spans="2:5">
      <c r="B36" s="112">
        <v>18</v>
      </c>
      <c r="C36" s="112">
        <v>32</v>
      </c>
      <c r="D36" s="113" t="s">
        <v>122</v>
      </c>
      <c r="E36" s="347" t="s">
        <v>1102</v>
      </c>
    </row>
    <row r="37" spans="2:5">
      <c r="B37" s="112">
        <v>19</v>
      </c>
      <c r="C37" s="112">
        <v>33</v>
      </c>
      <c r="D37" s="113" t="s">
        <v>123</v>
      </c>
      <c r="E37" s="347" t="s">
        <v>1102</v>
      </c>
    </row>
    <row r="38" spans="2:5">
      <c r="B38" s="112">
        <v>20</v>
      </c>
      <c r="C38" s="112">
        <v>34</v>
      </c>
      <c r="D38" s="113" t="s">
        <v>124</v>
      </c>
      <c r="E38" s="347" t="s">
        <v>1102</v>
      </c>
    </row>
    <row r="39" spans="2:5">
      <c r="B39" s="112">
        <v>21</v>
      </c>
      <c r="C39" s="112">
        <v>35</v>
      </c>
      <c r="D39" s="113" t="s">
        <v>125</v>
      </c>
      <c r="E39" s="347" t="s">
        <v>1102</v>
      </c>
    </row>
    <row r="40" spans="2:5">
      <c r="B40" s="112">
        <v>22</v>
      </c>
      <c r="C40" s="112">
        <v>38</v>
      </c>
      <c r="D40" s="113" t="s">
        <v>126</v>
      </c>
      <c r="E40" s="347" t="s">
        <v>1102</v>
      </c>
    </row>
    <row r="41" spans="2:5">
      <c r="B41" s="112">
        <v>23</v>
      </c>
      <c r="C41" s="112">
        <v>39</v>
      </c>
      <c r="D41" s="113" t="s">
        <v>127</v>
      </c>
      <c r="E41" s="347" t="s">
        <v>1102</v>
      </c>
    </row>
    <row r="42" spans="2:5">
      <c r="B42" s="112">
        <v>24</v>
      </c>
      <c r="C42" s="112">
        <v>40</v>
      </c>
      <c r="D42" s="113" t="s">
        <v>128</v>
      </c>
      <c r="E42" s="347" t="s">
        <v>1102</v>
      </c>
    </row>
    <row r="43" spans="2:5">
      <c r="B43" s="112">
        <v>25</v>
      </c>
      <c r="C43" s="112">
        <v>41</v>
      </c>
      <c r="D43" s="113" t="s">
        <v>129</v>
      </c>
      <c r="E43" s="347" t="s">
        <v>1102</v>
      </c>
    </row>
    <row r="44" spans="2:5">
      <c r="B44" s="112">
        <v>26</v>
      </c>
      <c r="C44" s="112">
        <v>42</v>
      </c>
      <c r="D44" s="113" t="s">
        <v>130</v>
      </c>
      <c r="E44" s="347" t="s">
        <v>1102</v>
      </c>
    </row>
    <row r="45" spans="2:5">
      <c r="B45" s="112">
        <v>27</v>
      </c>
      <c r="C45" s="112">
        <v>43</v>
      </c>
      <c r="D45" s="113" t="s">
        <v>131</v>
      </c>
      <c r="E45" s="347" t="s">
        <v>1102</v>
      </c>
    </row>
    <row r="46" spans="2:5">
      <c r="B46" s="112">
        <v>28</v>
      </c>
      <c r="C46" s="112">
        <v>44</v>
      </c>
      <c r="D46" s="113" t="s">
        <v>132</v>
      </c>
      <c r="E46" s="347" t="s">
        <v>1102</v>
      </c>
    </row>
    <row r="47" spans="2:5">
      <c r="B47" s="112">
        <v>29</v>
      </c>
      <c r="C47" s="112">
        <v>45</v>
      </c>
      <c r="D47" s="113" t="s">
        <v>133</v>
      </c>
      <c r="E47" s="347" t="s">
        <v>1102</v>
      </c>
    </row>
    <row r="48" spans="2:5">
      <c r="B48" s="112">
        <v>30</v>
      </c>
      <c r="C48" s="112">
        <v>46</v>
      </c>
      <c r="D48" s="113" t="s">
        <v>134</v>
      </c>
      <c r="E48" s="347" t="s">
        <v>1102</v>
      </c>
    </row>
    <row r="49" spans="2:5">
      <c r="B49" s="112">
        <v>31</v>
      </c>
      <c r="C49" s="112">
        <v>47</v>
      </c>
      <c r="D49" s="113" t="s">
        <v>135</v>
      </c>
      <c r="E49" s="347" t="s">
        <v>1102</v>
      </c>
    </row>
    <row r="50" spans="2:5">
      <c r="B50" s="112">
        <v>32</v>
      </c>
      <c r="C50" s="112">
        <v>48</v>
      </c>
      <c r="D50" s="113" t="s">
        <v>136</v>
      </c>
      <c r="E50" s="347" t="s">
        <v>1102</v>
      </c>
    </row>
    <row r="51" spans="2:5">
      <c r="B51" s="112">
        <v>33</v>
      </c>
      <c r="C51" s="112">
        <v>50</v>
      </c>
      <c r="D51" s="113" t="s">
        <v>137</v>
      </c>
      <c r="E51" s="347" t="s">
        <v>1102</v>
      </c>
    </row>
    <row r="52" spans="2:5">
      <c r="B52" s="112">
        <v>34</v>
      </c>
      <c r="C52" s="112">
        <v>51</v>
      </c>
      <c r="D52" s="113" t="s">
        <v>138</v>
      </c>
      <c r="E52" s="347" t="s">
        <v>1102</v>
      </c>
    </row>
    <row r="53" spans="2:5">
      <c r="B53" s="112">
        <v>35</v>
      </c>
      <c r="C53" s="112">
        <v>54</v>
      </c>
      <c r="D53" s="113" t="s">
        <v>139</v>
      </c>
      <c r="E53" s="347" t="s">
        <v>1102</v>
      </c>
    </row>
    <row r="54" spans="2:5">
      <c r="B54" s="112">
        <v>36</v>
      </c>
      <c r="C54" s="112">
        <v>55</v>
      </c>
      <c r="D54" s="113" t="s">
        <v>140</v>
      </c>
      <c r="E54" s="347" t="s">
        <v>1102</v>
      </c>
    </row>
    <row r="55" spans="2:5">
      <c r="B55" s="112">
        <v>37</v>
      </c>
      <c r="C55" s="112">
        <v>57</v>
      </c>
      <c r="D55" s="113" t="s">
        <v>141</v>
      </c>
      <c r="E55" s="347" t="s">
        <v>1102</v>
      </c>
    </row>
    <row r="56" spans="2:5">
      <c r="B56" s="112">
        <v>38</v>
      </c>
      <c r="C56" s="112">
        <v>58</v>
      </c>
      <c r="D56" s="113" t="s">
        <v>142</v>
      </c>
      <c r="E56" s="347" t="s">
        <v>1102</v>
      </c>
    </row>
    <row r="57" spans="2:5">
      <c r="B57" s="112">
        <v>39</v>
      </c>
      <c r="C57" s="112">
        <v>59</v>
      </c>
      <c r="D57" s="113" t="s">
        <v>143</v>
      </c>
      <c r="E57" s="347" t="s">
        <v>1102</v>
      </c>
    </row>
    <row r="58" spans="2:5">
      <c r="B58" s="112">
        <v>40</v>
      </c>
      <c r="C58" s="112">
        <v>60</v>
      </c>
      <c r="D58" s="113" t="s">
        <v>144</v>
      </c>
      <c r="E58" s="347" t="s">
        <v>1102</v>
      </c>
    </row>
    <row r="59" spans="2:5">
      <c r="B59" s="112">
        <v>41</v>
      </c>
      <c r="C59" s="112">
        <v>63</v>
      </c>
      <c r="D59" s="113" t="s">
        <v>145</v>
      </c>
      <c r="E59" s="347" t="s">
        <v>1102</v>
      </c>
    </row>
    <row r="60" spans="2:5">
      <c r="B60" s="112">
        <v>42</v>
      </c>
      <c r="C60" s="112">
        <v>65</v>
      </c>
      <c r="D60" s="113" t="s">
        <v>146</v>
      </c>
      <c r="E60" s="347" t="s">
        <v>1102</v>
      </c>
    </row>
    <row r="61" spans="2:5">
      <c r="B61" s="112">
        <v>43</v>
      </c>
      <c r="C61" s="112">
        <v>66</v>
      </c>
      <c r="D61" s="113" t="s">
        <v>147</v>
      </c>
      <c r="E61" s="347" t="s">
        <v>1102</v>
      </c>
    </row>
    <row r="62" spans="2:5">
      <c r="B62" s="112">
        <v>44</v>
      </c>
      <c r="C62" s="112">
        <v>67</v>
      </c>
      <c r="D62" s="113" t="s">
        <v>148</v>
      </c>
      <c r="E62" s="347" t="s">
        <v>1102</v>
      </c>
    </row>
    <row r="63" spans="2:5">
      <c r="B63" s="112">
        <v>45</v>
      </c>
      <c r="C63" s="112">
        <v>68</v>
      </c>
      <c r="D63" s="113" t="s">
        <v>149</v>
      </c>
      <c r="E63" s="347" t="s">
        <v>1102</v>
      </c>
    </row>
    <row r="64" spans="2:5">
      <c r="B64" s="112">
        <v>46</v>
      </c>
      <c r="C64" s="112">
        <v>69</v>
      </c>
      <c r="D64" s="113" t="s">
        <v>150</v>
      </c>
      <c r="E64" s="347" t="s">
        <v>1102</v>
      </c>
    </row>
    <row r="65" spans="2:5">
      <c r="B65" s="112">
        <v>47</v>
      </c>
      <c r="C65" s="112">
        <v>70</v>
      </c>
      <c r="D65" s="113" t="s">
        <v>151</v>
      </c>
      <c r="E65" s="347" t="s">
        <v>1102</v>
      </c>
    </row>
    <row r="66" spans="2:5">
      <c r="B66" s="112">
        <v>48</v>
      </c>
      <c r="C66" s="112">
        <v>71</v>
      </c>
      <c r="D66" s="113" t="s">
        <v>152</v>
      </c>
      <c r="E66" s="347" t="s">
        <v>1102</v>
      </c>
    </row>
    <row r="67" spans="2:5">
      <c r="B67" s="112">
        <v>49</v>
      </c>
      <c r="C67" s="112">
        <v>72</v>
      </c>
      <c r="D67" s="113" t="s">
        <v>153</v>
      </c>
      <c r="E67" s="347" t="s">
        <v>1102</v>
      </c>
    </row>
    <row r="68" spans="2:5">
      <c r="B68" s="112">
        <v>50</v>
      </c>
      <c r="C68" s="112">
        <v>74</v>
      </c>
      <c r="D68" s="113" t="s">
        <v>154</v>
      </c>
      <c r="E68" s="347" t="s">
        <v>1102</v>
      </c>
    </row>
    <row r="69" spans="2:5">
      <c r="B69" s="112">
        <v>51</v>
      </c>
      <c r="C69" s="112">
        <v>77</v>
      </c>
      <c r="D69" s="113" t="s">
        <v>155</v>
      </c>
      <c r="E69" s="347" t="s">
        <v>1102</v>
      </c>
    </row>
    <row r="70" spans="2:5">
      <c r="B70" s="112">
        <v>52</v>
      </c>
      <c r="C70" s="112">
        <v>78</v>
      </c>
      <c r="D70" s="113" t="s">
        <v>156</v>
      </c>
      <c r="E70" s="347" t="s">
        <v>1102</v>
      </c>
    </row>
    <row r="71" spans="2:5">
      <c r="B71" s="112">
        <v>53</v>
      </c>
      <c r="C71" s="112">
        <v>81</v>
      </c>
      <c r="D71" s="113" t="s">
        <v>157</v>
      </c>
      <c r="E71" s="347" t="s">
        <v>1102</v>
      </c>
    </row>
    <row r="72" spans="2:5">
      <c r="B72" s="112">
        <v>54</v>
      </c>
      <c r="C72" s="112">
        <v>83</v>
      </c>
      <c r="D72" s="113" t="s">
        <v>158</v>
      </c>
      <c r="E72" s="347" t="s">
        <v>1102</v>
      </c>
    </row>
    <row r="73" spans="2:5">
      <c r="B73" s="112">
        <v>55</v>
      </c>
      <c r="C73" s="112">
        <v>85</v>
      </c>
      <c r="D73" s="113" t="s">
        <v>159</v>
      </c>
      <c r="E73" s="347" t="s">
        <v>1102</v>
      </c>
    </row>
    <row r="74" spans="2:5">
      <c r="B74" s="112">
        <v>56</v>
      </c>
      <c r="C74" s="112">
        <v>88</v>
      </c>
      <c r="D74" s="113" t="s">
        <v>160</v>
      </c>
      <c r="E74" s="347" t="s">
        <v>1102</v>
      </c>
    </row>
    <row r="75" spans="2:5">
      <c r="B75" s="112">
        <v>57</v>
      </c>
      <c r="C75" s="112">
        <v>89</v>
      </c>
      <c r="D75" s="113" t="s">
        <v>161</v>
      </c>
      <c r="E75" s="347" t="s">
        <v>1102</v>
      </c>
    </row>
    <row r="76" spans="2:5">
      <c r="B76" s="112">
        <v>58</v>
      </c>
      <c r="C76" s="112">
        <v>90</v>
      </c>
      <c r="D76" s="113" t="s">
        <v>162</v>
      </c>
      <c r="E76" s="347" t="s">
        <v>1102</v>
      </c>
    </row>
    <row r="77" spans="2:5">
      <c r="B77" s="112">
        <v>59</v>
      </c>
      <c r="C77" s="112">
        <v>91</v>
      </c>
      <c r="D77" s="113" t="s">
        <v>163</v>
      </c>
      <c r="E77" s="347" t="s">
        <v>1102</v>
      </c>
    </row>
    <row r="78" spans="2:5">
      <c r="B78" s="112">
        <v>60</v>
      </c>
      <c r="C78" s="112">
        <v>92</v>
      </c>
      <c r="D78" s="113" t="s">
        <v>164</v>
      </c>
      <c r="E78" s="347" t="s">
        <v>1102</v>
      </c>
    </row>
    <row r="79" spans="2:5">
      <c r="B79" s="112">
        <v>61</v>
      </c>
      <c r="C79" s="112">
        <v>93</v>
      </c>
      <c r="D79" s="113" t="s">
        <v>165</v>
      </c>
      <c r="E79" s="347" t="s">
        <v>1102</v>
      </c>
    </row>
    <row r="80" spans="2:5">
      <c r="B80" s="112">
        <v>62</v>
      </c>
      <c r="C80" s="112">
        <v>94</v>
      </c>
      <c r="D80" s="113" t="s">
        <v>166</v>
      </c>
      <c r="E80" s="347" t="s">
        <v>1102</v>
      </c>
    </row>
    <row r="81" spans="2:5">
      <c r="B81" s="112">
        <v>63</v>
      </c>
      <c r="C81" s="112">
        <v>95</v>
      </c>
      <c r="D81" s="113" t="s">
        <v>167</v>
      </c>
      <c r="E81" s="347" t="s">
        <v>1102</v>
      </c>
    </row>
    <row r="82" spans="2:5">
      <c r="B82" s="112">
        <v>64</v>
      </c>
      <c r="C82" s="112">
        <v>96</v>
      </c>
      <c r="D82" s="113" t="s">
        <v>168</v>
      </c>
      <c r="E82" s="347" t="s">
        <v>1102</v>
      </c>
    </row>
    <row r="83" spans="2:5">
      <c r="B83" s="112">
        <v>65</v>
      </c>
      <c r="C83" s="112">
        <v>98</v>
      </c>
      <c r="D83" s="113" t="s">
        <v>169</v>
      </c>
      <c r="E83" s="347" t="s">
        <v>1102</v>
      </c>
    </row>
    <row r="84" spans="2:5">
      <c r="B84" s="112">
        <v>66</v>
      </c>
      <c r="C84" s="112">
        <v>99</v>
      </c>
      <c r="D84" s="113" t="s">
        <v>170</v>
      </c>
      <c r="E84" s="347" t="s">
        <v>1102</v>
      </c>
    </row>
    <row r="85" spans="2:5">
      <c r="B85" s="112">
        <v>67</v>
      </c>
      <c r="C85" s="112">
        <v>100</v>
      </c>
      <c r="D85" s="113" t="s">
        <v>171</v>
      </c>
      <c r="E85" s="347" t="s">
        <v>1102</v>
      </c>
    </row>
    <row r="86" spans="2:5">
      <c r="B86" s="112">
        <v>68</v>
      </c>
      <c r="C86" s="112">
        <v>101</v>
      </c>
      <c r="D86" s="113" t="s">
        <v>172</v>
      </c>
      <c r="E86" s="347" t="s">
        <v>1102</v>
      </c>
    </row>
    <row r="87" spans="2:5">
      <c r="B87" s="112">
        <v>69</v>
      </c>
      <c r="C87" s="112">
        <v>102</v>
      </c>
      <c r="D87" s="113" t="s">
        <v>173</v>
      </c>
      <c r="E87" s="347" t="s">
        <v>1102</v>
      </c>
    </row>
    <row r="88" spans="2:5">
      <c r="B88" s="112">
        <v>70</v>
      </c>
      <c r="C88" s="112">
        <v>105</v>
      </c>
      <c r="D88" s="113" t="s">
        <v>174</v>
      </c>
      <c r="E88" s="347" t="s">
        <v>1102</v>
      </c>
    </row>
    <row r="89" spans="2:5">
      <c r="B89" s="112">
        <v>71</v>
      </c>
      <c r="C89" s="112">
        <v>106</v>
      </c>
      <c r="D89" s="113" t="s">
        <v>175</v>
      </c>
      <c r="E89" s="347" t="s">
        <v>1102</v>
      </c>
    </row>
    <row r="90" spans="2:5">
      <c r="B90" s="112">
        <v>72</v>
      </c>
      <c r="C90" s="112">
        <v>107</v>
      </c>
      <c r="D90" s="113" t="s">
        <v>176</v>
      </c>
      <c r="E90" s="347" t="s">
        <v>1102</v>
      </c>
    </row>
    <row r="91" spans="2:5">
      <c r="B91" s="112">
        <v>73</v>
      </c>
      <c r="C91" s="112">
        <v>108</v>
      </c>
      <c r="D91" s="113" t="s">
        <v>177</v>
      </c>
      <c r="E91" s="347" t="s">
        <v>1102</v>
      </c>
    </row>
    <row r="92" spans="2:5">
      <c r="B92" s="112">
        <v>74</v>
      </c>
      <c r="C92" s="112">
        <v>109</v>
      </c>
      <c r="D92" s="113" t="s">
        <v>178</v>
      </c>
      <c r="E92" s="347" t="s">
        <v>1102</v>
      </c>
    </row>
    <row r="93" spans="2:5">
      <c r="B93" s="112">
        <v>75</v>
      </c>
      <c r="C93" s="112">
        <v>110</v>
      </c>
      <c r="D93" s="113" t="s">
        <v>179</v>
      </c>
      <c r="E93" s="347" t="s">
        <v>1102</v>
      </c>
    </row>
    <row r="94" spans="2:5">
      <c r="B94" s="112">
        <v>76</v>
      </c>
      <c r="C94" s="112">
        <v>112</v>
      </c>
      <c r="D94" s="113" t="s">
        <v>180</v>
      </c>
      <c r="E94" s="347" t="s">
        <v>1102</v>
      </c>
    </row>
    <row r="95" spans="2:5">
      <c r="B95" s="112">
        <v>77</v>
      </c>
      <c r="C95" s="112">
        <v>113</v>
      </c>
      <c r="D95" s="113" t="s">
        <v>181</v>
      </c>
      <c r="E95" s="347" t="s">
        <v>1102</v>
      </c>
    </row>
    <row r="96" spans="2:5">
      <c r="B96" s="112">
        <v>78</v>
      </c>
      <c r="C96" s="112">
        <v>114</v>
      </c>
      <c r="D96" s="113" t="s">
        <v>182</v>
      </c>
      <c r="E96" s="347" t="s">
        <v>1102</v>
      </c>
    </row>
    <row r="97" spans="2:5">
      <c r="B97" s="112">
        <v>79</v>
      </c>
      <c r="C97" s="112">
        <v>115</v>
      </c>
      <c r="D97" s="113" t="s">
        <v>183</v>
      </c>
      <c r="E97" s="347" t="s">
        <v>1102</v>
      </c>
    </row>
    <row r="98" spans="2:5">
      <c r="B98" s="112">
        <v>80</v>
      </c>
      <c r="C98" s="112">
        <v>116</v>
      </c>
      <c r="D98" s="113" t="s">
        <v>184</v>
      </c>
      <c r="E98" s="347" t="s">
        <v>1102</v>
      </c>
    </row>
    <row r="99" spans="2:5">
      <c r="B99" s="112">
        <v>81</v>
      </c>
      <c r="C99" s="112">
        <v>117</v>
      </c>
      <c r="D99" s="113" t="s">
        <v>185</v>
      </c>
      <c r="E99" s="347" t="s">
        <v>1102</v>
      </c>
    </row>
    <row r="100" spans="2:5">
      <c r="B100" s="112">
        <v>82</v>
      </c>
      <c r="C100" s="112">
        <v>118</v>
      </c>
      <c r="D100" s="113" t="s">
        <v>186</v>
      </c>
      <c r="E100" s="347" t="s">
        <v>1102</v>
      </c>
    </row>
    <row r="101" spans="2:5">
      <c r="B101" s="112">
        <v>83</v>
      </c>
      <c r="C101" s="112">
        <v>119</v>
      </c>
      <c r="D101" s="113" t="s">
        <v>187</v>
      </c>
      <c r="E101" s="347" t="s">
        <v>1102</v>
      </c>
    </row>
    <row r="102" spans="2:5">
      <c r="B102" s="112">
        <v>84</v>
      </c>
      <c r="C102" s="112">
        <v>120</v>
      </c>
      <c r="D102" s="113" t="s">
        <v>188</v>
      </c>
      <c r="E102" s="347" t="s">
        <v>1102</v>
      </c>
    </row>
    <row r="103" spans="2:5">
      <c r="B103" s="112">
        <v>85</v>
      </c>
      <c r="C103" s="112">
        <v>122</v>
      </c>
      <c r="D103" s="113" t="s">
        <v>189</v>
      </c>
      <c r="E103" s="347" t="s">
        <v>1102</v>
      </c>
    </row>
    <row r="104" spans="2:5">
      <c r="B104" s="112">
        <v>86</v>
      </c>
      <c r="C104" s="112">
        <v>123</v>
      </c>
      <c r="D104" s="113" t="s">
        <v>190</v>
      </c>
      <c r="E104" s="347" t="s">
        <v>1102</v>
      </c>
    </row>
    <row r="105" spans="2:5">
      <c r="B105" s="112">
        <v>87</v>
      </c>
      <c r="C105" s="112">
        <v>124</v>
      </c>
      <c r="D105" s="113" t="s">
        <v>191</v>
      </c>
      <c r="E105" s="347" t="s">
        <v>1102</v>
      </c>
    </row>
    <row r="106" spans="2:5">
      <c r="B106" s="112">
        <v>88</v>
      </c>
      <c r="C106" s="112">
        <v>125</v>
      </c>
      <c r="D106" s="113" t="s">
        <v>192</v>
      </c>
      <c r="E106" s="347" t="s">
        <v>1102</v>
      </c>
    </row>
    <row r="107" spans="2:5">
      <c r="B107" s="112">
        <v>89</v>
      </c>
      <c r="C107" s="112">
        <v>129</v>
      </c>
      <c r="D107" s="113" t="s">
        <v>193</v>
      </c>
      <c r="E107" s="347" t="s">
        <v>1102</v>
      </c>
    </row>
    <row r="108" spans="2:5">
      <c r="B108" s="112">
        <v>90</v>
      </c>
      <c r="C108" s="112">
        <v>130</v>
      </c>
      <c r="D108" s="113" t="s">
        <v>194</v>
      </c>
      <c r="E108" s="347" t="s">
        <v>1102</v>
      </c>
    </row>
    <row r="109" spans="2:5">
      <c r="B109" s="112">
        <v>91</v>
      </c>
      <c r="C109" s="112">
        <v>131</v>
      </c>
      <c r="D109" s="113" t="s">
        <v>195</v>
      </c>
      <c r="E109" s="347" t="s">
        <v>1102</v>
      </c>
    </row>
    <row r="110" spans="2:5">
      <c r="B110" s="112">
        <v>92</v>
      </c>
      <c r="C110" s="112">
        <v>134</v>
      </c>
      <c r="D110" s="113" t="s">
        <v>196</v>
      </c>
      <c r="E110" s="347" t="s">
        <v>1102</v>
      </c>
    </row>
    <row r="111" spans="2:5">
      <c r="B111" s="112">
        <v>93</v>
      </c>
      <c r="C111" s="112">
        <v>136</v>
      </c>
      <c r="D111" s="113" t="s">
        <v>198</v>
      </c>
      <c r="E111" s="347" t="s">
        <v>1102</v>
      </c>
    </row>
    <row r="112" spans="2:5">
      <c r="B112" s="112">
        <v>94</v>
      </c>
      <c r="C112" s="112">
        <v>137</v>
      </c>
      <c r="D112" s="113" t="s">
        <v>199</v>
      </c>
      <c r="E112" s="347" t="s">
        <v>1102</v>
      </c>
    </row>
    <row r="113" spans="2:5" ht="3" customHeight="1" thickBot="1">
      <c r="B113" s="356" t="s">
        <v>200</v>
      </c>
      <c r="C113" s="356" t="s">
        <v>200</v>
      </c>
      <c r="D113" s="115"/>
      <c r="E113" s="115"/>
    </row>
    <row r="114" spans="2:5" ht="15" thickTop="1"/>
    <row r="115" spans="2:5"/>
    <row r="116" spans="2:5"/>
    <row r="117" spans="2:5"/>
    <row r="118" spans="2:5"/>
    <row r="119" spans="2:5"/>
    <row r="120" spans="2:5"/>
    <row r="121" spans="2:5"/>
    <row r="122" spans="2:5"/>
    <row r="123" spans="2:5"/>
    <row r="124" spans="2:5"/>
    <row r="125" spans="2:5"/>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12">
    <cfRule type="expression" dxfId="25" priority="4" stopIfTrue="1">
      <formula>MOD(ROW(),2)</formula>
    </cfRule>
  </conditionalFormatting>
  <conditionalFormatting sqref="E19:E112">
    <cfRule type="cellIs" dxfId="24" priority="1" operator="equal">
      <formula>"NO CUMPLE-2"</formula>
    </cfRule>
    <cfRule type="cellIs" dxfId="23" priority="2" operator="equal">
      <formula>"NO CUMPLE-1"</formula>
    </cfRule>
    <cfRule type="cellIs" dxfId="22" priority="3" operator="equal">
      <formula>"CUMPLE"</formula>
    </cfRule>
  </conditionalFormatting>
  <dataValidations count="2">
    <dataValidation type="list" allowBlank="1" showInputMessage="1" showErrorMessage="1" sqref="E113" xr:uid="{00000000-0002-0000-1000-000000000000}">
      <formula1>CUMPLIMIENTO</formula1>
    </dataValidation>
    <dataValidation type="list" allowBlank="1" showInputMessage="1" showErrorMessage="1" sqref="E19:E112"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611"/>
  <sheetViews>
    <sheetView showGridLines="0" zoomScaleNormal="100" zoomScaleSheetLayoutView="90" workbookViewId="0"/>
  </sheetViews>
  <sheetFormatPr baseColWidth="10" defaultColWidth="0" defaultRowHeight="13.2" zeroHeight="1"/>
  <cols>
    <col min="1" max="1" width="1.33203125" style="45" customWidth="1"/>
    <col min="2" max="2" width="7.6640625" style="45" customWidth="1"/>
    <col min="3" max="3" width="11.44140625" style="45" customWidth="1"/>
    <col min="4" max="4" width="32.33203125" style="45" customWidth="1"/>
    <col min="5" max="5" width="15.6640625" style="45" bestFit="1" customWidth="1"/>
    <col min="6" max="9" width="16.109375" style="45" customWidth="1"/>
    <col min="10" max="10" width="18.33203125" style="45" customWidth="1"/>
    <col min="11" max="12" width="14.6640625" style="45" customWidth="1"/>
    <col min="13" max="13" width="11.44140625" style="45" customWidth="1"/>
    <col min="14" max="14" width="11.44140625" style="209" customWidth="1"/>
    <col min="15" max="16" width="11.44140625" style="45" customWidth="1"/>
    <col min="17" max="16384" width="11.44140625" style="45" hidden="1"/>
  </cols>
  <sheetData>
    <row r="1" spans="1:14" s="1" customFormat="1" ht="18">
      <c r="A1" s="42"/>
      <c r="B1" s="811" t="s">
        <v>0</v>
      </c>
      <c r="C1" s="811"/>
      <c r="D1" s="811"/>
      <c r="E1" s="811"/>
      <c r="F1" s="811"/>
      <c r="G1" s="811"/>
      <c r="H1" s="811"/>
      <c r="I1" s="811"/>
      <c r="J1" s="811"/>
      <c r="K1" s="811"/>
      <c r="L1" s="811"/>
      <c r="N1" s="210"/>
    </row>
    <row r="2" spans="1:14" s="1" customFormat="1" ht="18">
      <c r="A2" s="42"/>
      <c r="B2" s="811" t="s">
        <v>1</v>
      </c>
      <c r="C2" s="811"/>
      <c r="D2" s="811"/>
      <c r="E2" s="811"/>
      <c r="F2" s="811"/>
      <c r="G2" s="811"/>
      <c r="H2" s="811"/>
      <c r="I2" s="811"/>
      <c r="J2" s="811"/>
      <c r="K2" s="811"/>
      <c r="L2" s="811"/>
      <c r="N2" s="210"/>
    </row>
    <row r="3" spans="1:14" s="1" customFormat="1" ht="15.6">
      <c r="A3" s="42"/>
      <c r="B3" s="945" t="s">
        <v>2</v>
      </c>
      <c r="C3" s="945"/>
      <c r="D3" s="945"/>
      <c r="E3" s="945"/>
      <c r="F3" s="945"/>
      <c r="G3" s="945"/>
      <c r="H3" s="945"/>
      <c r="I3" s="945"/>
      <c r="J3" s="945"/>
      <c r="K3" s="945"/>
      <c r="L3" s="945"/>
      <c r="N3" s="210"/>
    </row>
    <row r="4" spans="1:14" s="1" customFormat="1" ht="15.6">
      <c r="A4" s="42"/>
      <c r="B4" s="945" t="s">
        <v>3</v>
      </c>
      <c r="C4" s="945"/>
      <c r="D4" s="945"/>
      <c r="E4" s="945"/>
      <c r="F4" s="945"/>
      <c r="G4" s="945"/>
      <c r="H4" s="945"/>
      <c r="I4" s="945"/>
      <c r="J4" s="945"/>
      <c r="K4" s="945"/>
      <c r="L4" s="945"/>
      <c r="N4" s="210"/>
    </row>
    <row r="5" spans="1:14" s="1" customFormat="1" ht="15.6">
      <c r="A5" s="42"/>
      <c r="B5" s="66"/>
      <c r="C5" s="43"/>
      <c r="D5" s="44"/>
      <c r="E5" s="2"/>
      <c r="F5" s="2"/>
      <c r="G5" s="2"/>
      <c r="H5" s="2"/>
      <c r="I5" s="2"/>
      <c r="N5" s="210"/>
    </row>
    <row r="6" spans="1:14" s="1" customFormat="1" ht="15.6">
      <c r="A6" s="42"/>
      <c r="B6" s="945" t="s">
        <v>4</v>
      </c>
      <c r="C6" s="945"/>
      <c r="D6" s="945"/>
      <c r="E6" s="945"/>
      <c r="F6" s="945"/>
      <c r="G6" s="945"/>
      <c r="H6" s="945"/>
      <c r="I6" s="945"/>
      <c r="J6" s="945"/>
      <c r="K6" s="945"/>
      <c r="L6" s="945"/>
      <c r="N6" s="210"/>
    </row>
    <row r="7" spans="1:14" s="1" customFormat="1" ht="15.6">
      <c r="A7" s="42"/>
      <c r="B7" s="945" t="s">
        <v>5</v>
      </c>
      <c r="C7" s="945"/>
      <c r="D7" s="945"/>
      <c r="E7" s="945"/>
      <c r="F7" s="945"/>
      <c r="G7" s="945"/>
      <c r="H7" s="945"/>
      <c r="I7" s="945"/>
      <c r="J7" s="945"/>
      <c r="K7" s="945"/>
      <c r="L7" s="945"/>
      <c r="N7" s="210"/>
    </row>
    <row r="8" spans="1:14" ht="15.6">
      <c r="B8" s="66"/>
      <c r="C8" s="43"/>
      <c r="D8" s="46"/>
      <c r="E8" s="46"/>
      <c r="F8" s="46"/>
      <c r="G8" s="46"/>
      <c r="H8" s="46"/>
      <c r="I8" s="46"/>
    </row>
    <row r="9" spans="1:14" ht="48.75" customHeight="1">
      <c r="B9" s="945" t="s">
        <v>1417</v>
      </c>
      <c r="C9" s="945"/>
      <c r="D9" s="945"/>
      <c r="E9" s="945"/>
      <c r="F9" s="945"/>
      <c r="G9" s="945"/>
      <c r="H9" s="945"/>
      <c r="I9" s="945"/>
      <c r="J9" s="945"/>
      <c r="K9" s="945"/>
      <c r="L9" s="945"/>
    </row>
    <row r="10" spans="1:14" ht="15.6">
      <c r="B10" s="66"/>
      <c r="C10" s="43"/>
      <c r="D10" s="46"/>
      <c r="E10" s="46"/>
      <c r="F10" s="46"/>
      <c r="G10" s="46"/>
      <c r="H10" s="46"/>
      <c r="I10" s="46"/>
    </row>
    <row r="11" spans="1:14" ht="15.6">
      <c r="B11" s="946" t="s">
        <v>1410</v>
      </c>
      <c r="C11" s="946"/>
      <c r="D11" s="946"/>
      <c r="E11" s="946"/>
      <c r="F11" s="946"/>
      <c r="G11" s="946"/>
      <c r="H11" s="946"/>
      <c r="I11" s="946"/>
      <c r="J11" s="946"/>
      <c r="K11" s="946"/>
      <c r="L11" s="946"/>
    </row>
    <row r="12" spans="1:14" ht="18">
      <c r="B12" s="947">
        <v>4</v>
      </c>
      <c r="C12" s="947"/>
      <c r="D12" s="947"/>
      <c r="E12" s="947"/>
      <c r="F12" s="947"/>
      <c r="G12" s="947"/>
      <c r="H12" s="947"/>
      <c r="I12" s="947"/>
      <c r="J12" s="947"/>
      <c r="K12" s="947"/>
      <c r="L12" s="947"/>
    </row>
    <row r="13" spans="1:14" s="429" customFormat="1" ht="21.75" customHeight="1" thickBot="1">
      <c r="B13" s="209">
        <v>2</v>
      </c>
      <c r="C13" s="209">
        <v>3</v>
      </c>
      <c r="D13" s="209">
        <v>4</v>
      </c>
      <c r="E13" s="209">
        <v>5</v>
      </c>
      <c r="F13" s="209">
        <v>6</v>
      </c>
      <c r="G13" s="545" t="s">
        <v>1162</v>
      </c>
      <c r="H13" s="209">
        <v>8</v>
      </c>
      <c r="I13" s="209">
        <v>9</v>
      </c>
      <c r="J13" s="209">
        <v>10</v>
      </c>
      <c r="K13" s="209">
        <v>11</v>
      </c>
      <c r="L13" s="209">
        <v>12</v>
      </c>
      <c r="N13" s="209"/>
    </row>
    <row r="14" spans="1:14" ht="24" customHeight="1" thickBot="1">
      <c r="B14" s="928" t="s">
        <v>1163</v>
      </c>
      <c r="C14" s="929"/>
      <c r="D14" s="929"/>
      <c r="E14" s="929"/>
      <c r="F14" s="929"/>
      <c r="G14" s="929"/>
      <c r="H14" s="929"/>
      <c r="I14" s="929"/>
      <c r="J14" s="929"/>
      <c r="K14" s="929"/>
      <c r="L14" s="930"/>
    </row>
    <row r="15" spans="1:14" ht="15" customHeight="1" thickBot="1">
      <c r="B15" s="931" t="s">
        <v>97</v>
      </c>
      <c r="C15" s="933" t="s">
        <v>1164</v>
      </c>
      <c r="D15" s="935" t="s">
        <v>205</v>
      </c>
      <c r="E15" s="937" t="s">
        <v>1165</v>
      </c>
      <c r="F15" s="938" t="s">
        <v>1166</v>
      </c>
      <c r="G15" s="937" t="s">
        <v>1167</v>
      </c>
      <c r="H15" s="941" t="s">
        <v>1168</v>
      </c>
      <c r="I15" s="941" t="s">
        <v>1161</v>
      </c>
      <c r="J15" s="938" t="s">
        <v>1169</v>
      </c>
      <c r="K15" s="944"/>
      <c r="L15" s="939" t="s">
        <v>1170</v>
      </c>
    </row>
    <row r="16" spans="1:14" ht="29.25" customHeight="1" thickBot="1">
      <c r="B16" s="931"/>
      <c r="C16" s="933"/>
      <c r="D16" s="935"/>
      <c r="E16" s="935"/>
      <c r="F16" s="933"/>
      <c r="G16" s="935"/>
      <c r="H16" s="942"/>
      <c r="I16" s="942"/>
      <c r="J16" s="533" t="s">
        <v>1171</v>
      </c>
      <c r="K16" s="534" t="s">
        <v>1172</v>
      </c>
      <c r="L16" s="940"/>
    </row>
    <row r="17" spans="2:12" ht="18.75" customHeight="1" thickBot="1">
      <c r="B17" s="932"/>
      <c r="C17" s="934"/>
      <c r="D17" s="936"/>
      <c r="E17" s="936"/>
      <c r="F17" s="934"/>
      <c r="G17" s="936"/>
      <c r="H17" s="943"/>
      <c r="I17" s="943"/>
      <c r="J17" s="535" t="s">
        <v>1074</v>
      </c>
      <c r="K17" s="536" t="s">
        <v>1074</v>
      </c>
      <c r="L17" s="537" t="s">
        <v>1074</v>
      </c>
    </row>
    <row r="18" spans="2:12" ht="3" customHeight="1">
      <c r="B18" s="100"/>
      <c r="C18" s="47"/>
      <c r="D18" s="48"/>
      <c r="E18" s="99"/>
      <c r="F18" s="101"/>
      <c r="G18" s="101"/>
      <c r="H18" s="101"/>
      <c r="I18" s="101"/>
      <c r="J18" s="169"/>
      <c r="K18" s="445"/>
      <c r="L18" s="446"/>
    </row>
    <row r="19" spans="2:12">
      <c r="B19" s="95">
        <v>1</v>
      </c>
      <c r="C19" s="49">
        <v>4</v>
      </c>
      <c r="D19" s="50" t="s">
        <v>105</v>
      </c>
      <c r="E19" s="52" t="s">
        <v>1141</v>
      </c>
      <c r="F19" s="52" t="s">
        <v>1141</v>
      </c>
      <c r="G19" s="52" t="s">
        <v>1141</v>
      </c>
      <c r="H19" s="52" t="s">
        <v>1141</v>
      </c>
      <c r="I19" s="52" t="s">
        <v>1141</v>
      </c>
      <c r="J19" s="52" t="s">
        <v>1141</v>
      </c>
      <c r="K19" s="52" t="s">
        <v>1141</v>
      </c>
      <c r="L19" s="52" t="s">
        <v>1141</v>
      </c>
    </row>
    <row r="20" spans="2:12">
      <c r="B20" s="95">
        <v>2</v>
      </c>
      <c r="C20" s="49">
        <v>6</v>
      </c>
      <c r="D20" s="50" t="s">
        <v>106</v>
      </c>
      <c r="E20" s="52" t="s">
        <v>1141</v>
      </c>
      <c r="F20" s="52" t="s">
        <v>1141</v>
      </c>
      <c r="G20" s="52" t="s">
        <v>1141</v>
      </c>
      <c r="H20" s="52" t="s">
        <v>1141</v>
      </c>
      <c r="I20" s="52" t="s">
        <v>1141</v>
      </c>
      <c r="J20" s="52" t="s">
        <v>1141</v>
      </c>
      <c r="K20" s="52" t="s">
        <v>1141</v>
      </c>
      <c r="L20" s="52" t="s">
        <v>1141</v>
      </c>
    </row>
    <row r="21" spans="2:12">
      <c r="B21" s="95">
        <v>3</v>
      </c>
      <c r="C21" s="49">
        <v>9</v>
      </c>
      <c r="D21" s="50" t="s">
        <v>107</v>
      </c>
      <c r="E21" s="52" t="s">
        <v>1141</v>
      </c>
      <c r="F21" s="52" t="s">
        <v>1141</v>
      </c>
      <c r="G21" s="52" t="s">
        <v>1141</v>
      </c>
      <c r="H21" s="52" t="s">
        <v>1141</v>
      </c>
      <c r="I21" s="52" t="s">
        <v>1141</v>
      </c>
      <c r="J21" s="52" t="s">
        <v>1141</v>
      </c>
      <c r="K21" s="52" t="s">
        <v>1141</v>
      </c>
      <c r="L21" s="52" t="s">
        <v>1141</v>
      </c>
    </row>
    <row r="22" spans="2:12">
      <c r="B22" s="95">
        <v>4</v>
      </c>
      <c r="C22" s="49">
        <v>11</v>
      </c>
      <c r="D22" s="50" t="s">
        <v>108</v>
      </c>
      <c r="E22" s="52" t="s">
        <v>1141</v>
      </c>
      <c r="F22" s="52" t="s">
        <v>1141</v>
      </c>
      <c r="G22" s="52" t="s">
        <v>1141</v>
      </c>
      <c r="H22" s="52" t="s">
        <v>1141</v>
      </c>
      <c r="I22" s="52" t="s">
        <v>1141</v>
      </c>
      <c r="J22" s="52" t="s">
        <v>1141</v>
      </c>
      <c r="K22" s="52" t="s">
        <v>1141</v>
      </c>
      <c r="L22" s="52" t="s">
        <v>1141</v>
      </c>
    </row>
    <row r="23" spans="2:12" ht="24">
      <c r="B23" s="95">
        <v>5</v>
      </c>
      <c r="C23" s="49">
        <v>12</v>
      </c>
      <c r="D23" s="50" t="s">
        <v>109</v>
      </c>
      <c r="E23" s="52" t="s">
        <v>1141</v>
      </c>
      <c r="F23" s="52" t="s">
        <v>1141</v>
      </c>
      <c r="G23" s="52" t="s">
        <v>1141</v>
      </c>
      <c r="H23" s="52" t="s">
        <v>1141</v>
      </c>
      <c r="I23" s="52" t="s">
        <v>1141</v>
      </c>
      <c r="J23" s="52" t="s">
        <v>1141</v>
      </c>
      <c r="K23" s="52" t="s">
        <v>1141</v>
      </c>
      <c r="L23" s="52" t="s">
        <v>1141</v>
      </c>
    </row>
    <row r="24" spans="2:12">
      <c r="B24" s="95">
        <v>6</v>
      </c>
      <c r="C24" s="49">
        <v>17</v>
      </c>
      <c r="D24" s="50" t="s">
        <v>110</v>
      </c>
      <c r="E24" s="52" t="s">
        <v>1141</v>
      </c>
      <c r="F24" s="52" t="s">
        <v>1141</v>
      </c>
      <c r="G24" s="52" t="s">
        <v>1141</v>
      </c>
      <c r="H24" s="52" t="s">
        <v>1141</v>
      </c>
      <c r="I24" s="52" t="s">
        <v>1141</v>
      </c>
      <c r="J24" s="52" t="s">
        <v>1141</v>
      </c>
      <c r="K24" s="52" t="s">
        <v>1141</v>
      </c>
      <c r="L24" s="52" t="s">
        <v>1141</v>
      </c>
    </row>
    <row r="25" spans="2:12">
      <c r="B25" s="95">
        <v>7</v>
      </c>
      <c r="C25" s="49">
        <v>18</v>
      </c>
      <c r="D25" s="50" t="s">
        <v>111</v>
      </c>
      <c r="E25" s="52" t="s">
        <v>1141</v>
      </c>
      <c r="F25" s="52" t="s">
        <v>1141</v>
      </c>
      <c r="G25" s="52" t="s">
        <v>1141</v>
      </c>
      <c r="H25" s="52" t="s">
        <v>1141</v>
      </c>
      <c r="I25" s="52" t="s">
        <v>1141</v>
      </c>
      <c r="J25" s="52" t="s">
        <v>1141</v>
      </c>
      <c r="K25" s="52" t="s">
        <v>1141</v>
      </c>
      <c r="L25" s="52" t="s">
        <v>1141</v>
      </c>
    </row>
    <row r="26" spans="2:12">
      <c r="B26" s="95">
        <v>8</v>
      </c>
      <c r="C26" s="49">
        <v>19</v>
      </c>
      <c r="D26" s="50" t="s">
        <v>112</v>
      </c>
      <c r="E26" s="52" t="s">
        <v>1141</v>
      </c>
      <c r="F26" s="52" t="s">
        <v>1141</v>
      </c>
      <c r="G26" s="52" t="s">
        <v>1141</v>
      </c>
      <c r="H26" s="52" t="s">
        <v>1141</v>
      </c>
      <c r="I26" s="52" t="s">
        <v>1141</v>
      </c>
      <c r="J26" s="52" t="s">
        <v>1141</v>
      </c>
      <c r="K26" s="52" t="s">
        <v>1141</v>
      </c>
      <c r="L26" s="52" t="s">
        <v>1141</v>
      </c>
    </row>
    <row r="27" spans="2:12">
      <c r="B27" s="95">
        <v>9</v>
      </c>
      <c r="C27" s="49">
        <v>20</v>
      </c>
      <c r="D27" s="50" t="s">
        <v>113</v>
      </c>
      <c r="E27" s="52" t="s">
        <v>1141</v>
      </c>
      <c r="F27" s="52" t="s">
        <v>1141</v>
      </c>
      <c r="G27" s="52" t="s">
        <v>1141</v>
      </c>
      <c r="H27" s="52" t="s">
        <v>1141</v>
      </c>
      <c r="I27" s="52" t="s">
        <v>1141</v>
      </c>
      <c r="J27" s="52" t="s">
        <v>1141</v>
      </c>
      <c r="K27" s="52" t="s">
        <v>1141</v>
      </c>
      <c r="L27" s="52" t="s">
        <v>1141</v>
      </c>
    </row>
    <row r="28" spans="2:12">
      <c r="B28" s="95">
        <v>10</v>
      </c>
      <c r="C28" s="49">
        <v>23</v>
      </c>
      <c r="D28" s="50" t="s">
        <v>114</v>
      </c>
      <c r="E28" s="52" t="s">
        <v>1141</v>
      </c>
      <c r="F28" s="52" t="s">
        <v>1141</v>
      </c>
      <c r="G28" s="52" t="s">
        <v>1141</v>
      </c>
      <c r="H28" s="52" t="s">
        <v>1141</v>
      </c>
      <c r="I28" s="52" t="s">
        <v>1141</v>
      </c>
      <c r="J28" s="52" t="s">
        <v>1141</v>
      </c>
      <c r="K28" s="52" t="s">
        <v>1141</v>
      </c>
      <c r="L28" s="52" t="s">
        <v>1141</v>
      </c>
    </row>
    <row r="29" spans="2:12">
      <c r="B29" s="95">
        <v>11</v>
      </c>
      <c r="C29" s="49">
        <v>24</v>
      </c>
      <c r="D29" s="50" t="s">
        <v>115</v>
      </c>
      <c r="E29" s="52" t="s">
        <v>1141</v>
      </c>
      <c r="F29" s="52" t="s">
        <v>1141</v>
      </c>
      <c r="G29" s="52" t="s">
        <v>1141</v>
      </c>
      <c r="H29" s="52" t="s">
        <v>1141</v>
      </c>
      <c r="I29" s="52" t="s">
        <v>1141</v>
      </c>
      <c r="J29" s="52" t="s">
        <v>1141</v>
      </c>
      <c r="K29" s="52" t="s">
        <v>1141</v>
      </c>
      <c r="L29" s="52" t="s">
        <v>1141</v>
      </c>
    </row>
    <row r="30" spans="2:12">
      <c r="B30" s="95">
        <v>12</v>
      </c>
      <c r="C30" s="49">
        <v>25</v>
      </c>
      <c r="D30" s="50" t="s">
        <v>116</v>
      </c>
      <c r="E30" s="52" t="s">
        <v>1141</v>
      </c>
      <c r="F30" s="52" t="s">
        <v>1141</v>
      </c>
      <c r="G30" s="52" t="s">
        <v>1141</v>
      </c>
      <c r="H30" s="52" t="s">
        <v>1141</v>
      </c>
      <c r="I30" s="52" t="s">
        <v>1141</v>
      </c>
      <c r="J30" s="52" t="s">
        <v>1141</v>
      </c>
      <c r="K30" s="52" t="s">
        <v>1141</v>
      </c>
      <c r="L30" s="52" t="s">
        <v>1141</v>
      </c>
    </row>
    <row r="31" spans="2:12">
      <c r="B31" s="95">
        <v>13</v>
      </c>
      <c r="C31" s="49">
        <v>26</v>
      </c>
      <c r="D31" s="50" t="s">
        <v>117</v>
      </c>
      <c r="E31" s="52" t="s">
        <v>1257</v>
      </c>
      <c r="F31" s="52" t="s">
        <v>1141</v>
      </c>
      <c r="G31" s="52" t="s">
        <v>1141</v>
      </c>
      <c r="H31" s="52" t="s">
        <v>1141</v>
      </c>
      <c r="I31" s="52" t="s">
        <v>1141</v>
      </c>
      <c r="J31" s="52" t="s">
        <v>1145</v>
      </c>
      <c r="K31" s="52" t="s">
        <v>1145</v>
      </c>
      <c r="L31" s="52" t="s">
        <v>1257</v>
      </c>
    </row>
    <row r="32" spans="2:12" ht="24">
      <c r="B32" s="95">
        <v>14</v>
      </c>
      <c r="C32" s="49">
        <v>27</v>
      </c>
      <c r="D32" s="50" t="s">
        <v>118</v>
      </c>
      <c r="E32" s="52" t="s">
        <v>1141</v>
      </c>
      <c r="F32" s="52" t="s">
        <v>1141</v>
      </c>
      <c r="G32" s="52" t="s">
        <v>1141</v>
      </c>
      <c r="H32" s="52" t="s">
        <v>1141</v>
      </c>
      <c r="I32" s="52" t="s">
        <v>1141</v>
      </c>
      <c r="J32" s="52" t="s">
        <v>1141</v>
      </c>
      <c r="K32" s="52" t="s">
        <v>1141</v>
      </c>
      <c r="L32" s="52" t="s">
        <v>1141</v>
      </c>
    </row>
    <row r="33" spans="2:12">
      <c r="B33" s="95">
        <v>15</v>
      </c>
      <c r="C33" s="49">
        <v>28</v>
      </c>
      <c r="D33" s="50" t="s">
        <v>119</v>
      </c>
      <c r="E33" s="52" t="s">
        <v>1141</v>
      </c>
      <c r="F33" s="52" t="s">
        <v>1141</v>
      </c>
      <c r="G33" s="52" t="s">
        <v>1141</v>
      </c>
      <c r="H33" s="52" t="s">
        <v>1141</v>
      </c>
      <c r="I33" s="52" t="s">
        <v>1141</v>
      </c>
      <c r="J33" s="52" t="s">
        <v>1141</v>
      </c>
      <c r="K33" s="52" t="s">
        <v>1141</v>
      </c>
      <c r="L33" s="52" t="s">
        <v>1141</v>
      </c>
    </row>
    <row r="34" spans="2:12" ht="24">
      <c r="B34" s="95">
        <v>16</v>
      </c>
      <c r="C34" s="49">
        <v>29</v>
      </c>
      <c r="D34" s="50" t="s">
        <v>120</v>
      </c>
      <c r="E34" s="52" t="s">
        <v>1141</v>
      </c>
      <c r="F34" s="52" t="s">
        <v>1141</v>
      </c>
      <c r="G34" s="52" t="s">
        <v>1141</v>
      </c>
      <c r="H34" s="52" t="s">
        <v>1141</v>
      </c>
      <c r="I34" s="52" t="s">
        <v>1141</v>
      </c>
      <c r="J34" s="52" t="s">
        <v>1141</v>
      </c>
      <c r="K34" s="52" t="s">
        <v>1141</v>
      </c>
      <c r="L34" s="52" t="s">
        <v>1141</v>
      </c>
    </row>
    <row r="35" spans="2:12">
      <c r="B35" s="95">
        <v>17</v>
      </c>
      <c r="C35" s="49">
        <v>30</v>
      </c>
      <c r="D35" s="50" t="s">
        <v>121</v>
      </c>
      <c r="E35" s="52" t="s">
        <v>1141</v>
      </c>
      <c r="F35" s="52" t="s">
        <v>1141</v>
      </c>
      <c r="G35" s="52" t="s">
        <v>1141</v>
      </c>
      <c r="H35" s="52" t="s">
        <v>1141</v>
      </c>
      <c r="I35" s="52" t="s">
        <v>1141</v>
      </c>
      <c r="J35" s="52" t="s">
        <v>1141</v>
      </c>
      <c r="K35" s="52" t="s">
        <v>1141</v>
      </c>
      <c r="L35" s="52" t="s">
        <v>1141</v>
      </c>
    </row>
    <row r="36" spans="2:12">
      <c r="B36" s="95">
        <v>18</v>
      </c>
      <c r="C36" s="49">
        <v>32</v>
      </c>
      <c r="D36" s="50" t="s">
        <v>122</v>
      </c>
      <c r="E36" s="52" t="s">
        <v>1141</v>
      </c>
      <c r="F36" s="52" t="s">
        <v>1141</v>
      </c>
      <c r="G36" s="52" t="s">
        <v>1141</v>
      </c>
      <c r="H36" s="52" t="s">
        <v>1141</v>
      </c>
      <c r="I36" s="52" t="s">
        <v>1141</v>
      </c>
      <c r="J36" s="52" t="s">
        <v>1141</v>
      </c>
      <c r="K36" s="52" t="s">
        <v>1141</v>
      </c>
      <c r="L36" s="52" t="s">
        <v>1141</v>
      </c>
    </row>
    <row r="37" spans="2:12">
      <c r="B37" s="95">
        <v>19</v>
      </c>
      <c r="C37" s="49">
        <v>33</v>
      </c>
      <c r="D37" s="50" t="s">
        <v>123</v>
      </c>
      <c r="E37" s="52" t="s">
        <v>1141</v>
      </c>
      <c r="F37" s="52" t="s">
        <v>1141</v>
      </c>
      <c r="G37" s="52" t="s">
        <v>1141</v>
      </c>
      <c r="H37" s="52" t="s">
        <v>1141</v>
      </c>
      <c r="I37" s="52" t="s">
        <v>1141</v>
      </c>
      <c r="J37" s="52" t="s">
        <v>1141</v>
      </c>
      <c r="K37" s="52" t="s">
        <v>1141</v>
      </c>
      <c r="L37" s="52" t="s">
        <v>1141</v>
      </c>
    </row>
    <row r="38" spans="2:12">
      <c r="B38" s="95">
        <v>20</v>
      </c>
      <c r="C38" s="49">
        <v>34</v>
      </c>
      <c r="D38" s="50" t="s">
        <v>124</v>
      </c>
      <c r="E38" s="52" t="s">
        <v>1257</v>
      </c>
      <c r="F38" s="52" t="s">
        <v>1141</v>
      </c>
      <c r="G38" s="52" t="s">
        <v>1141</v>
      </c>
      <c r="H38" s="52" t="s">
        <v>1141</v>
      </c>
      <c r="I38" s="52" t="s">
        <v>1141</v>
      </c>
      <c r="J38" s="52" t="s">
        <v>1141</v>
      </c>
      <c r="K38" s="52" t="s">
        <v>1141</v>
      </c>
      <c r="L38" s="52" t="s">
        <v>1257</v>
      </c>
    </row>
    <row r="39" spans="2:12">
      <c r="B39" s="95">
        <v>21</v>
      </c>
      <c r="C39" s="49">
        <v>35</v>
      </c>
      <c r="D39" s="50" t="s">
        <v>125</v>
      </c>
      <c r="E39" s="52" t="s">
        <v>1141</v>
      </c>
      <c r="F39" s="52" t="s">
        <v>1141</v>
      </c>
      <c r="G39" s="52" t="s">
        <v>1141</v>
      </c>
      <c r="H39" s="52" t="s">
        <v>1141</v>
      </c>
      <c r="I39" s="52" t="s">
        <v>1141</v>
      </c>
      <c r="J39" s="52" t="s">
        <v>1141</v>
      </c>
      <c r="K39" s="52" t="s">
        <v>1141</v>
      </c>
      <c r="L39" s="52" t="s">
        <v>1141</v>
      </c>
    </row>
    <row r="40" spans="2:12">
      <c r="B40" s="95">
        <v>22</v>
      </c>
      <c r="C40" s="49">
        <v>38</v>
      </c>
      <c r="D40" s="50" t="s">
        <v>126</v>
      </c>
      <c r="E40" s="52" t="s">
        <v>1257</v>
      </c>
      <c r="F40" s="52" t="s">
        <v>1141</v>
      </c>
      <c r="G40" s="52" t="s">
        <v>1141</v>
      </c>
      <c r="H40" s="52" t="s">
        <v>1141</v>
      </c>
      <c r="I40" s="52" t="s">
        <v>1141</v>
      </c>
      <c r="J40" s="52" t="s">
        <v>1141</v>
      </c>
      <c r="K40" s="52" t="s">
        <v>1141</v>
      </c>
      <c r="L40" s="52" t="s">
        <v>1257</v>
      </c>
    </row>
    <row r="41" spans="2:12">
      <c r="B41" s="95">
        <v>23</v>
      </c>
      <c r="C41" s="49">
        <v>39</v>
      </c>
      <c r="D41" s="50" t="s">
        <v>127</v>
      </c>
      <c r="E41" s="52" t="s">
        <v>1141</v>
      </c>
      <c r="F41" s="52" t="s">
        <v>1141</v>
      </c>
      <c r="G41" s="52" t="s">
        <v>1141</v>
      </c>
      <c r="H41" s="52" t="s">
        <v>1141</v>
      </c>
      <c r="I41" s="52" t="s">
        <v>1141</v>
      </c>
      <c r="J41" s="52" t="s">
        <v>1141</v>
      </c>
      <c r="K41" s="52" t="s">
        <v>1141</v>
      </c>
      <c r="L41" s="52" t="s">
        <v>1141</v>
      </c>
    </row>
    <row r="42" spans="2:12">
      <c r="B42" s="95">
        <v>24</v>
      </c>
      <c r="C42" s="49">
        <v>40</v>
      </c>
      <c r="D42" s="50" t="s">
        <v>128</v>
      </c>
      <c r="E42" s="52" t="s">
        <v>1141</v>
      </c>
      <c r="F42" s="52" t="s">
        <v>1141</v>
      </c>
      <c r="G42" s="52" t="s">
        <v>1141</v>
      </c>
      <c r="H42" s="52" t="s">
        <v>1141</v>
      </c>
      <c r="I42" s="52" t="s">
        <v>1141</v>
      </c>
      <c r="J42" s="52" t="s">
        <v>1141</v>
      </c>
      <c r="K42" s="52" t="s">
        <v>1141</v>
      </c>
      <c r="L42" s="52" t="s">
        <v>1141</v>
      </c>
    </row>
    <row r="43" spans="2:12">
      <c r="B43" s="95">
        <v>25</v>
      </c>
      <c r="C43" s="49">
        <v>41</v>
      </c>
      <c r="D43" s="50" t="s">
        <v>129</v>
      </c>
      <c r="E43" s="52" t="s">
        <v>1141</v>
      </c>
      <c r="F43" s="52" t="s">
        <v>1141</v>
      </c>
      <c r="G43" s="52" t="s">
        <v>1141</v>
      </c>
      <c r="H43" s="52" t="s">
        <v>1141</v>
      </c>
      <c r="I43" s="52" t="s">
        <v>1141</v>
      </c>
      <c r="J43" s="52" t="s">
        <v>1141</v>
      </c>
      <c r="K43" s="52" t="s">
        <v>1141</v>
      </c>
      <c r="L43" s="52" t="s">
        <v>1141</v>
      </c>
    </row>
    <row r="44" spans="2:12">
      <c r="B44" s="95">
        <v>26</v>
      </c>
      <c r="C44" s="49">
        <v>42</v>
      </c>
      <c r="D44" s="50" t="s">
        <v>130</v>
      </c>
      <c r="E44" s="52" t="s">
        <v>1257</v>
      </c>
      <c r="F44" s="52" t="s">
        <v>1141</v>
      </c>
      <c r="G44" s="52" t="s">
        <v>1141</v>
      </c>
      <c r="H44" s="52" t="s">
        <v>1141</v>
      </c>
      <c r="I44" s="52" t="s">
        <v>1141</v>
      </c>
      <c r="J44" s="52" t="s">
        <v>1141</v>
      </c>
      <c r="K44" s="52" t="s">
        <v>1141</v>
      </c>
      <c r="L44" s="52" t="s">
        <v>1257</v>
      </c>
    </row>
    <row r="45" spans="2:12">
      <c r="B45" s="95">
        <v>27</v>
      </c>
      <c r="C45" s="49">
        <v>43</v>
      </c>
      <c r="D45" s="50" t="s">
        <v>131</v>
      </c>
      <c r="E45" s="52" t="s">
        <v>1141</v>
      </c>
      <c r="F45" s="52" t="s">
        <v>1141</v>
      </c>
      <c r="G45" s="52" t="s">
        <v>1141</v>
      </c>
      <c r="H45" s="52" t="s">
        <v>1141</v>
      </c>
      <c r="I45" s="52" t="s">
        <v>1141</v>
      </c>
      <c r="J45" s="52" t="s">
        <v>1141</v>
      </c>
      <c r="K45" s="52" t="s">
        <v>1145</v>
      </c>
      <c r="L45" s="52" t="s">
        <v>1145</v>
      </c>
    </row>
    <row r="46" spans="2:12" ht="24">
      <c r="B46" s="95">
        <v>28</v>
      </c>
      <c r="C46" s="49">
        <v>44</v>
      </c>
      <c r="D46" s="50" t="s">
        <v>132</v>
      </c>
      <c r="E46" s="52" t="s">
        <v>1141</v>
      </c>
      <c r="F46" s="52" t="s">
        <v>1145</v>
      </c>
      <c r="G46" s="52" t="s">
        <v>1145</v>
      </c>
      <c r="H46" s="52" t="s">
        <v>1141</v>
      </c>
      <c r="I46" s="52" t="s">
        <v>1141</v>
      </c>
      <c r="J46" s="52" t="s">
        <v>1145</v>
      </c>
      <c r="K46" s="52" t="s">
        <v>1145</v>
      </c>
      <c r="L46" s="52" t="s">
        <v>1145</v>
      </c>
    </row>
    <row r="47" spans="2:12">
      <c r="B47" s="95">
        <v>29</v>
      </c>
      <c r="C47" s="49">
        <v>45</v>
      </c>
      <c r="D47" s="50" t="s">
        <v>133</v>
      </c>
      <c r="E47" s="52" t="s">
        <v>1141</v>
      </c>
      <c r="F47" s="52" t="s">
        <v>1141</v>
      </c>
      <c r="G47" s="52" t="s">
        <v>1141</v>
      </c>
      <c r="H47" s="52" t="s">
        <v>1141</v>
      </c>
      <c r="I47" s="52" t="s">
        <v>1141</v>
      </c>
      <c r="J47" s="52" t="s">
        <v>1141</v>
      </c>
      <c r="K47" s="52" t="s">
        <v>1141</v>
      </c>
      <c r="L47" s="52" t="s">
        <v>1141</v>
      </c>
    </row>
    <row r="48" spans="2:12" ht="24">
      <c r="B48" s="95">
        <v>30</v>
      </c>
      <c r="C48" s="49">
        <v>46</v>
      </c>
      <c r="D48" s="50" t="s">
        <v>134</v>
      </c>
      <c r="E48" s="52" t="s">
        <v>1141</v>
      </c>
      <c r="F48" s="52" t="s">
        <v>1141</v>
      </c>
      <c r="G48" s="52" t="s">
        <v>1141</v>
      </c>
      <c r="H48" s="52" t="s">
        <v>1141</v>
      </c>
      <c r="I48" s="52" t="s">
        <v>1141</v>
      </c>
      <c r="J48" s="52" t="s">
        <v>1141</v>
      </c>
      <c r="K48" s="52" t="s">
        <v>1141</v>
      </c>
      <c r="L48" s="52" t="s">
        <v>1141</v>
      </c>
    </row>
    <row r="49" spans="2:12">
      <c r="B49" s="95">
        <v>31</v>
      </c>
      <c r="C49" s="49">
        <v>47</v>
      </c>
      <c r="D49" s="50" t="s">
        <v>135</v>
      </c>
      <c r="E49" s="52" t="s">
        <v>1141</v>
      </c>
      <c r="F49" s="52" t="s">
        <v>1141</v>
      </c>
      <c r="G49" s="52" t="s">
        <v>1141</v>
      </c>
      <c r="H49" s="52" t="s">
        <v>1141</v>
      </c>
      <c r="I49" s="52" t="s">
        <v>1141</v>
      </c>
      <c r="J49" s="52" t="s">
        <v>1141</v>
      </c>
      <c r="K49" s="52" t="s">
        <v>1141</v>
      </c>
      <c r="L49" s="52" t="s">
        <v>1141</v>
      </c>
    </row>
    <row r="50" spans="2:12">
      <c r="B50" s="95">
        <v>32</v>
      </c>
      <c r="C50" s="49">
        <v>48</v>
      </c>
      <c r="D50" s="50" t="s">
        <v>136</v>
      </c>
      <c r="E50" s="52" t="s">
        <v>1141</v>
      </c>
      <c r="F50" s="52" t="s">
        <v>1141</v>
      </c>
      <c r="G50" s="52" t="s">
        <v>1141</v>
      </c>
      <c r="H50" s="52" t="s">
        <v>1141</v>
      </c>
      <c r="I50" s="52" t="s">
        <v>1141</v>
      </c>
      <c r="J50" s="52" t="s">
        <v>1141</v>
      </c>
      <c r="K50" s="52" t="s">
        <v>1141</v>
      </c>
      <c r="L50" s="52" t="s">
        <v>1141</v>
      </c>
    </row>
    <row r="51" spans="2:12">
      <c r="B51" s="95">
        <v>33</v>
      </c>
      <c r="C51" s="49">
        <v>50</v>
      </c>
      <c r="D51" s="50" t="s">
        <v>137</v>
      </c>
      <c r="E51" s="52" t="s">
        <v>1141</v>
      </c>
      <c r="F51" s="52" t="s">
        <v>1141</v>
      </c>
      <c r="G51" s="52" t="s">
        <v>1141</v>
      </c>
      <c r="H51" s="52" t="s">
        <v>1141</v>
      </c>
      <c r="I51" s="52" t="s">
        <v>1141</v>
      </c>
      <c r="J51" s="52" t="s">
        <v>1141</v>
      </c>
      <c r="K51" s="52" t="s">
        <v>1141</v>
      </c>
      <c r="L51" s="52" t="s">
        <v>1141</v>
      </c>
    </row>
    <row r="52" spans="2:12" ht="24">
      <c r="B52" s="95">
        <v>34</v>
      </c>
      <c r="C52" s="49">
        <v>51</v>
      </c>
      <c r="D52" s="50" t="s">
        <v>138</v>
      </c>
      <c r="E52" s="52" t="s">
        <v>1141</v>
      </c>
      <c r="F52" s="52" t="s">
        <v>1141</v>
      </c>
      <c r="G52" s="52" t="s">
        <v>1141</v>
      </c>
      <c r="H52" s="52" t="s">
        <v>1141</v>
      </c>
      <c r="I52" s="52" t="s">
        <v>1141</v>
      </c>
      <c r="J52" s="52" t="s">
        <v>1141</v>
      </c>
      <c r="K52" s="52" t="s">
        <v>1141</v>
      </c>
      <c r="L52" s="52" t="s">
        <v>1141</v>
      </c>
    </row>
    <row r="53" spans="2:12" ht="24">
      <c r="B53" s="95">
        <v>35</v>
      </c>
      <c r="C53" s="49">
        <v>54</v>
      </c>
      <c r="D53" s="50" t="s">
        <v>139</v>
      </c>
      <c r="E53" s="52" t="s">
        <v>1141</v>
      </c>
      <c r="F53" s="52" t="s">
        <v>1141</v>
      </c>
      <c r="G53" s="52" t="s">
        <v>1141</v>
      </c>
      <c r="H53" s="52" t="s">
        <v>1141</v>
      </c>
      <c r="I53" s="52" t="s">
        <v>1141</v>
      </c>
      <c r="J53" s="52" t="s">
        <v>1141</v>
      </c>
      <c r="K53" s="52" t="s">
        <v>1141</v>
      </c>
      <c r="L53" s="52" t="s">
        <v>1141</v>
      </c>
    </row>
    <row r="54" spans="2:12" ht="24">
      <c r="B54" s="95">
        <v>36</v>
      </c>
      <c r="C54" s="49">
        <v>55</v>
      </c>
      <c r="D54" s="50" t="s">
        <v>140</v>
      </c>
      <c r="E54" s="52" t="s">
        <v>1141</v>
      </c>
      <c r="F54" s="52" t="s">
        <v>1141</v>
      </c>
      <c r="G54" s="52" t="s">
        <v>1141</v>
      </c>
      <c r="H54" s="52" t="s">
        <v>1141</v>
      </c>
      <c r="I54" s="52" t="s">
        <v>1141</v>
      </c>
      <c r="J54" s="52" t="s">
        <v>1141</v>
      </c>
      <c r="K54" s="52" t="s">
        <v>1141</v>
      </c>
      <c r="L54" s="52" t="s">
        <v>1141</v>
      </c>
    </row>
    <row r="55" spans="2:12">
      <c r="B55" s="95">
        <v>37</v>
      </c>
      <c r="C55" s="49">
        <v>57</v>
      </c>
      <c r="D55" s="50" t="s">
        <v>141</v>
      </c>
      <c r="E55" s="52" t="s">
        <v>1141</v>
      </c>
      <c r="F55" s="52" t="s">
        <v>1141</v>
      </c>
      <c r="G55" s="52" t="s">
        <v>1141</v>
      </c>
      <c r="H55" s="52" t="s">
        <v>1141</v>
      </c>
      <c r="I55" s="52" t="s">
        <v>1141</v>
      </c>
      <c r="J55" s="52" t="s">
        <v>1141</v>
      </c>
      <c r="K55" s="52" t="s">
        <v>1141</v>
      </c>
      <c r="L55" s="52" t="s">
        <v>1141</v>
      </c>
    </row>
    <row r="56" spans="2:12">
      <c r="B56" s="95">
        <v>38</v>
      </c>
      <c r="C56" s="49">
        <v>58</v>
      </c>
      <c r="D56" s="50" t="s">
        <v>142</v>
      </c>
      <c r="E56" s="52" t="s">
        <v>1141</v>
      </c>
      <c r="F56" s="52" t="s">
        <v>1141</v>
      </c>
      <c r="G56" s="52" t="s">
        <v>1141</v>
      </c>
      <c r="H56" s="52" t="s">
        <v>1141</v>
      </c>
      <c r="I56" s="52" t="s">
        <v>1141</v>
      </c>
      <c r="J56" s="52" t="s">
        <v>1141</v>
      </c>
      <c r="K56" s="52" t="s">
        <v>1141</v>
      </c>
      <c r="L56" s="52" t="s">
        <v>1141</v>
      </c>
    </row>
    <row r="57" spans="2:12">
      <c r="B57" s="95">
        <v>39</v>
      </c>
      <c r="C57" s="49">
        <v>59</v>
      </c>
      <c r="D57" s="50" t="s">
        <v>143</v>
      </c>
      <c r="E57" s="52" t="s">
        <v>1141</v>
      </c>
      <c r="F57" s="52" t="s">
        <v>1141</v>
      </c>
      <c r="G57" s="52" t="s">
        <v>1141</v>
      </c>
      <c r="H57" s="52" t="s">
        <v>1141</v>
      </c>
      <c r="I57" s="52" t="s">
        <v>1141</v>
      </c>
      <c r="J57" s="52" t="s">
        <v>1141</v>
      </c>
      <c r="K57" s="52" t="s">
        <v>1141</v>
      </c>
      <c r="L57" s="52" t="s">
        <v>1141</v>
      </c>
    </row>
    <row r="58" spans="2:12">
      <c r="B58" s="95">
        <v>40</v>
      </c>
      <c r="C58" s="49">
        <v>60</v>
      </c>
      <c r="D58" s="50" t="s">
        <v>144</v>
      </c>
      <c r="E58" s="52" t="s">
        <v>1257</v>
      </c>
      <c r="F58" s="52" t="s">
        <v>1141</v>
      </c>
      <c r="G58" s="52" t="s">
        <v>1141</v>
      </c>
      <c r="H58" s="52" t="s">
        <v>1141</v>
      </c>
      <c r="I58" s="52" t="s">
        <v>1141</v>
      </c>
      <c r="J58" s="52" t="s">
        <v>1141</v>
      </c>
      <c r="K58" s="52" t="s">
        <v>1141</v>
      </c>
      <c r="L58" s="52" t="s">
        <v>1257</v>
      </c>
    </row>
    <row r="59" spans="2:12">
      <c r="B59" s="95">
        <v>41</v>
      </c>
      <c r="C59" s="49">
        <v>63</v>
      </c>
      <c r="D59" s="50" t="s">
        <v>145</v>
      </c>
      <c r="E59" s="52" t="s">
        <v>1141</v>
      </c>
      <c r="F59" s="52" t="s">
        <v>1141</v>
      </c>
      <c r="G59" s="52" t="s">
        <v>1141</v>
      </c>
      <c r="H59" s="52" t="s">
        <v>1141</v>
      </c>
      <c r="I59" s="52" t="s">
        <v>1141</v>
      </c>
      <c r="J59" s="52" t="s">
        <v>1141</v>
      </c>
      <c r="K59" s="52" t="s">
        <v>1141</v>
      </c>
      <c r="L59" s="52" t="s">
        <v>1141</v>
      </c>
    </row>
    <row r="60" spans="2:12">
      <c r="B60" s="95">
        <v>42</v>
      </c>
      <c r="C60" s="49">
        <v>65</v>
      </c>
      <c r="D60" s="50" t="s">
        <v>146</v>
      </c>
      <c r="E60" s="52" t="s">
        <v>1141</v>
      </c>
      <c r="F60" s="52" t="s">
        <v>1141</v>
      </c>
      <c r="G60" s="52" t="s">
        <v>1141</v>
      </c>
      <c r="H60" s="52" t="s">
        <v>1141</v>
      </c>
      <c r="I60" s="52" t="s">
        <v>1141</v>
      </c>
      <c r="J60" s="52" t="s">
        <v>1141</v>
      </c>
      <c r="K60" s="52" t="s">
        <v>1141</v>
      </c>
      <c r="L60" s="52" t="s">
        <v>1141</v>
      </c>
    </row>
    <row r="61" spans="2:12">
      <c r="B61" s="95">
        <v>43</v>
      </c>
      <c r="C61" s="49">
        <v>66</v>
      </c>
      <c r="D61" s="50" t="s">
        <v>147</v>
      </c>
      <c r="E61" s="52" t="s">
        <v>1141</v>
      </c>
      <c r="F61" s="52" t="s">
        <v>1141</v>
      </c>
      <c r="G61" s="52" t="s">
        <v>1141</v>
      </c>
      <c r="H61" s="52" t="s">
        <v>1141</v>
      </c>
      <c r="I61" s="52" t="s">
        <v>1141</v>
      </c>
      <c r="J61" s="52" t="s">
        <v>1141</v>
      </c>
      <c r="K61" s="52" t="s">
        <v>1141</v>
      </c>
      <c r="L61" s="52" t="s">
        <v>1141</v>
      </c>
    </row>
    <row r="62" spans="2:12" ht="24">
      <c r="B62" s="95">
        <v>44</v>
      </c>
      <c r="C62" s="49">
        <v>67</v>
      </c>
      <c r="D62" s="50" t="s">
        <v>148</v>
      </c>
      <c r="E62" s="52" t="s">
        <v>1141</v>
      </c>
      <c r="F62" s="52" t="s">
        <v>1141</v>
      </c>
      <c r="G62" s="52" t="s">
        <v>1141</v>
      </c>
      <c r="H62" s="52" t="s">
        <v>1141</v>
      </c>
      <c r="I62" s="52" t="s">
        <v>1141</v>
      </c>
      <c r="J62" s="52" t="s">
        <v>1141</v>
      </c>
      <c r="K62" s="52" t="s">
        <v>1141</v>
      </c>
      <c r="L62" s="52" t="s">
        <v>1141</v>
      </c>
    </row>
    <row r="63" spans="2:12">
      <c r="B63" s="95">
        <v>45</v>
      </c>
      <c r="C63" s="49">
        <v>68</v>
      </c>
      <c r="D63" s="50" t="s">
        <v>149</v>
      </c>
      <c r="E63" s="52" t="s">
        <v>1141</v>
      </c>
      <c r="F63" s="52" t="s">
        <v>1141</v>
      </c>
      <c r="G63" s="52" t="s">
        <v>1141</v>
      </c>
      <c r="H63" s="52" t="s">
        <v>1141</v>
      </c>
      <c r="I63" s="52" t="s">
        <v>1141</v>
      </c>
      <c r="J63" s="52" t="s">
        <v>1141</v>
      </c>
      <c r="K63" s="52" t="s">
        <v>1141</v>
      </c>
      <c r="L63" s="52" t="s">
        <v>1141</v>
      </c>
    </row>
    <row r="64" spans="2:12" ht="24">
      <c r="B64" s="95">
        <v>46</v>
      </c>
      <c r="C64" s="49">
        <v>69</v>
      </c>
      <c r="D64" s="50" t="s">
        <v>150</v>
      </c>
      <c r="E64" s="52" t="s">
        <v>1141</v>
      </c>
      <c r="F64" s="52" t="s">
        <v>1141</v>
      </c>
      <c r="G64" s="52" t="s">
        <v>1141</v>
      </c>
      <c r="H64" s="52" t="s">
        <v>1141</v>
      </c>
      <c r="I64" s="52" t="s">
        <v>1141</v>
      </c>
      <c r="J64" s="52" t="s">
        <v>1141</v>
      </c>
      <c r="K64" s="52" t="s">
        <v>1141</v>
      </c>
      <c r="L64" s="52" t="s">
        <v>1141</v>
      </c>
    </row>
    <row r="65" spans="2:12">
      <c r="B65" s="95">
        <v>47</v>
      </c>
      <c r="C65" s="49">
        <v>70</v>
      </c>
      <c r="D65" s="50" t="s">
        <v>151</v>
      </c>
      <c r="E65" s="52" t="s">
        <v>1257</v>
      </c>
      <c r="F65" s="52" t="s">
        <v>1141</v>
      </c>
      <c r="G65" s="52" t="s">
        <v>1141</v>
      </c>
      <c r="H65" s="52" t="s">
        <v>1141</v>
      </c>
      <c r="I65" s="52" t="s">
        <v>1141</v>
      </c>
      <c r="J65" s="52" t="s">
        <v>1145</v>
      </c>
      <c r="K65" s="52" t="s">
        <v>1145</v>
      </c>
      <c r="L65" s="52" t="s">
        <v>1257</v>
      </c>
    </row>
    <row r="66" spans="2:12" ht="24">
      <c r="B66" s="95">
        <v>48</v>
      </c>
      <c r="C66" s="49">
        <v>71</v>
      </c>
      <c r="D66" s="50" t="s">
        <v>152</v>
      </c>
      <c r="E66" s="52" t="s">
        <v>1141</v>
      </c>
      <c r="F66" s="52" t="s">
        <v>1141</v>
      </c>
      <c r="G66" s="52" t="s">
        <v>1141</v>
      </c>
      <c r="H66" s="52" t="s">
        <v>1141</v>
      </c>
      <c r="I66" s="52" t="s">
        <v>1141</v>
      </c>
      <c r="J66" s="52" t="s">
        <v>1141</v>
      </c>
      <c r="K66" s="52" t="s">
        <v>1145</v>
      </c>
      <c r="L66" s="52" t="s">
        <v>1145</v>
      </c>
    </row>
    <row r="67" spans="2:12">
      <c r="B67" s="95">
        <v>49</v>
      </c>
      <c r="C67" s="49">
        <v>72</v>
      </c>
      <c r="D67" s="50" t="s">
        <v>153</v>
      </c>
      <c r="E67" s="52" t="s">
        <v>1257</v>
      </c>
      <c r="F67" s="52" t="s">
        <v>1141</v>
      </c>
      <c r="G67" s="52" t="s">
        <v>1141</v>
      </c>
      <c r="H67" s="52" t="s">
        <v>1141</v>
      </c>
      <c r="I67" s="52" t="s">
        <v>1141</v>
      </c>
      <c r="J67" s="52" t="s">
        <v>1141</v>
      </c>
      <c r="K67" s="52" t="s">
        <v>1141</v>
      </c>
      <c r="L67" s="52" t="s">
        <v>1257</v>
      </c>
    </row>
    <row r="68" spans="2:12" ht="24">
      <c r="B68" s="95">
        <v>50</v>
      </c>
      <c r="C68" s="49">
        <v>74</v>
      </c>
      <c r="D68" s="50" t="s">
        <v>154</v>
      </c>
      <c r="E68" s="52" t="s">
        <v>1141</v>
      </c>
      <c r="F68" s="52" t="s">
        <v>1141</v>
      </c>
      <c r="G68" s="52" t="s">
        <v>1141</v>
      </c>
      <c r="H68" s="52" t="s">
        <v>1141</v>
      </c>
      <c r="I68" s="52" t="s">
        <v>1141</v>
      </c>
      <c r="J68" s="52" t="s">
        <v>1141</v>
      </c>
      <c r="K68" s="52" t="s">
        <v>1141</v>
      </c>
      <c r="L68" s="52" t="s">
        <v>1141</v>
      </c>
    </row>
    <row r="69" spans="2:12" ht="24">
      <c r="B69" s="95">
        <v>51</v>
      </c>
      <c r="C69" s="49">
        <v>77</v>
      </c>
      <c r="D69" s="50" t="s">
        <v>155</v>
      </c>
      <c r="E69" s="52" t="s">
        <v>1141</v>
      </c>
      <c r="F69" s="52" t="s">
        <v>1141</v>
      </c>
      <c r="G69" s="52" t="s">
        <v>1141</v>
      </c>
      <c r="H69" s="52" t="s">
        <v>1141</v>
      </c>
      <c r="I69" s="52" t="s">
        <v>1141</v>
      </c>
      <c r="J69" s="52" t="s">
        <v>1141</v>
      </c>
      <c r="K69" s="52" t="s">
        <v>1141</v>
      </c>
      <c r="L69" s="52" t="s">
        <v>1141</v>
      </c>
    </row>
    <row r="70" spans="2:12" ht="24">
      <c r="B70" s="95">
        <v>52</v>
      </c>
      <c r="C70" s="49">
        <v>78</v>
      </c>
      <c r="D70" s="50" t="s">
        <v>156</v>
      </c>
      <c r="E70" s="52" t="s">
        <v>1141</v>
      </c>
      <c r="F70" s="52" t="s">
        <v>1141</v>
      </c>
      <c r="G70" s="52" t="s">
        <v>1141</v>
      </c>
      <c r="H70" s="52" t="s">
        <v>1141</v>
      </c>
      <c r="I70" s="52" t="s">
        <v>1141</v>
      </c>
      <c r="J70" s="52" t="s">
        <v>1141</v>
      </c>
      <c r="K70" s="52" t="s">
        <v>1141</v>
      </c>
      <c r="L70" s="52" t="s">
        <v>1141</v>
      </c>
    </row>
    <row r="71" spans="2:12">
      <c r="B71" s="95">
        <v>53</v>
      </c>
      <c r="C71" s="49">
        <v>81</v>
      </c>
      <c r="D71" s="50" t="s">
        <v>157</v>
      </c>
      <c r="E71" s="52" t="s">
        <v>1141</v>
      </c>
      <c r="F71" s="52" t="s">
        <v>1141</v>
      </c>
      <c r="G71" s="52" t="s">
        <v>1141</v>
      </c>
      <c r="H71" s="52" t="s">
        <v>1141</v>
      </c>
      <c r="I71" s="52" t="s">
        <v>1141</v>
      </c>
      <c r="J71" s="52" t="s">
        <v>1141</v>
      </c>
      <c r="K71" s="52" t="s">
        <v>1141</v>
      </c>
      <c r="L71" s="52" t="s">
        <v>1141</v>
      </c>
    </row>
    <row r="72" spans="2:12">
      <c r="B72" s="95">
        <v>54</v>
      </c>
      <c r="C72" s="49">
        <v>83</v>
      </c>
      <c r="D72" s="50" t="s">
        <v>158</v>
      </c>
      <c r="E72" s="52" t="s">
        <v>1141</v>
      </c>
      <c r="F72" s="52" t="s">
        <v>1141</v>
      </c>
      <c r="G72" s="52" t="s">
        <v>1141</v>
      </c>
      <c r="H72" s="52" t="s">
        <v>1141</v>
      </c>
      <c r="I72" s="52" t="s">
        <v>1141</v>
      </c>
      <c r="J72" s="52" t="s">
        <v>1141</v>
      </c>
      <c r="K72" s="52" t="s">
        <v>1141</v>
      </c>
      <c r="L72" s="52" t="s">
        <v>1141</v>
      </c>
    </row>
    <row r="73" spans="2:12">
      <c r="B73" s="95">
        <v>55</v>
      </c>
      <c r="C73" s="49">
        <v>85</v>
      </c>
      <c r="D73" s="50" t="s">
        <v>159</v>
      </c>
      <c r="E73" s="52" t="s">
        <v>1141</v>
      </c>
      <c r="F73" s="52" t="s">
        <v>1141</v>
      </c>
      <c r="G73" s="52" t="s">
        <v>1141</v>
      </c>
      <c r="H73" s="52" t="s">
        <v>1141</v>
      </c>
      <c r="I73" s="52" t="s">
        <v>1141</v>
      </c>
      <c r="J73" s="52" t="s">
        <v>1141</v>
      </c>
      <c r="K73" s="52" t="s">
        <v>1141</v>
      </c>
      <c r="L73" s="52" t="s">
        <v>1141</v>
      </c>
    </row>
    <row r="74" spans="2:12" ht="24">
      <c r="B74" s="95">
        <v>56</v>
      </c>
      <c r="C74" s="49">
        <v>88</v>
      </c>
      <c r="D74" s="50" t="s">
        <v>160</v>
      </c>
      <c r="E74" s="52" t="s">
        <v>1141</v>
      </c>
      <c r="F74" s="52" t="s">
        <v>1141</v>
      </c>
      <c r="G74" s="52" t="s">
        <v>1141</v>
      </c>
      <c r="H74" s="52" t="s">
        <v>1141</v>
      </c>
      <c r="I74" s="52" t="s">
        <v>1141</v>
      </c>
      <c r="J74" s="52" t="s">
        <v>1141</v>
      </c>
      <c r="K74" s="52" t="s">
        <v>1141</v>
      </c>
      <c r="L74" s="52" t="s">
        <v>1141</v>
      </c>
    </row>
    <row r="75" spans="2:12">
      <c r="B75" s="95">
        <v>57</v>
      </c>
      <c r="C75" s="49">
        <v>89</v>
      </c>
      <c r="D75" s="50" t="s">
        <v>161</v>
      </c>
      <c r="E75" s="52" t="s">
        <v>1141</v>
      </c>
      <c r="F75" s="52" t="s">
        <v>1141</v>
      </c>
      <c r="G75" s="52" t="s">
        <v>1141</v>
      </c>
      <c r="H75" s="52" t="s">
        <v>1141</v>
      </c>
      <c r="I75" s="52" t="s">
        <v>1141</v>
      </c>
      <c r="J75" s="52" t="s">
        <v>1141</v>
      </c>
      <c r="K75" s="52" t="s">
        <v>1141</v>
      </c>
      <c r="L75" s="52" t="s">
        <v>1141</v>
      </c>
    </row>
    <row r="76" spans="2:12" ht="36">
      <c r="B76" s="95">
        <v>58</v>
      </c>
      <c r="C76" s="49">
        <v>90</v>
      </c>
      <c r="D76" s="50" t="s">
        <v>162</v>
      </c>
      <c r="E76" s="52" t="s">
        <v>1141</v>
      </c>
      <c r="F76" s="52" t="s">
        <v>1141</v>
      </c>
      <c r="G76" s="52" t="s">
        <v>1141</v>
      </c>
      <c r="H76" s="52" t="s">
        <v>1141</v>
      </c>
      <c r="I76" s="52" t="s">
        <v>1141</v>
      </c>
      <c r="J76" s="52" t="s">
        <v>1141</v>
      </c>
      <c r="K76" s="52" t="s">
        <v>1141</v>
      </c>
      <c r="L76" s="52" t="s">
        <v>1141</v>
      </c>
    </row>
    <row r="77" spans="2:12">
      <c r="B77" s="95">
        <v>59</v>
      </c>
      <c r="C77" s="49">
        <v>91</v>
      </c>
      <c r="D77" s="50" t="s">
        <v>163</v>
      </c>
      <c r="E77" s="52" t="s">
        <v>1141</v>
      </c>
      <c r="F77" s="52" t="s">
        <v>1141</v>
      </c>
      <c r="G77" s="52" t="s">
        <v>1141</v>
      </c>
      <c r="H77" s="52" t="s">
        <v>1141</v>
      </c>
      <c r="I77" s="52" t="s">
        <v>1141</v>
      </c>
      <c r="J77" s="52" t="s">
        <v>1141</v>
      </c>
      <c r="K77" s="52" t="s">
        <v>1141</v>
      </c>
      <c r="L77" s="52" t="s">
        <v>1141</v>
      </c>
    </row>
    <row r="78" spans="2:12">
      <c r="B78" s="95">
        <v>60</v>
      </c>
      <c r="C78" s="49">
        <v>92</v>
      </c>
      <c r="D78" s="50" t="s">
        <v>164</v>
      </c>
      <c r="E78" s="52" t="s">
        <v>1141</v>
      </c>
      <c r="F78" s="52" t="s">
        <v>1141</v>
      </c>
      <c r="G78" s="52" t="s">
        <v>1141</v>
      </c>
      <c r="H78" s="52" t="s">
        <v>1141</v>
      </c>
      <c r="I78" s="52" t="s">
        <v>1141</v>
      </c>
      <c r="J78" s="52" t="s">
        <v>1141</v>
      </c>
      <c r="K78" s="52" t="s">
        <v>1141</v>
      </c>
      <c r="L78" s="52" t="s">
        <v>1141</v>
      </c>
    </row>
    <row r="79" spans="2:12">
      <c r="B79" s="95">
        <v>61</v>
      </c>
      <c r="C79" s="49">
        <v>93</v>
      </c>
      <c r="D79" s="50" t="s">
        <v>165</v>
      </c>
      <c r="E79" s="52" t="s">
        <v>1141</v>
      </c>
      <c r="F79" s="52" t="s">
        <v>1141</v>
      </c>
      <c r="G79" s="52" t="s">
        <v>1141</v>
      </c>
      <c r="H79" s="52" t="s">
        <v>1141</v>
      </c>
      <c r="I79" s="52" t="s">
        <v>1141</v>
      </c>
      <c r="J79" s="52" t="s">
        <v>1141</v>
      </c>
      <c r="K79" s="52" t="s">
        <v>1141</v>
      </c>
      <c r="L79" s="52" t="s">
        <v>1141</v>
      </c>
    </row>
    <row r="80" spans="2:12">
      <c r="B80" s="95">
        <v>62</v>
      </c>
      <c r="C80" s="49">
        <v>94</v>
      </c>
      <c r="D80" s="50" t="s">
        <v>166</v>
      </c>
      <c r="E80" s="52" t="s">
        <v>1141</v>
      </c>
      <c r="F80" s="52" t="s">
        <v>1141</v>
      </c>
      <c r="G80" s="52" t="s">
        <v>1141</v>
      </c>
      <c r="H80" s="52" t="s">
        <v>1141</v>
      </c>
      <c r="I80" s="52" t="s">
        <v>1141</v>
      </c>
      <c r="J80" s="52" t="s">
        <v>1141</v>
      </c>
      <c r="K80" s="52" t="s">
        <v>1145</v>
      </c>
      <c r="L80" s="52" t="s">
        <v>1145</v>
      </c>
    </row>
    <row r="81" spans="2:12">
      <c r="B81" s="95">
        <v>63</v>
      </c>
      <c r="C81" s="49">
        <v>95</v>
      </c>
      <c r="D81" s="50" t="s">
        <v>167</v>
      </c>
      <c r="E81" s="52" t="s">
        <v>1141</v>
      </c>
      <c r="F81" s="52" t="s">
        <v>1141</v>
      </c>
      <c r="G81" s="52" t="s">
        <v>1141</v>
      </c>
      <c r="H81" s="52" t="s">
        <v>1141</v>
      </c>
      <c r="I81" s="52" t="s">
        <v>1141</v>
      </c>
      <c r="J81" s="52" t="s">
        <v>1141</v>
      </c>
      <c r="K81" s="52" t="s">
        <v>1141</v>
      </c>
      <c r="L81" s="52" t="s">
        <v>1141</v>
      </c>
    </row>
    <row r="82" spans="2:12">
      <c r="B82" s="95">
        <v>64</v>
      </c>
      <c r="C82" s="49">
        <v>96</v>
      </c>
      <c r="D82" s="50" t="s">
        <v>168</v>
      </c>
      <c r="E82" s="52" t="s">
        <v>1141</v>
      </c>
      <c r="F82" s="52" t="s">
        <v>1141</v>
      </c>
      <c r="G82" s="52" t="s">
        <v>1141</v>
      </c>
      <c r="H82" s="52" t="s">
        <v>1141</v>
      </c>
      <c r="I82" s="52" t="s">
        <v>1141</v>
      </c>
      <c r="J82" s="52" t="s">
        <v>1145</v>
      </c>
      <c r="K82" s="52" t="s">
        <v>1145</v>
      </c>
      <c r="L82" s="52" t="s">
        <v>1145</v>
      </c>
    </row>
    <row r="83" spans="2:12">
      <c r="B83" s="95">
        <v>65</v>
      </c>
      <c r="C83" s="49">
        <v>98</v>
      </c>
      <c r="D83" s="50" t="s">
        <v>169</v>
      </c>
      <c r="E83" s="52" t="s">
        <v>1141</v>
      </c>
      <c r="F83" s="52" t="s">
        <v>1141</v>
      </c>
      <c r="G83" s="52" t="s">
        <v>1141</v>
      </c>
      <c r="H83" s="52" t="s">
        <v>1141</v>
      </c>
      <c r="I83" s="52" t="s">
        <v>1141</v>
      </c>
      <c r="J83" s="52" t="s">
        <v>1141</v>
      </c>
      <c r="K83" s="52" t="s">
        <v>1141</v>
      </c>
      <c r="L83" s="52" t="s">
        <v>1141</v>
      </c>
    </row>
    <row r="84" spans="2:12">
      <c r="B84" s="95">
        <v>66</v>
      </c>
      <c r="C84" s="49">
        <v>99</v>
      </c>
      <c r="D84" s="50" t="s">
        <v>170</v>
      </c>
      <c r="E84" s="52" t="s">
        <v>1141</v>
      </c>
      <c r="F84" s="52" t="s">
        <v>1141</v>
      </c>
      <c r="G84" s="52" t="s">
        <v>1141</v>
      </c>
      <c r="H84" s="52" t="s">
        <v>1141</v>
      </c>
      <c r="I84" s="52" t="s">
        <v>1141</v>
      </c>
      <c r="J84" s="52" t="s">
        <v>1141</v>
      </c>
      <c r="K84" s="52" t="s">
        <v>1141</v>
      </c>
      <c r="L84" s="52" t="s">
        <v>1141</v>
      </c>
    </row>
    <row r="85" spans="2:12">
      <c r="B85" s="95">
        <v>67</v>
      </c>
      <c r="C85" s="49">
        <v>100</v>
      </c>
      <c r="D85" s="50" t="s">
        <v>171</v>
      </c>
      <c r="E85" s="52" t="s">
        <v>1141</v>
      </c>
      <c r="F85" s="52" t="s">
        <v>1141</v>
      </c>
      <c r="G85" s="52" t="s">
        <v>1141</v>
      </c>
      <c r="H85" s="52" t="s">
        <v>1141</v>
      </c>
      <c r="I85" s="52" t="s">
        <v>1141</v>
      </c>
      <c r="J85" s="52" t="s">
        <v>1141</v>
      </c>
      <c r="K85" s="52" t="s">
        <v>1141</v>
      </c>
      <c r="L85" s="52" t="s">
        <v>1141</v>
      </c>
    </row>
    <row r="86" spans="2:12">
      <c r="B86" s="95">
        <v>68</v>
      </c>
      <c r="C86" s="49">
        <v>101</v>
      </c>
      <c r="D86" s="50" t="s">
        <v>172</v>
      </c>
      <c r="E86" s="52" t="s">
        <v>1141</v>
      </c>
      <c r="F86" s="52" t="s">
        <v>1141</v>
      </c>
      <c r="G86" s="52" t="s">
        <v>1141</v>
      </c>
      <c r="H86" s="52" t="s">
        <v>1141</v>
      </c>
      <c r="I86" s="52" t="s">
        <v>1141</v>
      </c>
      <c r="J86" s="52" t="s">
        <v>1141</v>
      </c>
      <c r="K86" s="52" t="s">
        <v>1141</v>
      </c>
      <c r="L86" s="52" t="s">
        <v>1141</v>
      </c>
    </row>
    <row r="87" spans="2:12">
      <c r="B87" s="95">
        <v>69</v>
      </c>
      <c r="C87" s="49">
        <v>102</v>
      </c>
      <c r="D87" s="50" t="s">
        <v>173</v>
      </c>
      <c r="E87" s="52" t="s">
        <v>1141</v>
      </c>
      <c r="F87" s="52" t="s">
        <v>1141</v>
      </c>
      <c r="G87" s="52" t="s">
        <v>1141</v>
      </c>
      <c r="H87" s="52" t="s">
        <v>1141</v>
      </c>
      <c r="I87" s="52" t="s">
        <v>1141</v>
      </c>
      <c r="J87" s="52" t="s">
        <v>1141</v>
      </c>
      <c r="K87" s="52" t="s">
        <v>1141</v>
      </c>
      <c r="L87" s="52" t="s">
        <v>1141</v>
      </c>
    </row>
    <row r="88" spans="2:12">
      <c r="B88" s="95">
        <v>70</v>
      </c>
      <c r="C88" s="49">
        <v>105</v>
      </c>
      <c r="D88" s="50" t="s">
        <v>174</v>
      </c>
      <c r="E88" s="52" t="s">
        <v>1141</v>
      </c>
      <c r="F88" s="52" t="s">
        <v>1141</v>
      </c>
      <c r="G88" s="52" t="s">
        <v>1141</v>
      </c>
      <c r="H88" s="52" t="s">
        <v>1141</v>
      </c>
      <c r="I88" s="52" t="s">
        <v>1141</v>
      </c>
      <c r="J88" s="52" t="s">
        <v>1141</v>
      </c>
      <c r="K88" s="52" t="s">
        <v>1141</v>
      </c>
      <c r="L88" s="52" t="s">
        <v>1141</v>
      </c>
    </row>
    <row r="89" spans="2:12">
      <c r="B89" s="95">
        <v>71</v>
      </c>
      <c r="C89" s="49">
        <v>106</v>
      </c>
      <c r="D89" s="50" t="s">
        <v>175</v>
      </c>
      <c r="E89" s="52" t="s">
        <v>1141</v>
      </c>
      <c r="F89" s="52" t="s">
        <v>1141</v>
      </c>
      <c r="G89" s="52" t="s">
        <v>1141</v>
      </c>
      <c r="H89" s="52" t="s">
        <v>1141</v>
      </c>
      <c r="I89" s="52" t="s">
        <v>1141</v>
      </c>
      <c r="J89" s="52" t="s">
        <v>1141</v>
      </c>
      <c r="K89" s="52" t="s">
        <v>1141</v>
      </c>
      <c r="L89" s="52" t="s">
        <v>1141</v>
      </c>
    </row>
    <row r="90" spans="2:12" ht="24">
      <c r="B90" s="95">
        <v>72</v>
      </c>
      <c r="C90" s="49">
        <v>107</v>
      </c>
      <c r="D90" s="50" t="s">
        <v>176</v>
      </c>
      <c r="E90" s="52" t="s">
        <v>1141</v>
      </c>
      <c r="F90" s="52" t="s">
        <v>1141</v>
      </c>
      <c r="G90" s="52" t="s">
        <v>1141</v>
      </c>
      <c r="H90" s="52" t="s">
        <v>1141</v>
      </c>
      <c r="I90" s="52" t="s">
        <v>1141</v>
      </c>
      <c r="J90" s="52" t="s">
        <v>1141</v>
      </c>
      <c r="K90" s="52" t="s">
        <v>1141</v>
      </c>
      <c r="L90" s="52" t="s">
        <v>1141</v>
      </c>
    </row>
    <row r="91" spans="2:12">
      <c r="B91" s="95">
        <v>73</v>
      </c>
      <c r="C91" s="49">
        <v>108</v>
      </c>
      <c r="D91" s="50" t="s">
        <v>177</v>
      </c>
      <c r="E91" s="52" t="s">
        <v>1141</v>
      </c>
      <c r="F91" s="52" t="s">
        <v>1141</v>
      </c>
      <c r="G91" s="52" t="s">
        <v>1141</v>
      </c>
      <c r="H91" s="52" t="s">
        <v>1141</v>
      </c>
      <c r="I91" s="52" t="s">
        <v>1141</v>
      </c>
      <c r="J91" s="52" t="s">
        <v>1141</v>
      </c>
      <c r="K91" s="52" t="s">
        <v>1141</v>
      </c>
      <c r="L91" s="52" t="s">
        <v>1141</v>
      </c>
    </row>
    <row r="92" spans="2:12">
      <c r="B92" s="95">
        <v>74</v>
      </c>
      <c r="C92" s="49">
        <v>109</v>
      </c>
      <c r="D92" s="50" t="s">
        <v>178</v>
      </c>
      <c r="E92" s="52" t="s">
        <v>1141</v>
      </c>
      <c r="F92" s="52" t="s">
        <v>1141</v>
      </c>
      <c r="G92" s="52" t="s">
        <v>1141</v>
      </c>
      <c r="H92" s="52" t="s">
        <v>1141</v>
      </c>
      <c r="I92" s="52" t="s">
        <v>1141</v>
      </c>
      <c r="J92" s="52" t="s">
        <v>1141</v>
      </c>
      <c r="K92" s="52" t="s">
        <v>1141</v>
      </c>
      <c r="L92" s="52" t="s">
        <v>1141</v>
      </c>
    </row>
    <row r="93" spans="2:12">
      <c r="B93" s="95">
        <v>75</v>
      </c>
      <c r="C93" s="49">
        <v>110</v>
      </c>
      <c r="D93" s="50" t="s">
        <v>179</v>
      </c>
      <c r="E93" s="52" t="s">
        <v>1141</v>
      </c>
      <c r="F93" s="52" t="s">
        <v>1141</v>
      </c>
      <c r="G93" s="52" t="s">
        <v>1141</v>
      </c>
      <c r="H93" s="52" t="s">
        <v>1141</v>
      </c>
      <c r="I93" s="52" t="s">
        <v>1141</v>
      </c>
      <c r="J93" s="52" t="s">
        <v>1141</v>
      </c>
      <c r="K93" s="52" t="s">
        <v>1141</v>
      </c>
      <c r="L93" s="52" t="s">
        <v>1141</v>
      </c>
    </row>
    <row r="94" spans="2:12">
      <c r="B94" s="95">
        <v>76</v>
      </c>
      <c r="C94" s="49">
        <v>112</v>
      </c>
      <c r="D94" s="50" t="s">
        <v>180</v>
      </c>
      <c r="E94" s="52" t="s">
        <v>1141</v>
      </c>
      <c r="F94" s="52" t="s">
        <v>1141</v>
      </c>
      <c r="G94" s="52" t="s">
        <v>1141</v>
      </c>
      <c r="H94" s="52" t="s">
        <v>1141</v>
      </c>
      <c r="I94" s="52" t="s">
        <v>1141</v>
      </c>
      <c r="J94" s="52" t="s">
        <v>1141</v>
      </c>
      <c r="K94" s="52" t="s">
        <v>1141</v>
      </c>
      <c r="L94" s="52" t="s">
        <v>1141</v>
      </c>
    </row>
    <row r="95" spans="2:12">
      <c r="B95" s="95">
        <v>77</v>
      </c>
      <c r="C95" s="49">
        <v>113</v>
      </c>
      <c r="D95" s="50" t="s">
        <v>181</v>
      </c>
      <c r="E95" s="52" t="s">
        <v>1141</v>
      </c>
      <c r="F95" s="52" t="s">
        <v>1141</v>
      </c>
      <c r="G95" s="52" t="s">
        <v>1141</v>
      </c>
      <c r="H95" s="52" t="s">
        <v>1141</v>
      </c>
      <c r="I95" s="52" t="s">
        <v>1141</v>
      </c>
      <c r="J95" s="52" t="s">
        <v>1141</v>
      </c>
      <c r="K95" s="52" t="s">
        <v>1141</v>
      </c>
      <c r="L95" s="52" t="s">
        <v>1141</v>
      </c>
    </row>
    <row r="96" spans="2:12">
      <c r="B96" s="95">
        <v>78</v>
      </c>
      <c r="C96" s="49">
        <v>114</v>
      </c>
      <c r="D96" s="50" t="s">
        <v>182</v>
      </c>
      <c r="E96" s="52" t="s">
        <v>1141</v>
      </c>
      <c r="F96" s="52" t="s">
        <v>1141</v>
      </c>
      <c r="G96" s="52" t="s">
        <v>1141</v>
      </c>
      <c r="H96" s="52" t="s">
        <v>1141</v>
      </c>
      <c r="I96" s="52" t="s">
        <v>1141</v>
      </c>
      <c r="J96" s="52" t="s">
        <v>1141</v>
      </c>
      <c r="K96" s="52" t="s">
        <v>1141</v>
      </c>
      <c r="L96" s="52" t="s">
        <v>1141</v>
      </c>
    </row>
    <row r="97" spans="2:12" ht="24">
      <c r="B97" s="95">
        <v>79</v>
      </c>
      <c r="C97" s="49">
        <v>115</v>
      </c>
      <c r="D97" s="50" t="s">
        <v>183</v>
      </c>
      <c r="E97" s="52" t="s">
        <v>1141</v>
      </c>
      <c r="F97" s="52" t="s">
        <v>1141</v>
      </c>
      <c r="G97" s="52" t="s">
        <v>1141</v>
      </c>
      <c r="H97" s="52" t="s">
        <v>1141</v>
      </c>
      <c r="I97" s="52" t="s">
        <v>1141</v>
      </c>
      <c r="J97" s="52" t="s">
        <v>1141</v>
      </c>
      <c r="K97" s="52" t="s">
        <v>1141</v>
      </c>
      <c r="L97" s="52" t="s">
        <v>1141</v>
      </c>
    </row>
    <row r="98" spans="2:12">
      <c r="B98" s="95">
        <v>80</v>
      </c>
      <c r="C98" s="49">
        <v>116</v>
      </c>
      <c r="D98" s="50" t="s">
        <v>184</v>
      </c>
      <c r="E98" s="52" t="s">
        <v>1141</v>
      </c>
      <c r="F98" s="52" t="s">
        <v>1141</v>
      </c>
      <c r="G98" s="52" t="s">
        <v>1141</v>
      </c>
      <c r="H98" s="52" t="s">
        <v>1141</v>
      </c>
      <c r="I98" s="52" t="s">
        <v>1141</v>
      </c>
      <c r="J98" s="52" t="s">
        <v>1141</v>
      </c>
      <c r="K98" s="52" t="s">
        <v>1141</v>
      </c>
      <c r="L98" s="52" t="s">
        <v>1141</v>
      </c>
    </row>
    <row r="99" spans="2:12">
      <c r="B99" s="95">
        <v>81</v>
      </c>
      <c r="C99" s="49">
        <v>117</v>
      </c>
      <c r="D99" s="50" t="s">
        <v>185</v>
      </c>
      <c r="E99" s="52" t="s">
        <v>1141</v>
      </c>
      <c r="F99" s="52" t="s">
        <v>1141</v>
      </c>
      <c r="G99" s="52" t="s">
        <v>1141</v>
      </c>
      <c r="H99" s="52" t="s">
        <v>1141</v>
      </c>
      <c r="I99" s="52" t="s">
        <v>1141</v>
      </c>
      <c r="J99" s="52" t="s">
        <v>1141</v>
      </c>
      <c r="K99" s="52" t="s">
        <v>1141</v>
      </c>
      <c r="L99" s="52" t="s">
        <v>1141</v>
      </c>
    </row>
    <row r="100" spans="2:12">
      <c r="B100" s="95">
        <v>82</v>
      </c>
      <c r="C100" s="49">
        <v>118</v>
      </c>
      <c r="D100" s="50" t="s">
        <v>186</v>
      </c>
      <c r="E100" s="52" t="s">
        <v>1141</v>
      </c>
      <c r="F100" s="52" t="s">
        <v>1141</v>
      </c>
      <c r="G100" s="52" t="s">
        <v>1141</v>
      </c>
      <c r="H100" s="52" t="s">
        <v>1141</v>
      </c>
      <c r="I100" s="52" t="s">
        <v>1141</v>
      </c>
      <c r="J100" s="52" t="s">
        <v>1141</v>
      </c>
      <c r="K100" s="52" t="s">
        <v>1141</v>
      </c>
      <c r="L100" s="52" t="s">
        <v>1141</v>
      </c>
    </row>
    <row r="101" spans="2:12" ht="24">
      <c r="B101" s="95">
        <v>83</v>
      </c>
      <c r="C101" s="49">
        <v>119</v>
      </c>
      <c r="D101" s="50" t="s">
        <v>187</v>
      </c>
      <c r="E101" s="52" t="s">
        <v>1141</v>
      </c>
      <c r="F101" s="52" t="s">
        <v>1141</v>
      </c>
      <c r="G101" s="52" t="s">
        <v>1141</v>
      </c>
      <c r="H101" s="52" t="s">
        <v>1141</v>
      </c>
      <c r="I101" s="52" t="s">
        <v>1141</v>
      </c>
      <c r="J101" s="52" t="s">
        <v>1141</v>
      </c>
      <c r="K101" s="52" t="s">
        <v>1141</v>
      </c>
      <c r="L101" s="52" t="s">
        <v>1141</v>
      </c>
    </row>
    <row r="102" spans="2:12" ht="24">
      <c r="B102" s="95">
        <v>84</v>
      </c>
      <c r="C102" s="49">
        <v>120</v>
      </c>
      <c r="D102" s="50" t="s">
        <v>188</v>
      </c>
      <c r="E102" s="52" t="s">
        <v>1141</v>
      </c>
      <c r="F102" s="52" t="s">
        <v>1141</v>
      </c>
      <c r="G102" s="52" t="s">
        <v>1141</v>
      </c>
      <c r="H102" s="52" t="s">
        <v>1141</v>
      </c>
      <c r="I102" s="52" t="s">
        <v>1141</v>
      </c>
      <c r="J102" s="52" t="s">
        <v>1141</v>
      </c>
      <c r="K102" s="52" t="s">
        <v>1141</v>
      </c>
      <c r="L102" s="52" t="s">
        <v>1141</v>
      </c>
    </row>
    <row r="103" spans="2:12">
      <c r="B103" s="95">
        <v>85</v>
      </c>
      <c r="C103" s="49">
        <v>122</v>
      </c>
      <c r="D103" s="50" t="s">
        <v>189</v>
      </c>
      <c r="E103" s="52" t="s">
        <v>1141</v>
      </c>
      <c r="F103" s="52" t="s">
        <v>1141</v>
      </c>
      <c r="G103" s="52" t="s">
        <v>1141</v>
      </c>
      <c r="H103" s="52" t="s">
        <v>1141</v>
      </c>
      <c r="I103" s="52" t="s">
        <v>1141</v>
      </c>
      <c r="J103" s="52" t="s">
        <v>1141</v>
      </c>
      <c r="K103" s="52" t="s">
        <v>1141</v>
      </c>
      <c r="L103" s="52" t="s">
        <v>1141</v>
      </c>
    </row>
    <row r="104" spans="2:12" ht="24">
      <c r="B104" s="95">
        <v>86</v>
      </c>
      <c r="C104" s="49">
        <v>123</v>
      </c>
      <c r="D104" s="50" t="s">
        <v>190</v>
      </c>
      <c r="E104" s="52" t="s">
        <v>1141</v>
      </c>
      <c r="F104" s="52" t="s">
        <v>1141</v>
      </c>
      <c r="G104" s="52" t="s">
        <v>1141</v>
      </c>
      <c r="H104" s="52" t="s">
        <v>1141</v>
      </c>
      <c r="I104" s="52" t="s">
        <v>1141</v>
      </c>
      <c r="J104" s="52" t="s">
        <v>1141</v>
      </c>
      <c r="K104" s="52" t="s">
        <v>1141</v>
      </c>
      <c r="L104" s="52" t="s">
        <v>1141</v>
      </c>
    </row>
    <row r="105" spans="2:12">
      <c r="B105" s="95">
        <v>87</v>
      </c>
      <c r="C105" s="49">
        <v>124</v>
      </c>
      <c r="D105" s="50" t="s">
        <v>191</v>
      </c>
      <c r="E105" s="52" t="s">
        <v>1257</v>
      </c>
      <c r="F105" s="52" t="s">
        <v>1141</v>
      </c>
      <c r="G105" s="52" t="s">
        <v>1141</v>
      </c>
      <c r="H105" s="52" t="s">
        <v>1141</v>
      </c>
      <c r="I105" s="52" t="s">
        <v>1141</v>
      </c>
      <c r="J105" s="52" t="s">
        <v>1145</v>
      </c>
      <c r="K105" s="52" t="s">
        <v>1145</v>
      </c>
      <c r="L105" s="52" t="s">
        <v>1257</v>
      </c>
    </row>
    <row r="106" spans="2:12">
      <c r="B106" s="95">
        <v>88</v>
      </c>
      <c r="C106" s="49">
        <v>125</v>
      </c>
      <c r="D106" s="50" t="s">
        <v>192</v>
      </c>
      <c r="E106" s="52" t="s">
        <v>1141</v>
      </c>
      <c r="F106" s="52" t="s">
        <v>1141</v>
      </c>
      <c r="G106" s="52" t="s">
        <v>1141</v>
      </c>
      <c r="H106" s="52" t="s">
        <v>1141</v>
      </c>
      <c r="I106" s="52" t="s">
        <v>1141</v>
      </c>
      <c r="J106" s="52" t="s">
        <v>1141</v>
      </c>
      <c r="K106" s="52" t="s">
        <v>1141</v>
      </c>
      <c r="L106" s="52" t="s">
        <v>1141</v>
      </c>
    </row>
    <row r="107" spans="2:12" ht="24">
      <c r="B107" s="95">
        <v>89</v>
      </c>
      <c r="C107" s="49">
        <v>129</v>
      </c>
      <c r="D107" s="50" t="s">
        <v>193</v>
      </c>
      <c r="E107" s="52" t="s">
        <v>1257</v>
      </c>
      <c r="F107" s="52" t="s">
        <v>1141</v>
      </c>
      <c r="G107" s="52" t="s">
        <v>1141</v>
      </c>
      <c r="H107" s="52" t="s">
        <v>1141</v>
      </c>
      <c r="I107" s="52" t="s">
        <v>1141</v>
      </c>
      <c r="J107" s="52" t="s">
        <v>1141</v>
      </c>
      <c r="K107" s="52" t="s">
        <v>1141</v>
      </c>
      <c r="L107" s="52" t="s">
        <v>1257</v>
      </c>
    </row>
    <row r="108" spans="2:12">
      <c r="B108" s="95">
        <v>90</v>
      </c>
      <c r="C108" s="49">
        <v>130</v>
      </c>
      <c r="D108" s="50" t="s">
        <v>194</v>
      </c>
      <c r="E108" s="52" t="s">
        <v>1141</v>
      </c>
      <c r="F108" s="52" t="s">
        <v>1141</v>
      </c>
      <c r="G108" s="52" t="s">
        <v>1141</v>
      </c>
      <c r="H108" s="52" t="s">
        <v>1141</v>
      </c>
      <c r="I108" s="52" t="s">
        <v>1141</v>
      </c>
      <c r="J108" s="52" t="s">
        <v>1141</v>
      </c>
      <c r="K108" s="52" t="s">
        <v>1141</v>
      </c>
      <c r="L108" s="52" t="s">
        <v>1141</v>
      </c>
    </row>
    <row r="109" spans="2:12">
      <c r="B109" s="95">
        <v>91</v>
      </c>
      <c r="C109" s="49">
        <v>131</v>
      </c>
      <c r="D109" s="50" t="s">
        <v>195</v>
      </c>
      <c r="E109" s="52" t="s">
        <v>1141</v>
      </c>
      <c r="F109" s="52" t="s">
        <v>1141</v>
      </c>
      <c r="G109" s="52" t="s">
        <v>1141</v>
      </c>
      <c r="H109" s="52" t="s">
        <v>1141</v>
      </c>
      <c r="I109" s="52" t="s">
        <v>1141</v>
      </c>
      <c r="J109" s="52" t="s">
        <v>1141</v>
      </c>
      <c r="K109" s="52" t="s">
        <v>1141</v>
      </c>
      <c r="L109" s="52" t="s">
        <v>1141</v>
      </c>
    </row>
    <row r="110" spans="2:12" ht="24">
      <c r="B110" s="95">
        <v>92</v>
      </c>
      <c r="C110" s="49">
        <v>134</v>
      </c>
      <c r="D110" s="50" t="s">
        <v>196</v>
      </c>
      <c r="E110" s="52" t="s">
        <v>1141</v>
      </c>
      <c r="F110" s="52" t="s">
        <v>1141</v>
      </c>
      <c r="G110" s="52" t="s">
        <v>1141</v>
      </c>
      <c r="H110" s="52" t="s">
        <v>1141</v>
      </c>
      <c r="I110" s="52" t="s">
        <v>1141</v>
      </c>
      <c r="J110" s="52" t="s">
        <v>1141</v>
      </c>
      <c r="K110" s="52" t="s">
        <v>1141</v>
      </c>
      <c r="L110" s="52" t="s">
        <v>1141</v>
      </c>
    </row>
    <row r="111" spans="2:12">
      <c r="B111" s="95">
        <v>93</v>
      </c>
      <c r="C111" s="49">
        <v>136</v>
      </c>
      <c r="D111" s="50" t="s">
        <v>198</v>
      </c>
      <c r="E111" s="52" t="s">
        <v>1141</v>
      </c>
      <c r="F111" s="52" t="s">
        <v>1141</v>
      </c>
      <c r="G111" s="52" t="s">
        <v>1141</v>
      </c>
      <c r="H111" s="52" t="s">
        <v>1141</v>
      </c>
      <c r="I111" s="52" t="s">
        <v>1141</v>
      </c>
      <c r="J111" s="52" t="s">
        <v>1141</v>
      </c>
      <c r="K111" s="52" t="s">
        <v>1141</v>
      </c>
      <c r="L111" s="52" t="s">
        <v>1141</v>
      </c>
    </row>
    <row r="112" spans="2:12">
      <c r="B112" s="95">
        <v>94</v>
      </c>
      <c r="C112" s="49">
        <v>137</v>
      </c>
      <c r="D112" s="50" t="s">
        <v>199</v>
      </c>
      <c r="E112" s="52" t="s">
        <v>1141</v>
      </c>
      <c r="F112" s="52" t="s">
        <v>1141</v>
      </c>
      <c r="G112" s="52" t="s">
        <v>1141</v>
      </c>
      <c r="H112" s="52" t="s">
        <v>1141</v>
      </c>
      <c r="I112" s="52" t="s">
        <v>1141</v>
      </c>
      <c r="J112" s="52" t="s">
        <v>1141</v>
      </c>
      <c r="K112" s="52" t="s">
        <v>1141</v>
      </c>
      <c r="L112" s="52" t="s">
        <v>1141</v>
      </c>
    </row>
    <row r="113" spans="2:12" ht="3.9" customHeight="1" thickBot="1">
      <c r="B113" s="215" t="s">
        <v>200</v>
      </c>
      <c r="C113" s="96"/>
      <c r="D113" s="97"/>
      <c r="E113" s="98"/>
      <c r="F113" s="98"/>
      <c r="G113" s="98"/>
      <c r="H113" s="98"/>
      <c r="I113" s="98"/>
      <c r="J113" s="367"/>
      <c r="K113" s="368"/>
      <c r="L113" s="447"/>
    </row>
    <row r="114" spans="2:12" ht="18" customHeight="1">
      <c r="B114" s="51"/>
      <c r="C114" s="51"/>
      <c r="D114" s="46"/>
    </row>
    <row r="115" spans="2:12"/>
    <row r="116" spans="2:12"/>
    <row r="117" spans="2:12"/>
    <row r="118" spans="2:12"/>
    <row r="119" spans="2:12"/>
    <row r="120" spans="2:12"/>
    <row r="121" spans="2:12"/>
    <row r="122" spans="2:12"/>
    <row r="123" spans="2:12"/>
    <row r="124" spans="2:12"/>
    <row r="125" spans="2:12"/>
    <row r="126" spans="2:12"/>
    <row r="127" spans="2:12"/>
    <row r="128" spans="2:12"/>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B9:L9"/>
    <mergeCell ref="B11:L11"/>
    <mergeCell ref="B12:L12"/>
    <mergeCell ref="B1:L1"/>
    <mergeCell ref="B2:L2"/>
    <mergeCell ref="B3:L3"/>
    <mergeCell ref="B4:L4"/>
    <mergeCell ref="B6:L6"/>
    <mergeCell ref="B7:L7"/>
    <mergeCell ref="B14:L14"/>
    <mergeCell ref="B15:B17"/>
    <mergeCell ref="C15:C17"/>
    <mergeCell ref="D15:D17"/>
    <mergeCell ref="E15:E17"/>
    <mergeCell ref="F15:F17"/>
    <mergeCell ref="L15:L16"/>
    <mergeCell ref="G15:G17"/>
    <mergeCell ref="H15:H17"/>
    <mergeCell ref="J15:K15"/>
    <mergeCell ref="I15:I17"/>
  </mergeCells>
  <conditionalFormatting sqref="B19:D112">
    <cfRule type="expression" dxfId="21" priority="13" stopIfTrue="1">
      <formula>MOD(ROW(),2)</formula>
    </cfRule>
  </conditionalFormatting>
  <conditionalFormatting sqref="E19:G112">
    <cfRule type="cellIs" dxfId="20" priority="7" stopIfTrue="1" operator="equal">
      <formula>"RECHAZO"</formula>
    </cfRule>
    <cfRule type="cellIs" dxfId="19" priority="8" stopIfTrue="1" operator="equal">
      <formula>"CUMPLE"</formula>
    </cfRule>
    <cfRule type="cellIs" dxfId="18" priority="9" stopIfTrue="1" operator="equal">
      <formula>"NO CUMPLE"</formula>
    </cfRule>
    <cfRule type="cellIs" dxfId="17" priority="10" stopIfTrue="1" operator="equal">
      <formula>"HÁBIL"</formula>
    </cfRule>
    <cfRule type="cellIs" dxfId="16" priority="11" stopIfTrue="1" operator="equal">
      <formula>"NO HÁBIL"</formula>
    </cfRule>
    <cfRule type="cellIs" dxfId="15" priority="12" stopIfTrue="1" operator="equal">
      <formula>"NO APLICA"</formula>
    </cfRule>
  </conditionalFormatting>
  <conditionalFormatting sqref="H19:L112">
    <cfRule type="cellIs" dxfId="14" priority="1" stopIfTrue="1" operator="equal">
      <formula>"RECHAZO"</formula>
    </cfRule>
    <cfRule type="cellIs" dxfId="13" priority="2" stopIfTrue="1" operator="equal">
      <formula>"CUMPLE"</formula>
    </cfRule>
    <cfRule type="cellIs" dxfId="12" priority="3" stopIfTrue="1" operator="equal">
      <formula>"NO CUMPLE"</formula>
    </cfRule>
    <cfRule type="cellIs" dxfId="11" priority="4" stopIfTrue="1" operator="equal">
      <formula>"HÁBIL"</formula>
    </cfRule>
    <cfRule type="cellIs" dxfId="10" priority="5" stopIfTrue="1" operator="equal">
      <formula>"NO HÁBIL"</formula>
    </cfRule>
    <cfRule type="cellIs" dxfId="9" priority="6" stopIfTrue="1" operator="equal">
      <formula>"NO APLICA"</formula>
    </cfRule>
  </conditionalFormatting>
  <dataValidations count="1">
    <dataValidation type="list" allowBlank="1" showInputMessage="1" showErrorMessage="1" sqref="E19:G112"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116"/>
  <sheetViews>
    <sheetView showGridLines="0" zoomScale="76" zoomScaleNormal="76" workbookViewId="0"/>
  </sheetViews>
  <sheetFormatPr baseColWidth="10" defaultColWidth="0" defaultRowHeight="14.4"/>
  <cols>
    <col min="1" max="1" width="1.44140625" style="108" customWidth="1"/>
    <col min="2" max="2" width="7.6640625" style="108" customWidth="1"/>
    <col min="3" max="3" width="15.44140625" style="108" customWidth="1"/>
    <col min="4" max="4" width="45.6640625" style="108" customWidth="1"/>
    <col min="5" max="5" width="16" style="108" customWidth="1"/>
    <col min="6" max="6" width="18.33203125" style="108" customWidth="1"/>
    <col min="7" max="8" width="15.33203125" style="108" customWidth="1"/>
    <col min="9" max="9" width="16.109375" style="108" customWidth="1"/>
    <col min="10" max="12" width="18.88671875" style="108" customWidth="1"/>
    <col min="13" max="13" width="15.33203125" style="108" customWidth="1"/>
    <col min="14" max="15" width="16.6640625" style="108" customWidth="1"/>
    <col min="16" max="16" width="41.33203125" style="108" customWidth="1"/>
    <col min="17" max="19" width="11.44140625" style="108" customWidth="1"/>
    <col min="20" max="21" width="0" style="108" hidden="1" customWidth="1"/>
    <col min="22" max="16384" width="11.44140625" style="108" hidden="1"/>
  </cols>
  <sheetData>
    <row r="1" spans="1:16" s="3" customFormat="1" ht="15" customHeight="1">
      <c r="A1" s="102"/>
      <c r="B1" s="883" t="s">
        <v>0</v>
      </c>
      <c r="C1" s="883"/>
      <c r="D1" s="883"/>
      <c r="E1" s="883"/>
      <c r="F1" s="883"/>
      <c r="G1" s="883"/>
      <c r="H1" s="883"/>
      <c r="I1" s="883"/>
      <c r="J1" s="883"/>
      <c r="K1" s="883"/>
      <c r="L1" s="883"/>
      <c r="M1" s="883"/>
      <c r="N1" s="883"/>
      <c r="O1" s="883"/>
      <c r="P1" s="883"/>
    </row>
    <row r="2" spans="1:16" s="1" customFormat="1" ht="15" customHeight="1">
      <c r="A2" s="104"/>
      <c r="B2" s="883" t="s">
        <v>1</v>
      </c>
      <c r="C2" s="883"/>
      <c r="D2" s="883"/>
      <c r="E2" s="883"/>
      <c r="F2" s="883"/>
      <c r="G2" s="883"/>
      <c r="H2" s="883"/>
      <c r="I2" s="883"/>
      <c r="J2" s="883"/>
      <c r="K2" s="883"/>
      <c r="L2" s="883"/>
      <c r="M2" s="883"/>
      <c r="N2" s="883"/>
      <c r="O2" s="883"/>
      <c r="P2" s="883"/>
    </row>
    <row r="3" spans="1:16" s="1" customFormat="1" ht="15" customHeight="1">
      <c r="A3" s="104"/>
      <c r="B3" s="883" t="s">
        <v>2</v>
      </c>
      <c r="C3" s="883"/>
      <c r="D3" s="883"/>
      <c r="E3" s="883"/>
      <c r="F3" s="883"/>
      <c r="G3" s="883"/>
      <c r="H3" s="883"/>
      <c r="I3" s="883"/>
      <c r="J3" s="883"/>
      <c r="K3" s="883"/>
      <c r="L3" s="883"/>
      <c r="M3" s="883"/>
      <c r="N3" s="883"/>
      <c r="O3" s="883"/>
      <c r="P3" s="883"/>
    </row>
    <row r="4" spans="1:16" s="1" customFormat="1" ht="12.75" customHeight="1">
      <c r="A4" s="104"/>
      <c r="B4" s="883" t="s">
        <v>3</v>
      </c>
      <c r="C4" s="883"/>
      <c r="D4" s="883"/>
      <c r="E4" s="883"/>
      <c r="F4" s="883"/>
      <c r="G4" s="883"/>
      <c r="H4" s="883"/>
      <c r="I4" s="883"/>
      <c r="J4" s="883"/>
      <c r="K4" s="883"/>
      <c r="L4" s="883"/>
      <c r="M4" s="883"/>
      <c r="N4" s="883"/>
      <c r="O4" s="883"/>
      <c r="P4" s="883"/>
    </row>
    <row r="5" spans="1:16" s="1" customFormat="1" ht="13.2" hidden="1">
      <c r="A5" s="104"/>
      <c r="B5" s="103"/>
      <c r="C5" s="2"/>
      <c r="D5" s="44"/>
      <c r="E5" s="44"/>
      <c r="F5" s="44"/>
      <c r="G5" s="44"/>
      <c r="H5" s="44"/>
      <c r="I5" s="44"/>
      <c r="J5" s="44"/>
      <c r="K5" s="44"/>
      <c r="L5" s="44"/>
      <c r="M5" s="44"/>
      <c r="N5" s="44"/>
      <c r="O5" s="44"/>
      <c r="P5" s="44"/>
    </row>
    <row r="6" spans="1:16" s="1" customFormat="1" ht="13.2" hidden="1">
      <c r="A6" s="104"/>
      <c r="B6" s="883" t="s">
        <v>4</v>
      </c>
      <c r="C6" s="883"/>
      <c r="D6" s="883"/>
      <c r="E6" s="883"/>
      <c r="F6" s="883"/>
      <c r="G6" s="883"/>
      <c r="H6" s="883"/>
      <c r="I6" s="883"/>
      <c r="J6" s="883"/>
      <c r="K6" s="883"/>
      <c r="L6" s="883"/>
      <c r="M6" s="883"/>
      <c r="N6" s="883"/>
      <c r="O6" s="883"/>
      <c r="P6" s="883"/>
    </row>
    <row r="7" spans="1:16" s="1" customFormat="1" ht="12.75" customHeight="1">
      <c r="A7" s="104"/>
      <c r="B7" s="883" t="s">
        <v>5</v>
      </c>
      <c r="C7" s="883"/>
      <c r="D7" s="883"/>
      <c r="E7" s="883"/>
      <c r="F7" s="883"/>
      <c r="G7" s="883"/>
      <c r="H7" s="883"/>
      <c r="I7" s="883"/>
      <c r="J7" s="883"/>
      <c r="K7" s="883"/>
      <c r="L7" s="883"/>
      <c r="M7" s="883"/>
      <c r="N7" s="883"/>
      <c r="O7" s="883"/>
      <c r="P7" s="883"/>
    </row>
    <row r="8" spans="1:16" s="1" customFormat="1" ht="15.6" hidden="1">
      <c r="A8" s="104"/>
      <c r="B8" s="103"/>
      <c r="C8" s="106"/>
      <c r="D8" s="44"/>
      <c r="E8" s="44"/>
      <c r="F8" s="44"/>
      <c r="G8" s="44"/>
      <c r="H8" s="44"/>
      <c r="I8" s="44"/>
      <c r="J8" s="44"/>
      <c r="K8" s="44"/>
      <c r="L8" s="44"/>
      <c r="M8" s="44"/>
      <c r="N8" s="44"/>
      <c r="O8" s="44"/>
      <c r="P8" s="44"/>
    </row>
    <row r="9" spans="1:16" s="1" customFormat="1" ht="36" customHeight="1">
      <c r="A9" s="104"/>
      <c r="B9" s="883" t="s">
        <v>1417</v>
      </c>
      <c r="C9" s="883"/>
      <c r="D9" s="883"/>
      <c r="E9" s="883"/>
      <c r="F9" s="883"/>
      <c r="G9" s="883"/>
      <c r="H9" s="883"/>
      <c r="I9" s="883"/>
      <c r="J9" s="883"/>
      <c r="K9" s="883"/>
      <c r="L9" s="883"/>
      <c r="M9" s="883"/>
      <c r="N9" s="883"/>
      <c r="O9" s="883"/>
      <c r="P9" s="883"/>
    </row>
    <row r="10" spans="1:16" s="1" customFormat="1" ht="4.5" customHeight="1">
      <c r="A10" s="104"/>
      <c r="B10" s="103"/>
      <c r="C10" s="106"/>
      <c r="D10" s="44"/>
      <c r="E10" s="44"/>
      <c r="F10" s="44"/>
      <c r="G10" s="44"/>
      <c r="H10" s="44"/>
      <c r="I10" s="44"/>
      <c r="J10" s="44"/>
      <c r="K10" s="44"/>
      <c r="L10" s="44"/>
      <c r="M10" s="44"/>
      <c r="N10" s="44"/>
      <c r="O10" s="44"/>
      <c r="P10" s="44"/>
    </row>
    <row r="11" spans="1:16" s="1" customFormat="1" ht="5.25" customHeight="1">
      <c r="A11" s="104"/>
      <c r="B11" s="883"/>
      <c r="C11" s="883"/>
      <c r="D11" s="883"/>
      <c r="E11" s="883"/>
      <c r="F11" s="883"/>
      <c r="G11" s="883"/>
      <c r="H11" s="883"/>
      <c r="I11" s="883"/>
      <c r="J11" s="883"/>
      <c r="K11" s="883"/>
      <c r="L11" s="883"/>
      <c r="M11" s="883"/>
      <c r="N11" s="883"/>
      <c r="O11" s="883"/>
      <c r="P11" s="883"/>
    </row>
    <row r="12" spans="1:16" s="1" customFormat="1" ht="0.75" customHeight="1">
      <c r="A12" s="104"/>
      <c r="B12" s="103"/>
      <c r="C12" s="106"/>
      <c r="D12" s="44"/>
      <c r="E12" s="44"/>
      <c r="F12" s="44"/>
      <c r="G12" s="44"/>
      <c r="H12" s="44"/>
      <c r="I12" s="44"/>
      <c r="J12" s="44"/>
      <c r="K12" s="44"/>
      <c r="L12" s="44"/>
      <c r="M12" s="44"/>
      <c r="N12" s="44"/>
      <c r="O12" s="44"/>
      <c r="P12" s="44"/>
    </row>
    <row r="13" spans="1:16" s="1" customFormat="1" ht="18" customHeight="1">
      <c r="A13" s="104"/>
      <c r="B13" s="966" t="s">
        <v>3145</v>
      </c>
      <c r="C13" s="966"/>
      <c r="D13" s="966"/>
      <c r="E13" s="966"/>
      <c r="F13" s="966"/>
      <c r="G13" s="966"/>
      <c r="H13" s="966"/>
      <c r="I13" s="966"/>
      <c r="J13" s="966"/>
      <c r="K13" s="966"/>
      <c r="L13" s="966"/>
      <c r="M13" s="966"/>
      <c r="N13" s="966"/>
      <c r="O13" s="966"/>
      <c r="P13" s="966"/>
    </row>
    <row r="14" spans="1:16" ht="10.5" customHeight="1">
      <c r="A14" s="107"/>
      <c r="B14" s="885" t="s">
        <v>1173</v>
      </c>
      <c r="C14" s="885"/>
      <c r="D14" s="885"/>
      <c r="E14" s="885"/>
      <c r="F14" s="885"/>
      <c r="G14" s="885"/>
      <c r="H14" s="885"/>
      <c r="I14" s="885"/>
      <c r="J14" s="885"/>
      <c r="K14" s="885"/>
      <c r="L14" s="885"/>
      <c r="M14" s="885"/>
      <c r="N14" s="885"/>
      <c r="O14" s="885"/>
      <c r="P14" s="885"/>
    </row>
    <row r="15" spans="1:16" ht="27" customHeight="1" thickBot="1">
      <c r="I15" s="885" t="s">
        <v>1174</v>
      </c>
      <c r="J15" s="885"/>
      <c r="N15" s="413">
        <v>12</v>
      </c>
    </row>
    <row r="16" spans="1:16" s="135" customFormat="1" ht="15.75" customHeight="1" thickTop="1">
      <c r="B16" s="952" t="s">
        <v>97</v>
      </c>
      <c r="C16" s="955" t="s">
        <v>204</v>
      </c>
      <c r="D16" s="955" t="s">
        <v>205</v>
      </c>
      <c r="E16" s="959" t="s">
        <v>1123</v>
      </c>
      <c r="F16" s="962" t="s">
        <v>1120</v>
      </c>
      <c r="G16" s="963"/>
      <c r="H16" s="963"/>
      <c r="I16" s="963"/>
      <c r="J16" s="963"/>
      <c r="K16" s="963"/>
      <c r="L16" s="963"/>
      <c r="M16" s="538"/>
      <c r="N16" s="964" t="s">
        <v>1175</v>
      </c>
      <c r="O16" s="964" t="s">
        <v>1121</v>
      </c>
      <c r="P16" s="948" t="s">
        <v>1122</v>
      </c>
    </row>
    <row r="17" spans="2:17" s="135" customFormat="1" ht="15" customHeight="1">
      <c r="B17" s="953"/>
      <c r="C17" s="956"/>
      <c r="D17" s="956"/>
      <c r="E17" s="960"/>
      <c r="F17" s="957" t="s">
        <v>1124</v>
      </c>
      <c r="G17" s="957" t="s">
        <v>28</v>
      </c>
      <c r="H17" s="957" t="s">
        <v>1176</v>
      </c>
      <c r="I17" s="957" t="s">
        <v>32</v>
      </c>
      <c r="J17" s="957" t="s">
        <v>1125</v>
      </c>
      <c r="K17" s="957" t="s">
        <v>34</v>
      </c>
      <c r="L17" s="957" t="s">
        <v>35</v>
      </c>
      <c r="M17" s="957" t="s">
        <v>1177</v>
      </c>
      <c r="N17" s="965"/>
      <c r="O17" s="965"/>
      <c r="P17" s="949"/>
    </row>
    <row r="18" spans="2:17" s="135" customFormat="1" ht="70.5" customHeight="1">
      <c r="B18" s="953"/>
      <c r="C18" s="957"/>
      <c r="D18" s="957"/>
      <c r="E18" s="960"/>
      <c r="F18" s="960"/>
      <c r="G18" s="960"/>
      <c r="H18" s="960"/>
      <c r="I18" s="960"/>
      <c r="J18" s="960"/>
      <c r="K18" s="960"/>
      <c r="L18" s="960"/>
      <c r="M18" s="960"/>
      <c r="N18" s="965"/>
      <c r="O18" s="965"/>
      <c r="P18" s="950"/>
    </row>
    <row r="19" spans="2:17" s="135" customFormat="1" ht="34.5" customHeight="1" thickBot="1">
      <c r="B19" s="954"/>
      <c r="C19" s="958"/>
      <c r="D19" s="958"/>
      <c r="E19" s="961"/>
      <c r="F19" s="539">
        <v>67.5</v>
      </c>
      <c r="G19" s="540">
        <v>20</v>
      </c>
      <c r="H19" s="540">
        <v>10</v>
      </c>
      <c r="I19" s="540">
        <v>1</v>
      </c>
      <c r="J19" s="540">
        <v>1</v>
      </c>
      <c r="K19" s="539">
        <v>0.25</v>
      </c>
      <c r="L19" s="539">
        <v>0.25</v>
      </c>
      <c r="M19" s="540" t="s">
        <v>1178</v>
      </c>
      <c r="N19" s="541" t="s">
        <v>1179</v>
      </c>
      <c r="O19" s="542">
        <v>100</v>
      </c>
      <c r="P19" s="951"/>
    </row>
    <row r="20" spans="2:17" s="136" customFormat="1" ht="8.25" customHeight="1">
      <c r="B20" s="137"/>
      <c r="C20" s="138"/>
      <c r="D20" s="139"/>
      <c r="E20" s="139"/>
      <c r="F20" s="139"/>
      <c r="G20" s="140"/>
      <c r="H20" s="140"/>
      <c r="I20" s="140"/>
      <c r="J20" s="139"/>
      <c r="K20" s="139"/>
      <c r="L20" s="139"/>
      <c r="M20" s="140"/>
      <c r="N20" s="140"/>
      <c r="O20" s="140"/>
      <c r="P20" s="141"/>
    </row>
    <row r="21" spans="2:17" s="136" customFormat="1" ht="13.8">
      <c r="B21" s="142">
        <v>1</v>
      </c>
      <c r="C21" s="143">
        <v>4</v>
      </c>
      <c r="D21" s="144" t="s">
        <v>105</v>
      </c>
      <c r="E21" s="52" t="s">
        <v>1141</v>
      </c>
      <c r="F21" s="213">
        <v>37.784568630631838</v>
      </c>
      <c r="G21" s="175">
        <v>20</v>
      </c>
      <c r="H21" s="175">
        <v>10</v>
      </c>
      <c r="I21" s="175">
        <v>1</v>
      </c>
      <c r="J21" s="176">
        <v>0</v>
      </c>
      <c r="K21" s="176">
        <v>0.25</v>
      </c>
      <c r="L21" s="176">
        <v>0</v>
      </c>
      <c r="M21" s="175">
        <v>0</v>
      </c>
      <c r="N21" s="448" t="s">
        <v>1418</v>
      </c>
      <c r="O21" s="450">
        <v>69.034568630631838</v>
      </c>
      <c r="P21" s="449"/>
      <c r="Q21" s="189">
        <v>1</v>
      </c>
    </row>
    <row r="22" spans="2:17" s="136" customFormat="1" ht="13.8">
      <c r="B22" s="142">
        <v>2</v>
      </c>
      <c r="C22" s="143">
        <v>6</v>
      </c>
      <c r="D22" s="144" t="s">
        <v>106</v>
      </c>
      <c r="E22" s="52" t="s">
        <v>1141</v>
      </c>
      <c r="F22" s="213">
        <v>7.078015286019764</v>
      </c>
      <c r="G22" s="175">
        <v>20</v>
      </c>
      <c r="H22" s="175">
        <v>10</v>
      </c>
      <c r="I22" s="175">
        <v>1</v>
      </c>
      <c r="J22" s="176">
        <v>1</v>
      </c>
      <c r="K22" s="176">
        <v>0.25</v>
      </c>
      <c r="L22" s="176">
        <v>0.25</v>
      </c>
      <c r="M22" s="175">
        <v>0</v>
      </c>
      <c r="N22" s="448" t="s">
        <v>1418</v>
      </c>
      <c r="O22" s="450">
        <v>39.578015286019763</v>
      </c>
      <c r="P22" s="449"/>
      <c r="Q22" s="189">
        <v>2</v>
      </c>
    </row>
    <row r="23" spans="2:17" s="136" customFormat="1" ht="13.8">
      <c r="B23" s="142">
        <v>3</v>
      </c>
      <c r="C23" s="143">
        <v>9</v>
      </c>
      <c r="D23" s="144" t="s">
        <v>107</v>
      </c>
      <c r="E23" s="52" t="s">
        <v>1141</v>
      </c>
      <c r="F23" s="213">
        <v>57.566412680082337</v>
      </c>
      <c r="G23" s="175">
        <v>20</v>
      </c>
      <c r="H23" s="175">
        <v>10</v>
      </c>
      <c r="I23" s="175">
        <v>1</v>
      </c>
      <c r="J23" s="176">
        <v>0</v>
      </c>
      <c r="K23" s="176">
        <v>0.25</v>
      </c>
      <c r="L23" s="176">
        <v>0.25</v>
      </c>
      <c r="M23" s="175">
        <v>0</v>
      </c>
      <c r="N23" s="448" t="s">
        <v>1418</v>
      </c>
      <c r="O23" s="450">
        <v>89.066412680082337</v>
      </c>
      <c r="P23" s="449"/>
      <c r="Q23" s="189">
        <v>3</v>
      </c>
    </row>
    <row r="24" spans="2:17" s="136" customFormat="1" ht="13.8">
      <c r="B24" s="142">
        <v>4</v>
      </c>
      <c r="C24" s="143">
        <v>11</v>
      </c>
      <c r="D24" s="144" t="s">
        <v>108</v>
      </c>
      <c r="E24" s="52" t="s">
        <v>1141</v>
      </c>
      <c r="F24" s="213">
        <v>0</v>
      </c>
      <c r="G24" s="175">
        <v>20</v>
      </c>
      <c r="H24" s="175">
        <v>10</v>
      </c>
      <c r="I24" s="175">
        <v>1</v>
      </c>
      <c r="J24" s="176">
        <v>0</v>
      </c>
      <c r="K24" s="176">
        <v>0.25</v>
      </c>
      <c r="L24" s="176">
        <v>0.25</v>
      </c>
      <c r="M24" s="175">
        <v>0</v>
      </c>
      <c r="N24" s="448" t="s">
        <v>1418</v>
      </c>
      <c r="O24" s="450">
        <v>31.5</v>
      </c>
      <c r="P24" s="449"/>
      <c r="Q24" s="189">
        <v>4</v>
      </c>
    </row>
    <row r="25" spans="2:17" s="136" customFormat="1" ht="27.6">
      <c r="B25" s="142">
        <v>5</v>
      </c>
      <c r="C25" s="143">
        <v>12</v>
      </c>
      <c r="D25" s="144" t="s">
        <v>109</v>
      </c>
      <c r="E25" s="52" t="s">
        <v>1141</v>
      </c>
      <c r="F25" s="213">
        <v>58.418669660896803</v>
      </c>
      <c r="G25" s="175">
        <v>20</v>
      </c>
      <c r="H25" s="175">
        <v>10</v>
      </c>
      <c r="I25" s="175">
        <v>1</v>
      </c>
      <c r="J25" s="176">
        <v>1</v>
      </c>
      <c r="K25" s="176">
        <v>0.25</v>
      </c>
      <c r="L25" s="176">
        <v>0.25</v>
      </c>
      <c r="M25" s="175">
        <v>0</v>
      </c>
      <c r="N25" s="448" t="s">
        <v>1418</v>
      </c>
      <c r="O25" s="450">
        <v>90.918669660896796</v>
      </c>
      <c r="P25" s="449"/>
      <c r="Q25" s="189">
        <v>5</v>
      </c>
    </row>
    <row r="26" spans="2:17" s="136" customFormat="1" ht="13.8">
      <c r="B26" s="142">
        <v>6</v>
      </c>
      <c r="C26" s="143">
        <v>17</v>
      </c>
      <c r="D26" s="144" t="s">
        <v>110</v>
      </c>
      <c r="E26" s="52" t="s">
        <v>1141</v>
      </c>
      <c r="F26" s="213">
        <v>59.981320837083146</v>
      </c>
      <c r="G26" s="175">
        <v>20</v>
      </c>
      <c r="H26" s="175">
        <v>10</v>
      </c>
      <c r="I26" s="175">
        <v>1</v>
      </c>
      <c r="J26" s="176">
        <v>1</v>
      </c>
      <c r="K26" s="176">
        <v>0.25</v>
      </c>
      <c r="L26" s="176">
        <v>0.25</v>
      </c>
      <c r="M26" s="175">
        <v>0</v>
      </c>
      <c r="N26" s="448" t="s">
        <v>1418</v>
      </c>
      <c r="O26" s="450">
        <v>92.481320837083146</v>
      </c>
      <c r="P26" s="449"/>
      <c r="Q26" s="189">
        <v>6</v>
      </c>
    </row>
    <row r="27" spans="2:17" s="136" customFormat="1" ht="13.8">
      <c r="B27" s="142">
        <v>7</v>
      </c>
      <c r="C27" s="143">
        <v>18</v>
      </c>
      <c r="D27" s="144" t="s">
        <v>111</v>
      </c>
      <c r="E27" s="52" t="s">
        <v>1141</v>
      </c>
      <c r="F27" s="213">
        <v>54.599605603416762</v>
      </c>
      <c r="G27" s="175">
        <v>20</v>
      </c>
      <c r="H27" s="175">
        <v>10</v>
      </c>
      <c r="I27" s="175">
        <v>1</v>
      </c>
      <c r="J27" s="176">
        <v>1</v>
      </c>
      <c r="K27" s="176">
        <v>0.25</v>
      </c>
      <c r="L27" s="176">
        <v>0.25</v>
      </c>
      <c r="M27" s="175">
        <v>0</v>
      </c>
      <c r="N27" s="448" t="s">
        <v>1418</v>
      </c>
      <c r="O27" s="450">
        <v>87.099605603416762</v>
      </c>
      <c r="P27" s="449"/>
      <c r="Q27" s="189">
        <v>7</v>
      </c>
    </row>
    <row r="28" spans="2:17" s="136" customFormat="1" ht="13.8">
      <c r="B28" s="142">
        <v>8</v>
      </c>
      <c r="C28" s="143">
        <v>19</v>
      </c>
      <c r="D28" s="144" t="s">
        <v>112</v>
      </c>
      <c r="E28" s="52" t="s">
        <v>1141</v>
      </c>
      <c r="F28" s="213">
        <v>3.361948076240346</v>
      </c>
      <c r="G28" s="175">
        <v>20</v>
      </c>
      <c r="H28" s="175">
        <v>10</v>
      </c>
      <c r="I28" s="175">
        <v>1</v>
      </c>
      <c r="J28" s="176">
        <v>1</v>
      </c>
      <c r="K28" s="176">
        <v>0.25</v>
      </c>
      <c r="L28" s="176">
        <v>0.25</v>
      </c>
      <c r="M28" s="175">
        <v>0</v>
      </c>
      <c r="N28" s="448" t="s">
        <v>1418</v>
      </c>
      <c r="O28" s="450">
        <v>35.861948076240346</v>
      </c>
      <c r="P28" s="449"/>
      <c r="Q28" s="189">
        <v>8</v>
      </c>
    </row>
    <row r="29" spans="2:17" s="136" customFormat="1" ht="13.8">
      <c r="B29" s="142">
        <v>9</v>
      </c>
      <c r="C29" s="143">
        <v>20</v>
      </c>
      <c r="D29" s="144" t="s">
        <v>113</v>
      </c>
      <c r="E29" s="52" t="s">
        <v>1141</v>
      </c>
      <c r="F29" s="213">
        <v>53.377293004422512</v>
      </c>
      <c r="G29" s="175">
        <v>20</v>
      </c>
      <c r="H29" s="175">
        <v>10</v>
      </c>
      <c r="I29" s="175">
        <v>1</v>
      </c>
      <c r="J29" s="176">
        <v>1</v>
      </c>
      <c r="K29" s="176">
        <v>0.25</v>
      </c>
      <c r="L29" s="176">
        <v>0.25</v>
      </c>
      <c r="M29" s="175">
        <v>0</v>
      </c>
      <c r="N29" s="448" t="s">
        <v>1418</v>
      </c>
      <c r="O29" s="450">
        <v>85.877293004422512</v>
      </c>
      <c r="P29" s="449"/>
      <c r="Q29" s="189">
        <v>9</v>
      </c>
    </row>
    <row r="30" spans="2:17" s="136" customFormat="1" ht="13.8">
      <c r="B30" s="142">
        <v>10</v>
      </c>
      <c r="C30" s="143">
        <v>23</v>
      </c>
      <c r="D30" s="144" t="s">
        <v>114</v>
      </c>
      <c r="E30" s="52" t="s">
        <v>1141</v>
      </c>
      <c r="F30" s="213">
        <v>25.232398284479249</v>
      </c>
      <c r="G30" s="175">
        <v>20</v>
      </c>
      <c r="H30" s="175">
        <v>10</v>
      </c>
      <c r="I30" s="175">
        <v>1</v>
      </c>
      <c r="J30" s="176">
        <v>1</v>
      </c>
      <c r="K30" s="176">
        <v>0.25</v>
      </c>
      <c r="L30" s="176">
        <v>0.25</v>
      </c>
      <c r="M30" s="175">
        <v>0</v>
      </c>
      <c r="N30" s="448" t="s">
        <v>1418</v>
      </c>
      <c r="O30" s="450">
        <v>57.732398284479245</v>
      </c>
      <c r="P30" s="449"/>
      <c r="Q30" s="189">
        <v>10</v>
      </c>
    </row>
    <row r="31" spans="2:17" s="136" customFormat="1" ht="13.8">
      <c r="B31" s="142">
        <v>11</v>
      </c>
      <c r="C31" s="143">
        <v>24</v>
      </c>
      <c r="D31" s="144" t="s">
        <v>115</v>
      </c>
      <c r="E31" s="52" t="s">
        <v>1141</v>
      </c>
      <c r="F31" s="213">
        <v>51.085231966245331</v>
      </c>
      <c r="G31" s="175">
        <v>20</v>
      </c>
      <c r="H31" s="175">
        <v>10</v>
      </c>
      <c r="I31" s="175">
        <v>1</v>
      </c>
      <c r="J31" s="176">
        <v>1</v>
      </c>
      <c r="K31" s="176">
        <v>0.25</v>
      </c>
      <c r="L31" s="176">
        <v>0.25</v>
      </c>
      <c r="M31" s="175">
        <v>0</v>
      </c>
      <c r="N31" s="448" t="s">
        <v>1418</v>
      </c>
      <c r="O31" s="450">
        <v>83.585231966245331</v>
      </c>
      <c r="P31" s="449"/>
      <c r="Q31" s="189">
        <v>11</v>
      </c>
    </row>
    <row r="32" spans="2:17" s="136" customFormat="1" ht="13.8">
      <c r="B32" s="142">
        <v>12</v>
      </c>
      <c r="C32" s="143">
        <v>25</v>
      </c>
      <c r="D32" s="144" t="s">
        <v>116</v>
      </c>
      <c r="E32" s="52" t="s">
        <v>1141</v>
      </c>
      <c r="F32" s="213">
        <v>59.596957650289028</v>
      </c>
      <c r="G32" s="175">
        <v>20</v>
      </c>
      <c r="H32" s="175">
        <v>10</v>
      </c>
      <c r="I32" s="175">
        <v>1</v>
      </c>
      <c r="J32" s="176">
        <v>1</v>
      </c>
      <c r="K32" s="176">
        <v>0.25</v>
      </c>
      <c r="L32" s="176">
        <v>0.25</v>
      </c>
      <c r="M32" s="175">
        <v>0</v>
      </c>
      <c r="N32" s="448" t="s">
        <v>1418</v>
      </c>
      <c r="O32" s="450">
        <v>92.096957650289028</v>
      </c>
      <c r="P32" s="449"/>
      <c r="Q32" s="189">
        <v>12</v>
      </c>
    </row>
    <row r="33" spans="2:17" s="136" customFormat="1" ht="13.8">
      <c r="B33" s="142">
        <v>13</v>
      </c>
      <c r="C33" s="143">
        <v>26</v>
      </c>
      <c r="D33" s="144" t="s">
        <v>117</v>
      </c>
      <c r="E33" s="52" t="s">
        <v>1257</v>
      </c>
      <c r="F33" s="213">
        <v>0</v>
      </c>
      <c r="G33" s="175">
        <v>20</v>
      </c>
      <c r="H33" s="175">
        <v>10</v>
      </c>
      <c r="I33" s="175">
        <v>1</v>
      </c>
      <c r="J33" s="176">
        <v>1</v>
      </c>
      <c r="K33" s="176">
        <v>0.25</v>
      </c>
      <c r="L33" s="176">
        <v>0.25</v>
      </c>
      <c r="M33" s="175">
        <v>0</v>
      </c>
      <c r="N33" s="448" t="s">
        <v>1418</v>
      </c>
      <c r="O33" s="450">
        <v>0</v>
      </c>
      <c r="P33" s="449"/>
      <c r="Q33" s="189">
        <v>13</v>
      </c>
    </row>
    <row r="34" spans="2:17" s="136" customFormat="1" ht="13.8">
      <c r="B34" s="142">
        <v>14</v>
      </c>
      <c r="C34" s="143">
        <v>27</v>
      </c>
      <c r="D34" s="144" t="s">
        <v>118</v>
      </c>
      <c r="E34" s="52" t="s">
        <v>1141</v>
      </c>
      <c r="F34" s="213">
        <v>54.554401263625891</v>
      </c>
      <c r="G34" s="175">
        <v>20</v>
      </c>
      <c r="H34" s="175">
        <v>10</v>
      </c>
      <c r="I34" s="175">
        <v>1</v>
      </c>
      <c r="J34" s="176">
        <v>0</v>
      </c>
      <c r="K34" s="176">
        <v>0.25</v>
      </c>
      <c r="L34" s="176">
        <v>0.25</v>
      </c>
      <c r="M34" s="175">
        <v>0</v>
      </c>
      <c r="N34" s="448" t="s">
        <v>1418</v>
      </c>
      <c r="O34" s="450">
        <v>86.054401263625891</v>
      </c>
      <c r="P34" s="449"/>
      <c r="Q34" s="189">
        <v>14</v>
      </c>
    </row>
    <row r="35" spans="2:17" s="136" customFormat="1" ht="13.8">
      <c r="B35" s="142">
        <v>15</v>
      </c>
      <c r="C35" s="143">
        <v>28</v>
      </c>
      <c r="D35" s="144" t="s">
        <v>119</v>
      </c>
      <c r="E35" s="52" t="s">
        <v>1141</v>
      </c>
      <c r="F35" s="213">
        <v>61.929673793216985</v>
      </c>
      <c r="G35" s="175">
        <v>20</v>
      </c>
      <c r="H35" s="175">
        <v>10</v>
      </c>
      <c r="I35" s="175">
        <v>1</v>
      </c>
      <c r="J35" s="176">
        <v>1</v>
      </c>
      <c r="K35" s="176">
        <v>0.25</v>
      </c>
      <c r="L35" s="176">
        <v>0.25</v>
      </c>
      <c r="M35" s="175">
        <v>0</v>
      </c>
      <c r="N35" s="448" t="s">
        <v>1418</v>
      </c>
      <c r="O35" s="450">
        <v>94.429673793216978</v>
      </c>
      <c r="P35" s="449"/>
      <c r="Q35" s="189">
        <v>15</v>
      </c>
    </row>
    <row r="36" spans="2:17" s="136" customFormat="1" ht="13.8">
      <c r="B36" s="142">
        <v>16</v>
      </c>
      <c r="C36" s="143">
        <v>29</v>
      </c>
      <c r="D36" s="144" t="s">
        <v>120</v>
      </c>
      <c r="E36" s="52" t="s">
        <v>1141</v>
      </c>
      <c r="F36" s="213">
        <v>50.524715306344852</v>
      </c>
      <c r="G36" s="175">
        <v>20</v>
      </c>
      <c r="H36" s="175">
        <v>10</v>
      </c>
      <c r="I36" s="175">
        <v>1</v>
      </c>
      <c r="J36" s="176">
        <v>1</v>
      </c>
      <c r="K36" s="176">
        <v>0.25</v>
      </c>
      <c r="L36" s="176">
        <v>0.25</v>
      </c>
      <c r="M36" s="175">
        <v>0</v>
      </c>
      <c r="N36" s="448" t="s">
        <v>1418</v>
      </c>
      <c r="O36" s="450">
        <v>83.024715306344859</v>
      </c>
      <c r="P36" s="449"/>
      <c r="Q36" s="189">
        <v>16</v>
      </c>
    </row>
    <row r="37" spans="2:17" s="136" customFormat="1" ht="13.8">
      <c r="B37" s="142">
        <v>17</v>
      </c>
      <c r="C37" s="143">
        <v>30</v>
      </c>
      <c r="D37" s="144" t="s">
        <v>121</v>
      </c>
      <c r="E37" s="52" t="s">
        <v>1141</v>
      </c>
      <c r="F37" s="213">
        <v>47.11266115873061</v>
      </c>
      <c r="G37" s="175">
        <v>20</v>
      </c>
      <c r="H37" s="175">
        <v>10</v>
      </c>
      <c r="I37" s="175">
        <v>1</v>
      </c>
      <c r="J37" s="176">
        <v>1</v>
      </c>
      <c r="K37" s="176">
        <v>0.25</v>
      </c>
      <c r="L37" s="176">
        <v>0.25</v>
      </c>
      <c r="M37" s="175">
        <v>0</v>
      </c>
      <c r="N37" s="448" t="s">
        <v>1418</v>
      </c>
      <c r="O37" s="450">
        <v>79.612661158730617</v>
      </c>
      <c r="P37" s="449"/>
      <c r="Q37" s="189">
        <v>17</v>
      </c>
    </row>
    <row r="38" spans="2:17" s="136" customFormat="1" ht="13.8">
      <c r="B38" s="142">
        <v>18</v>
      </c>
      <c r="C38" s="143">
        <v>32</v>
      </c>
      <c r="D38" s="144" t="s">
        <v>122</v>
      </c>
      <c r="E38" s="52" t="s">
        <v>1141</v>
      </c>
      <c r="F38" s="213">
        <v>63.471537865611687</v>
      </c>
      <c r="G38" s="175">
        <v>20</v>
      </c>
      <c r="H38" s="175">
        <v>10</v>
      </c>
      <c r="I38" s="175">
        <v>1</v>
      </c>
      <c r="J38" s="176">
        <v>1</v>
      </c>
      <c r="K38" s="176">
        <v>0.25</v>
      </c>
      <c r="L38" s="176">
        <v>0.25</v>
      </c>
      <c r="M38" s="175">
        <v>0</v>
      </c>
      <c r="N38" s="448" t="s">
        <v>1418</v>
      </c>
      <c r="O38" s="450">
        <v>95.97153786561168</v>
      </c>
      <c r="P38" s="449"/>
      <c r="Q38" s="189">
        <v>18</v>
      </c>
    </row>
    <row r="39" spans="2:17" s="136" customFormat="1" ht="13.8">
      <c r="B39" s="142">
        <v>19</v>
      </c>
      <c r="C39" s="143">
        <v>33</v>
      </c>
      <c r="D39" s="144" t="s">
        <v>123</v>
      </c>
      <c r="E39" s="52" t="s">
        <v>1141</v>
      </c>
      <c r="F39" s="213">
        <v>56.63226391317437</v>
      </c>
      <c r="G39" s="175">
        <v>20</v>
      </c>
      <c r="H39" s="175">
        <v>10</v>
      </c>
      <c r="I39" s="175">
        <v>1</v>
      </c>
      <c r="J39" s="176">
        <v>1</v>
      </c>
      <c r="K39" s="176">
        <v>0.25</v>
      </c>
      <c r="L39" s="176">
        <v>0.25</v>
      </c>
      <c r="M39" s="175">
        <v>0</v>
      </c>
      <c r="N39" s="448" t="s">
        <v>1418</v>
      </c>
      <c r="O39" s="450">
        <v>89.13226391317437</v>
      </c>
      <c r="P39" s="449"/>
      <c r="Q39" s="189">
        <v>19</v>
      </c>
    </row>
    <row r="40" spans="2:17" s="136" customFormat="1" ht="13.8">
      <c r="B40" s="142">
        <v>20</v>
      </c>
      <c r="C40" s="143">
        <v>34</v>
      </c>
      <c r="D40" s="144" t="s">
        <v>124</v>
      </c>
      <c r="E40" s="52" t="s">
        <v>1257</v>
      </c>
      <c r="F40" s="213">
        <v>0</v>
      </c>
      <c r="G40" s="175">
        <v>20</v>
      </c>
      <c r="H40" s="175">
        <v>10</v>
      </c>
      <c r="I40" s="175">
        <v>1</v>
      </c>
      <c r="J40" s="176">
        <v>1</v>
      </c>
      <c r="K40" s="176">
        <v>0.25</v>
      </c>
      <c r="L40" s="176">
        <v>0</v>
      </c>
      <c r="M40" s="175">
        <v>0</v>
      </c>
      <c r="N40" s="448" t="s">
        <v>1418</v>
      </c>
      <c r="O40" s="450">
        <v>0</v>
      </c>
      <c r="P40" s="449"/>
      <c r="Q40" s="189">
        <v>20</v>
      </c>
    </row>
    <row r="41" spans="2:17" s="136" customFormat="1" ht="13.8">
      <c r="B41" s="142">
        <v>21</v>
      </c>
      <c r="C41" s="143">
        <v>35</v>
      </c>
      <c r="D41" s="144" t="s">
        <v>125</v>
      </c>
      <c r="E41" s="52" t="s">
        <v>1141</v>
      </c>
      <c r="F41" s="213">
        <v>54.467203454516856</v>
      </c>
      <c r="G41" s="175">
        <v>20</v>
      </c>
      <c r="H41" s="175">
        <v>10</v>
      </c>
      <c r="I41" s="175">
        <v>1</v>
      </c>
      <c r="J41" s="176">
        <v>0</v>
      </c>
      <c r="K41" s="176">
        <v>0.25</v>
      </c>
      <c r="L41" s="176">
        <v>0.25</v>
      </c>
      <c r="M41" s="175">
        <v>0</v>
      </c>
      <c r="N41" s="448" t="s">
        <v>1418</v>
      </c>
      <c r="O41" s="450">
        <v>85.967203454516863</v>
      </c>
      <c r="P41" s="449"/>
      <c r="Q41" s="189">
        <v>21</v>
      </c>
    </row>
    <row r="42" spans="2:17" s="136" customFormat="1" ht="13.8">
      <c r="B42" s="142">
        <v>22</v>
      </c>
      <c r="C42" s="143">
        <v>38</v>
      </c>
      <c r="D42" s="144" t="s">
        <v>126</v>
      </c>
      <c r="E42" s="52" t="s">
        <v>1257</v>
      </c>
      <c r="F42" s="213">
        <v>0</v>
      </c>
      <c r="G42" s="175">
        <v>20</v>
      </c>
      <c r="H42" s="175">
        <v>10</v>
      </c>
      <c r="I42" s="175">
        <v>1</v>
      </c>
      <c r="J42" s="176">
        <v>0</v>
      </c>
      <c r="K42" s="176">
        <v>0.25</v>
      </c>
      <c r="L42" s="176">
        <v>0.25</v>
      </c>
      <c r="M42" s="175">
        <v>0</v>
      </c>
      <c r="N42" s="448" t="s">
        <v>1418</v>
      </c>
      <c r="O42" s="450">
        <v>0</v>
      </c>
      <c r="P42" s="449"/>
      <c r="Q42" s="189">
        <v>22</v>
      </c>
    </row>
    <row r="43" spans="2:17" s="136" customFormat="1" ht="13.8">
      <c r="B43" s="142">
        <v>23</v>
      </c>
      <c r="C43" s="143">
        <v>39</v>
      </c>
      <c r="D43" s="144" t="s">
        <v>127</v>
      </c>
      <c r="E43" s="52" t="s">
        <v>1141</v>
      </c>
      <c r="F43" s="213">
        <v>65.71029254950615</v>
      </c>
      <c r="G43" s="175">
        <v>20</v>
      </c>
      <c r="H43" s="175">
        <v>10</v>
      </c>
      <c r="I43" s="175">
        <v>1</v>
      </c>
      <c r="J43" s="176">
        <v>1</v>
      </c>
      <c r="K43" s="176">
        <v>0.25</v>
      </c>
      <c r="L43" s="176">
        <v>0.25</v>
      </c>
      <c r="M43" s="175">
        <v>0</v>
      </c>
      <c r="N43" s="448" t="s">
        <v>1418</v>
      </c>
      <c r="O43" s="450">
        <v>98.21029254950615</v>
      </c>
      <c r="P43" s="449"/>
      <c r="Q43" s="189">
        <v>23</v>
      </c>
    </row>
    <row r="44" spans="2:17" s="136" customFormat="1" ht="13.8">
      <c r="B44" s="142">
        <v>24</v>
      </c>
      <c r="C44" s="143">
        <v>40</v>
      </c>
      <c r="D44" s="144" t="s">
        <v>128</v>
      </c>
      <c r="E44" s="52" t="s">
        <v>1141</v>
      </c>
      <c r="F44" s="213">
        <v>55.303572712702568</v>
      </c>
      <c r="G44" s="175">
        <v>20</v>
      </c>
      <c r="H44" s="175">
        <v>10</v>
      </c>
      <c r="I44" s="175">
        <v>1</v>
      </c>
      <c r="J44" s="176">
        <v>1</v>
      </c>
      <c r="K44" s="176">
        <v>0.25</v>
      </c>
      <c r="L44" s="176">
        <v>0</v>
      </c>
      <c r="M44" s="175">
        <v>0</v>
      </c>
      <c r="N44" s="448" t="s">
        <v>1418</v>
      </c>
      <c r="O44" s="450">
        <v>87.553572712702561</v>
      </c>
      <c r="P44" s="449"/>
      <c r="Q44" s="189">
        <v>24</v>
      </c>
    </row>
    <row r="45" spans="2:17" s="136" customFormat="1" ht="13.8">
      <c r="B45" s="142">
        <v>25</v>
      </c>
      <c r="C45" s="143">
        <v>41</v>
      </c>
      <c r="D45" s="144" t="s">
        <v>129</v>
      </c>
      <c r="E45" s="52" t="s">
        <v>1141</v>
      </c>
      <c r="F45" s="213">
        <v>0</v>
      </c>
      <c r="G45" s="175">
        <v>20</v>
      </c>
      <c r="H45" s="175">
        <v>10</v>
      </c>
      <c r="I45" s="175">
        <v>1</v>
      </c>
      <c r="J45" s="176">
        <v>0</v>
      </c>
      <c r="K45" s="176">
        <v>0.25</v>
      </c>
      <c r="L45" s="176">
        <v>0.25</v>
      </c>
      <c r="M45" s="175">
        <v>0</v>
      </c>
      <c r="N45" s="448" t="s">
        <v>1418</v>
      </c>
      <c r="O45" s="450">
        <v>31.5</v>
      </c>
      <c r="P45" s="449"/>
      <c r="Q45" s="189">
        <v>25</v>
      </c>
    </row>
    <row r="46" spans="2:17" s="136" customFormat="1" ht="13.8">
      <c r="B46" s="142">
        <v>26</v>
      </c>
      <c r="C46" s="143">
        <v>42</v>
      </c>
      <c r="D46" s="144" t="s">
        <v>130</v>
      </c>
      <c r="E46" s="52" t="s">
        <v>1257</v>
      </c>
      <c r="F46" s="213">
        <v>0</v>
      </c>
      <c r="G46" s="175">
        <v>20</v>
      </c>
      <c r="H46" s="175">
        <v>10</v>
      </c>
      <c r="I46" s="175">
        <v>1</v>
      </c>
      <c r="J46" s="176">
        <v>1</v>
      </c>
      <c r="K46" s="176">
        <v>0.25</v>
      </c>
      <c r="L46" s="176">
        <v>0.25</v>
      </c>
      <c r="M46" s="175">
        <v>0</v>
      </c>
      <c r="N46" s="448" t="s">
        <v>1418</v>
      </c>
      <c r="O46" s="450">
        <v>0</v>
      </c>
      <c r="P46" s="449"/>
      <c r="Q46" s="189">
        <v>26</v>
      </c>
    </row>
    <row r="47" spans="2:17" s="136" customFormat="1" ht="13.8">
      <c r="B47" s="142">
        <v>27</v>
      </c>
      <c r="C47" s="143">
        <v>43</v>
      </c>
      <c r="D47" s="144" t="s">
        <v>131</v>
      </c>
      <c r="E47" s="52" t="s">
        <v>1145</v>
      </c>
      <c r="F47" s="213">
        <v>0</v>
      </c>
      <c r="G47" s="175">
        <v>20</v>
      </c>
      <c r="H47" s="175">
        <v>10</v>
      </c>
      <c r="I47" s="175">
        <v>1</v>
      </c>
      <c r="J47" s="176">
        <v>0</v>
      </c>
      <c r="K47" s="176">
        <v>0.25</v>
      </c>
      <c r="L47" s="176">
        <v>0.25</v>
      </c>
      <c r="M47" s="175">
        <v>0</v>
      </c>
      <c r="N47" s="448" t="s">
        <v>1418</v>
      </c>
      <c r="O47" s="450">
        <v>0</v>
      </c>
      <c r="P47" s="449"/>
      <c r="Q47" s="189">
        <v>27</v>
      </c>
    </row>
    <row r="48" spans="2:17" s="136" customFormat="1" ht="13.8">
      <c r="B48" s="142">
        <v>28</v>
      </c>
      <c r="C48" s="143">
        <v>44</v>
      </c>
      <c r="D48" s="144" t="s">
        <v>132</v>
      </c>
      <c r="E48" s="52" t="s">
        <v>1145</v>
      </c>
      <c r="F48" s="213">
        <v>0</v>
      </c>
      <c r="G48" s="175">
        <v>20</v>
      </c>
      <c r="H48" s="175">
        <v>0</v>
      </c>
      <c r="I48" s="175">
        <v>1</v>
      </c>
      <c r="J48" s="176">
        <v>0</v>
      </c>
      <c r="K48" s="176">
        <v>0.25</v>
      </c>
      <c r="L48" s="176">
        <v>0.25</v>
      </c>
      <c r="M48" s="175">
        <v>0</v>
      </c>
      <c r="N48" s="448" t="s">
        <v>1418</v>
      </c>
      <c r="O48" s="450">
        <v>0</v>
      </c>
      <c r="P48" s="449"/>
      <c r="Q48" s="189">
        <v>28</v>
      </c>
    </row>
    <row r="49" spans="2:17" s="136" customFormat="1" ht="13.8">
      <c r="B49" s="142">
        <v>29</v>
      </c>
      <c r="C49" s="143">
        <v>45</v>
      </c>
      <c r="D49" s="144" t="s">
        <v>133</v>
      </c>
      <c r="E49" s="52" t="s">
        <v>1141</v>
      </c>
      <c r="F49" s="213">
        <v>44.995036260339305</v>
      </c>
      <c r="G49" s="175">
        <v>20</v>
      </c>
      <c r="H49" s="175">
        <v>10</v>
      </c>
      <c r="I49" s="175">
        <v>1</v>
      </c>
      <c r="J49" s="176">
        <v>1</v>
      </c>
      <c r="K49" s="176">
        <v>0.25</v>
      </c>
      <c r="L49" s="176">
        <v>0</v>
      </c>
      <c r="M49" s="175">
        <v>0</v>
      </c>
      <c r="N49" s="448" t="s">
        <v>1418</v>
      </c>
      <c r="O49" s="450">
        <v>77.245036260339305</v>
      </c>
      <c r="P49" s="449"/>
      <c r="Q49" s="189">
        <v>29</v>
      </c>
    </row>
    <row r="50" spans="2:17" s="136" customFormat="1" ht="13.8">
      <c r="B50" s="142">
        <v>30</v>
      </c>
      <c r="C50" s="143">
        <v>46</v>
      </c>
      <c r="D50" s="144" t="s">
        <v>134</v>
      </c>
      <c r="E50" s="52" t="s">
        <v>1141</v>
      </c>
      <c r="F50" s="213">
        <v>65.150717326997921</v>
      </c>
      <c r="G50" s="175">
        <v>20</v>
      </c>
      <c r="H50" s="175">
        <v>10</v>
      </c>
      <c r="I50" s="175">
        <v>1</v>
      </c>
      <c r="J50" s="176">
        <v>1</v>
      </c>
      <c r="K50" s="176">
        <v>0.25</v>
      </c>
      <c r="L50" s="176">
        <v>0.25</v>
      </c>
      <c r="M50" s="175">
        <v>0</v>
      </c>
      <c r="N50" s="448" t="s">
        <v>1418</v>
      </c>
      <c r="O50" s="450">
        <v>97.650717326997921</v>
      </c>
      <c r="P50" s="449"/>
      <c r="Q50" s="189">
        <v>30</v>
      </c>
    </row>
    <row r="51" spans="2:17" s="136" customFormat="1" ht="13.8">
      <c r="B51" s="142">
        <v>31</v>
      </c>
      <c r="C51" s="143">
        <v>47</v>
      </c>
      <c r="D51" s="144" t="s">
        <v>135</v>
      </c>
      <c r="E51" s="52" t="s">
        <v>1141</v>
      </c>
      <c r="F51" s="213">
        <v>55.000812640589515</v>
      </c>
      <c r="G51" s="175">
        <v>20</v>
      </c>
      <c r="H51" s="175">
        <v>10</v>
      </c>
      <c r="I51" s="175">
        <v>1</v>
      </c>
      <c r="J51" s="176">
        <v>1</v>
      </c>
      <c r="K51" s="176">
        <v>0.25</v>
      </c>
      <c r="L51" s="176">
        <v>0.25</v>
      </c>
      <c r="M51" s="175">
        <v>0</v>
      </c>
      <c r="N51" s="448" t="s">
        <v>1418</v>
      </c>
      <c r="O51" s="450">
        <v>87.500812640589515</v>
      </c>
      <c r="P51" s="449"/>
      <c r="Q51" s="189">
        <v>31</v>
      </c>
    </row>
    <row r="52" spans="2:17" s="136" customFormat="1" ht="13.8">
      <c r="B52" s="142">
        <v>32</v>
      </c>
      <c r="C52" s="143">
        <v>48</v>
      </c>
      <c r="D52" s="144" t="s">
        <v>136</v>
      </c>
      <c r="E52" s="52" t="s">
        <v>1141</v>
      </c>
      <c r="F52" s="213">
        <v>54.547819008570997</v>
      </c>
      <c r="G52" s="175">
        <v>20</v>
      </c>
      <c r="H52" s="175">
        <v>10</v>
      </c>
      <c r="I52" s="175">
        <v>1</v>
      </c>
      <c r="J52" s="176">
        <v>1</v>
      </c>
      <c r="K52" s="176">
        <v>0.25</v>
      </c>
      <c r="L52" s="176">
        <v>0.25</v>
      </c>
      <c r="M52" s="175">
        <v>0</v>
      </c>
      <c r="N52" s="448" t="s">
        <v>1418</v>
      </c>
      <c r="O52" s="450">
        <v>87.047819008570997</v>
      </c>
      <c r="P52" s="449"/>
      <c r="Q52" s="189">
        <v>32</v>
      </c>
    </row>
    <row r="53" spans="2:17" s="136" customFormat="1" ht="13.8">
      <c r="B53" s="142">
        <v>33</v>
      </c>
      <c r="C53" s="143">
        <v>50</v>
      </c>
      <c r="D53" s="144" t="s">
        <v>137</v>
      </c>
      <c r="E53" s="52" t="s">
        <v>1141</v>
      </c>
      <c r="F53" s="213">
        <v>26.147075749017272</v>
      </c>
      <c r="G53" s="175">
        <v>20</v>
      </c>
      <c r="H53" s="175">
        <v>10</v>
      </c>
      <c r="I53" s="175">
        <v>1</v>
      </c>
      <c r="J53" s="176">
        <v>1</v>
      </c>
      <c r="K53" s="176">
        <v>0.25</v>
      </c>
      <c r="L53" s="176">
        <v>0.25</v>
      </c>
      <c r="M53" s="175">
        <v>0</v>
      </c>
      <c r="N53" s="448" t="s">
        <v>1418</v>
      </c>
      <c r="O53" s="450">
        <v>58.647075749017276</v>
      </c>
      <c r="P53" s="449"/>
      <c r="Q53" s="189">
        <v>33</v>
      </c>
    </row>
    <row r="54" spans="2:17" s="136" customFormat="1" ht="13.8">
      <c r="B54" s="142">
        <v>34</v>
      </c>
      <c r="C54" s="143">
        <v>51</v>
      </c>
      <c r="D54" s="144" t="s">
        <v>138</v>
      </c>
      <c r="E54" s="52" t="s">
        <v>1141</v>
      </c>
      <c r="F54" s="213">
        <v>57.761701539321066</v>
      </c>
      <c r="G54" s="175">
        <v>20</v>
      </c>
      <c r="H54" s="175">
        <v>10</v>
      </c>
      <c r="I54" s="175">
        <v>1</v>
      </c>
      <c r="J54" s="176">
        <v>1</v>
      </c>
      <c r="K54" s="176">
        <v>0.25</v>
      </c>
      <c r="L54" s="176">
        <v>0.25</v>
      </c>
      <c r="M54" s="175">
        <v>0</v>
      </c>
      <c r="N54" s="448" t="s">
        <v>1418</v>
      </c>
      <c r="O54" s="450">
        <v>90.261701539321066</v>
      </c>
      <c r="P54" s="449"/>
      <c r="Q54" s="189">
        <v>34</v>
      </c>
    </row>
    <row r="55" spans="2:17" s="136" customFormat="1" ht="13.8">
      <c r="B55" s="142">
        <v>35</v>
      </c>
      <c r="C55" s="143">
        <v>54</v>
      </c>
      <c r="D55" s="144" t="s">
        <v>139</v>
      </c>
      <c r="E55" s="52" t="s">
        <v>1141</v>
      </c>
      <c r="F55" s="213">
        <v>65.377785457643597</v>
      </c>
      <c r="G55" s="175">
        <v>20</v>
      </c>
      <c r="H55" s="175">
        <v>10</v>
      </c>
      <c r="I55" s="175">
        <v>1</v>
      </c>
      <c r="J55" s="176">
        <v>1</v>
      </c>
      <c r="K55" s="176">
        <v>0.25</v>
      </c>
      <c r="L55" s="176">
        <v>0.25</v>
      </c>
      <c r="M55" s="175">
        <v>0</v>
      </c>
      <c r="N55" s="448" t="s">
        <v>1418</v>
      </c>
      <c r="O55" s="450">
        <v>97.877785457643597</v>
      </c>
      <c r="P55" s="449"/>
      <c r="Q55" s="189">
        <v>35</v>
      </c>
    </row>
    <row r="56" spans="2:17" s="136" customFormat="1" ht="13.8">
      <c r="B56" s="142">
        <v>36</v>
      </c>
      <c r="C56" s="143">
        <v>55</v>
      </c>
      <c r="D56" s="144" t="s">
        <v>140</v>
      </c>
      <c r="E56" s="52" t="s">
        <v>1141</v>
      </c>
      <c r="F56" s="213">
        <v>54.74990585581596</v>
      </c>
      <c r="G56" s="175">
        <v>20</v>
      </c>
      <c r="H56" s="175">
        <v>10</v>
      </c>
      <c r="I56" s="175">
        <v>1</v>
      </c>
      <c r="J56" s="176">
        <v>1</v>
      </c>
      <c r="K56" s="176">
        <v>0.25</v>
      </c>
      <c r="L56" s="176">
        <v>0.25</v>
      </c>
      <c r="M56" s="175">
        <v>0</v>
      </c>
      <c r="N56" s="448" t="s">
        <v>1418</v>
      </c>
      <c r="O56" s="450">
        <v>87.249905855815967</v>
      </c>
      <c r="P56" s="449"/>
      <c r="Q56" s="189">
        <v>36</v>
      </c>
    </row>
    <row r="57" spans="2:17" s="136" customFormat="1" ht="13.8">
      <c r="B57" s="142">
        <v>37</v>
      </c>
      <c r="C57" s="143">
        <v>57</v>
      </c>
      <c r="D57" s="144" t="s">
        <v>141</v>
      </c>
      <c r="E57" s="52" t="s">
        <v>1141</v>
      </c>
      <c r="F57" s="213">
        <v>65.166555045267799</v>
      </c>
      <c r="G57" s="175">
        <v>20</v>
      </c>
      <c r="H57" s="175">
        <v>10</v>
      </c>
      <c r="I57" s="175">
        <v>1</v>
      </c>
      <c r="J57" s="176">
        <v>1</v>
      </c>
      <c r="K57" s="176">
        <v>0.25</v>
      </c>
      <c r="L57" s="176">
        <v>0.25</v>
      </c>
      <c r="M57" s="175">
        <v>0</v>
      </c>
      <c r="N57" s="448" t="s">
        <v>1418</v>
      </c>
      <c r="O57" s="450">
        <v>97.666555045267799</v>
      </c>
      <c r="P57" s="449"/>
      <c r="Q57" s="189">
        <v>37</v>
      </c>
    </row>
    <row r="58" spans="2:17" s="136" customFormat="1" ht="13.8">
      <c r="B58" s="142">
        <v>38</v>
      </c>
      <c r="C58" s="143">
        <v>58</v>
      </c>
      <c r="D58" s="144" t="s">
        <v>142</v>
      </c>
      <c r="E58" s="52" t="s">
        <v>1141</v>
      </c>
      <c r="F58" s="213">
        <v>57.403239694246004</v>
      </c>
      <c r="G58" s="175">
        <v>20</v>
      </c>
      <c r="H58" s="175">
        <v>10</v>
      </c>
      <c r="I58" s="175">
        <v>1</v>
      </c>
      <c r="J58" s="176">
        <v>0</v>
      </c>
      <c r="K58" s="176">
        <v>0.25</v>
      </c>
      <c r="L58" s="176">
        <v>0.25</v>
      </c>
      <c r="M58" s="175">
        <v>0</v>
      </c>
      <c r="N58" s="448" t="s">
        <v>1418</v>
      </c>
      <c r="O58" s="450">
        <v>88.903239694245997</v>
      </c>
      <c r="P58" s="449"/>
      <c r="Q58" s="189">
        <v>38</v>
      </c>
    </row>
    <row r="59" spans="2:17" s="136" customFormat="1" ht="13.8">
      <c r="B59" s="142">
        <v>39</v>
      </c>
      <c r="C59" s="143">
        <v>59</v>
      </c>
      <c r="D59" s="144" t="s">
        <v>143</v>
      </c>
      <c r="E59" s="52" t="s">
        <v>1141</v>
      </c>
      <c r="F59" s="213">
        <v>66.707951966802057</v>
      </c>
      <c r="G59" s="175">
        <v>20</v>
      </c>
      <c r="H59" s="175">
        <v>10</v>
      </c>
      <c r="I59" s="175">
        <v>1</v>
      </c>
      <c r="J59" s="176">
        <v>1</v>
      </c>
      <c r="K59" s="176">
        <v>0.25</v>
      </c>
      <c r="L59" s="176">
        <v>0.25</v>
      </c>
      <c r="M59" s="175">
        <v>0</v>
      </c>
      <c r="N59" s="448" t="s">
        <v>1418</v>
      </c>
      <c r="O59" s="450">
        <v>99.207951966802057</v>
      </c>
      <c r="P59" s="449"/>
      <c r="Q59" s="189">
        <v>39</v>
      </c>
    </row>
    <row r="60" spans="2:17" s="136" customFormat="1" ht="13.8">
      <c r="B60" s="142">
        <v>40</v>
      </c>
      <c r="C60" s="143">
        <v>60</v>
      </c>
      <c r="D60" s="144" t="s">
        <v>144</v>
      </c>
      <c r="E60" s="52" t="s">
        <v>1257</v>
      </c>
      <c r="F60" s="213">
        <v>0</v>
      </c>
      <c r="G60" s="175">
        <v>20</v>
      </c>
      <c r="H60" s="175">
        <v>10</v>
      </c>
      <c r="I60" s="175">
        <v>1</v>
      </c>
      <c r="J60" s="176">
        <v>1</v>
      </c>
      <c r="K60" s="176">
        <v>0.25</v>
      </c>
      <c r="L60" s="176">
        <v>0</v>
      </c>
      <c r="M60" s="175">
        <v>0</v>
      </c>
      <c r="N60" s="448" t="s">
        <v>1418</v>
      </c>
      <c r="O60" s="450">
        <v>0</v>
      </c>
      <c r="P60" s="449"/>
      <c r="Q60" s="189">
        <v>40</v>
      </c>
    </row>
    <row r="61" spans="2:17" s="136" customFormat="1" ht="13.8">
      <c r="B61" s="142">
        <v>41</v>
      </c>
      <c r="C61" s="143">
        <v>63</v>
      </c>
      <c r="D61" s="144" t="s">
        <v>145</v>
      </c>
      <c r="E61" s="52" t="s">
        <v>1141</v>
      </c>
      <c r="F61" s="213">
        <v>45.846470148458728</v>
      </c>
      <c r="G61" s="175">
        <v>20</v>
      </c>
      <c r="H61" s="175">
        <v>10</v>
      </c>
      <c r="I61" s="175">
        <v>1</v>
      </c>
      <c r="J61" s="176">
        <v>1</v>
      </c>
      <c r="K61" s="176">
        <v>0.25</v>
      </c>
      <c r="L61" s="176">
        <v>0</v>
      </c>
      <c r="M61" s="175">
        <v>0</v>
      </c>
      <c r="N61" s="448" t="s">
        <v>1418</v>
      </c>
      <c r="O61" s="450">
        <v>78.096470148458735</v>
      </c>
      <c r="P61" s="449"/>
      <c r="Q61" s="189">
        <v>41</v>
      </c>
    </row>
    <row r="62" spans="2:17" s="136" customFormat="1" ht="13.8">
      <c r="B62" s="142">
        <v>42</v>
      </c>
      <c r="C62" s="143">
        <v>65</v>
      </c>
      <c r="D62" s="144" t="s">
        <v>146</v>
      </c>
      <c r="E62" s="52" t="s">
        <v>1141</v>
      </c>
      <c r="F62" s="213">
        <v>55.197504624893917</v>
      </c>
      <c r="G62" s="175">
        <v>20</v>
      </c>
      <c r="H62" s="175">
        <v>10</v>
      </c>
      <c r="I62" s="175">
        <v>1</v>
      </c>
      <c r="J62" s="176">
        <v>1</v>
      </c>
      <c r="K62" s="176">
        <v>0.25</v>
      </c>
      <c r="L62" s="176">
        <v>0.25</v>
      </c>
      <c r="M62" s="175">
        <v>0</v>
      </c>
      <c r="N62" s="448" t="s">
        <v>1418</v>
      </c>
      <c r="O62" s="450">
        <v>87.697504624893924</v>
      </c>
      <c r="P62" s="449"/>
      <c r="Q62" s="189">
        <v>42</v>
      </c>
    </row>
    <row r="63" spans="2:17" s="136" customFormat="1" ht="13.8">
      <c r="B63" s="142">
        <v>43</v>
      </c>
      <c r="C63" s="143">
        <v>66</v>
      </c>
      <c r="D63" s="144" t="s">
        <v>147</v>
      </c>
      <c r="E63" s="52" t="s">
        <v>1141</v>
      </c>
      <c r="F63" s="213">
        <v>60.471440711023185</v>
      </c>
      <c r="G63" s="175">
        <v>20</v>
      </c>
      <c r="H63" s="175">
        <v>10</v>
      </c>
      <c r="I63" s="175">
        <v>1</v>
      </c>
      <c r="J63" s="176">
        <v>1</v>
      </c>
      <c r="K63" s="176">
        <v>0.25</v>
      </c>
      <c r="L63" s="176">
        <v>0.25</v>
      </c>
      <c r="M63" s="175">
        <v>0</v>
      </c>
      <c r="N63" s="448" t="s">
        <v>1418</v>
      </c>
      <c r="O63" s="450">
        <v>92.971440711023178</v>
      </c>
      <c r="P63" s="449"/>
      <c r="Q63" s="189">
        <v>43</v>
      </c>
    </row>
    <row r="64" spans="2:17" s="136" customFormat="1" ht="13.8">
      <c r="B64" s="142">
        <v>44</v>
      </c>
      <c r="C64" s="143">
        <v>67</v>
      </c>
      <c r="D64" s="144" t="s">
        <v>148</v>
      </c>
      <c r="E64" s="52" t="s">
        <v>1141</v>
      </c>
      <c r="F64" s="213">
        <v>44.900475730064599</v>
      </c>
      <c r="G64" s="175">
        <v>20</v>
      </c>
      <c r="H64" s="175">
        <v>10</v>
      </c>
      <c r="I64" s="175">
        <v>1</v>
      </c>
      <c r="J64" s="176">
        <v>0</v>
      </c>
      <c r="K64" s="176">
        <v>0.25</v>
      </c>
      <c r="L64" s="176">
        <v>0.25</v>
      </c>
      <c r="M64" s="175">
        <v>0</v>
      </c>
      <c r="N64" s="448" t="s">
        <v>1418</v>
      </c>
      <c r="O64" s="450">
        <v>76.400475730064599</v>
      </c>
      <c r="P64" s="449"/>
      <c r="Q64" s="189">
        <v>44</v>
      </c>
    </row>
    <row r="65" spans="2:17" s="136" customFormat="1" ht="13.8">
      <c r="B65" s="142">
        <v>45</v>
      </c>
      <c r="C65" s="143">
        <v>68</v>
      </c>
      <c r="D65" s="144" t="s">
        <v>149</v>
      </c>
      <c r="E65" s="52" t="s">
        <v>1141</v>
      </c>
      <c r="F65" s="213">
        <v>46.922362897289958</v>
      </c>
      <c r="G65" s="175">
        <v>20</v>
      </c>
      <c r="H65" s="175">
        <v>10</v>
      </c>
      <c r="I65" s="175">
        <v>1</v>
      </c>
      <c r="J65" s="176">
        <v>1</v>
      </c>
      <c r="K65" s="176">
        <v>0.25</v>
      </c>
      <c r="L65" s="176">
        <v>0.25</v>
      </c>
      <c r="M65" s="175">
        <v>0</v>
      </c>
      <c r="N65" s="448" t="s">
        <v>1418</v>
      </c>
      <c r="O65" s="450">
        <v>79.422362897289958</v>
      </c>
      <c r="P65" s="449"/>
      <c r="Q65" s="189">
        <v>45</v>
      </c>
    </row>
    <row r="66" spans="2:17" s="136" customFormat="1" ht="13.8">
      <c r="B66" s="142">
        <v>46</v>
      </c>
      <c r="C66" s="143">
        <v>69</v>
      </c>
      <c r="D66" s="144" t="s">
        <v>150</v>
      </c>
      <c r="E66" s="52" t="s">
        <v>1141</v>
      </c>
      <c r="F66" s="213">
        <v>34.150391825528821</v>
      </c>
      <c r="G66" s="175">
        <v>20</v>
      </c>
      <c r="H66" s="175">
        <v>10</v>
      </c>
      <c r="I66" s="175">
        <v>1</v>
      </c>
      <c r="J66" s="176">
        <v>1</v>
      </c>
      <c r="K66" s="176">
        <v>0.25</v>
      </c>
      <c r="L66" s="176">
        <v>0.25</v>
      </c>
      <c r="M66" s="175">
        <v>0</v>
      </c>
      <c r="N66" s="448" t="s">
        <v>1418</v>
      </c>
      <c r="O66" s="450">
        <v>66.650391825528828</v>
      </c>
      <c r="P66" s="449"/>
      <c r="Q66" s="189">
        <v>46</v>
      </c>
    </row>
    <row r="67" spans="2:17" s="136" customFormat="1" ht="13.8">
      <c r="B67" s="142">
        <v>47</v>
      </c>
      <c r="C67" s="143">
        <v>70</v>
      </c>
      <c r="D67" s="144" t="s">
        <v>151</v>
      </c>
      <c r="E67" s="52" t="s">
        <v>1257</v>
      </c>
      <c r="F67" s="213">
        <v>0</v>
      </c>
      <c r="G67" s="175">
        <v>20</v>
      </c>
      <c r="H67" s="175">
        <v>10</v>
      </c>
      <c r="I67" s="175">
        <v>1</v>
      </c>
      <c r="J67" s="176">
        <v>1</v>
      </c>
      <c r="K67" s="176">
        <v>0.25</v>
      </c>
      <c r="L67" s="176">
        <v>0</v>
      </c>
      <c r="M67" s="175">
        <v>0</v>
      </c>
      <c r="N67" s="448" t="s">
        <v>1418</v>
      </c>
      <c r="O67" s="450">
        <v>0</v>
      </c>
      <c r="P67" s="449"/>
      <c r="Q67" s="189">
        <v>47</v>
      </c>
    </row>
    <row r="68" spans="2:17" s="136" customFormat="1" ht="13.8">
      <c r="B68" s="142">
        <v>48</v>
      </c>
      <c r="C68" s="143">
        <v>71</v>
      </c>
      <c r="D68" s="144" t="s">
        <v>152</v>
      </c>
      <c r="E68" s="52" t="s">
        <v>1145</v>
      </c>
      <c r="F68" s="213">
        <v>0</v>
      </c>
      <c r="G68" s="175">
        <v>20</v>
      </c>
      <c r="H68" s="175">
        <v>10</v>
      </c>
      <c r="I68" s="175">
        <v>1</v>
      </c>
      <c r="J68" s="176">
        <v>1</v>
      </c>
      <c r="K68" s="176">
        <v>0.25</v>
      </c>
      <c r="L68" s="176">
        <v>0.25</v>
      </c>
      <c r="M68" s="175">
        <v>0</v>
      </c>
      <c r="N68" s="448" t="s">
        <v>1418</v>
      </c>
      <c r="O68" s="450">
        <v>0</v>
      </c>
      <c r="P68" s="449"/>
      <c r="Q68" s="189">
        <v>48</v>
      </c>
    </row>
    <row r="69" spans="2:17" s="136" customFormat="1" ht="13.8">
      <c r="B69" s="142">
        <v>49</v>
      </c>
      <c r="C69" s="143">
        <v>72</v>
      </c>
      <c r="D69" s="144" t="s">
        <v>153</v>
      </c>
      <c r="E69" s="52" t="s">
        <v>1257</v>
      </c>
      <c r="F69" s="213">
        <v>0</v>
      </c>
      <c r="G69" s="175">
        <v>20</v>
      </c>
      <c r="H69" s="175">
        <v>10</v>
      </c>
      <c r="I69" s="175">
        <v>1</v>
      </c>
      <c r="J69" s="176">
        <v>1</v>
      </c>
      <c r="K69" s="176">
        <v>0.25</v>
      </c>
      <c r="L69" s="176">
        <v>0.25</v>
      </c>
      <c r="M69" s="175">
        <v>0</v>
      </c>
      <c r="N69" s="448" t="s">
        <v>1418</v>
      </c>
      <c r="O69" s="450">
        <v>0</v>
      </c>
      <c r="P69" s="449"/>
      <c r="Q69" s="189">
        <v>49</v>
      </c>
    </row>
    <row r="70" spans="2:17" s="136" customFormat="1" ht="13.8">
      <c r="B70" s="142">
        <v>50</v>
      </c>
      <c r="C70" s="143">
        <v>74</v>
      </c>
      <c r="D70" s="144" t="s">
        <v>154</v>
      </c>
      <c r="E70" s="52" t="s">
        <v>1141</v>
      </c>
      <c r="F70" s="213">
        <v>56.562808564606186</v>
      </c>
      <c r="G70" s="175">
        <v>20</v>
      </c>
      <c r="H70" s="175">
        <v>10</v>
      </c>
      <c r="I70" s="175">
        <v>1</v>
      </c>
      <c r="J70" s="176">
        <v>1</v>
      </c>
      <c r="K70" s="176">
        <v>0.25</v>
      </c>
      <c r="L70" s="176">
        <v>0.25</v>
      </c>
      <c r="M70" s="175">
        <v>0</v>
      </c>
      <c r="N70" s="448" t="s">
        <v>1418</v>
      </c>
      <c r="O70" s="450">
        <v>89.062808564606186</v>
      </c>
      <c r="P70" s="449"/>
      <c r="Q70" s="189">
        <v>50</v>
      </c>
    </row>
    <row r="71" spans="2:17" s="136" customFormat="1" ht="13.8">
      <c r="B71" s="142">
        <v>51</v>
      </c>
      <c r="C71" s="143">
        <v>77</v>
      </c>
      <c r="D71" s="144" t="s">
        <v>155</v>
      </c>
      <c r="E71" s="52" t="s">
        <v>1141</v>
      </c>
      <c r="F71" s="213">
        <v>65.955850719220976</v>
      </c>
      <c r="G71" s="175">
        <v>20</v>
      </c>
      <c r="H71" s="175">
        <v>10</v>
      </c>
      <c r="I71" s="175">
        <v>1</v>
      </c>
      <c r="J71" s="176">
        <v>1</v>
      </c>
      <c r="K71" s="176">
        <v>0.25</v>
      </c>
      <c r="L71" s="176">
        <v>0.25</v>
      </c>
      <c r="M71" s="175">
        <v>0</v>
      </c>
      <c r="N71" s="448" t="s">
        <v>1418</v>
      </c>
      <c r="O71" s="450">
        <v>98.455850719220976</v>
      </c>
      <c r="P71" s="449"/>
      <c r="Q71" s="189">
        <v>51</v>
      </c>
    </row>
    <row r="72" spans="2:17" s="136" customFormat="1" ht="13.8">
      <c r="B72" s="142">
        <v>52</v>
      </c>
      <c r="C72" s="143">
        <v>78</v>
      </c>
      <c r="D72" s="144" t="s">
        <v>156</v>
      </c>
      <c r="E72" s="52" t="s">
        <v>1141</v>
      </c>
      <c r="F72" s="213">
        <v>38.79165322809866</v>
      </c>
      <c r="G72" s="175">
        <v>20</v>
      </c>
      <c r="H72" s="175">
        <v>10</v>
      </c>
      <c r="I72" s="175">
        <v>1</v>
      </c>
      <c r="J72" s="176">
        <v>1</v>
      </c>
      <c r="K72" s="176">
        <v>0.25</v>
      </c>
      <c r="L72" s="176">
        <v>0.25</v>
      </c>
      <c r="M72" s="175">
        <v>0</v>
      </c>
      <c r="N72" s="448" t="s">
        <v>1418</v>
      </c>
      <c r="O72" s="450">
        <v>71.291653228098653</v>
      </c>
      <c r="P72" s="449"/>
      <c r="Q72" s="189">
        <v>52</v>
      </c>
    </row>
    <row r="73" spans="2:17" s="136" customFormat="1" ht="13.8">
      <c r="B73" s="142">
        <v>53</v>
      </c>
      <c r="C73" s="143">
        <v>81</v>
      </c>
      <c r="D73" s="144" t="s">
        <v>157</v>
      </c>
      <c r="E73" s="52" t="s">
        <v>1141</v>
      </c>
      <c r="F73" s="213">
        <v>60.371974076328236</v>
      </c>
      <c r="G73" s="175">
        <v>20</v>
      </c>
      <c r="H73" s="175">
        <v>10</v>
      </c>
      <c r="I73" s="175">
        <v>1</v>
      </c>
      <c r="J73" s="176">
        <v>1</v>
      </c>
      <c r="K73" s="176">
        <v>0.25</v>
      </c>
      <c r="L73" s="176">
        <v>0.25</v>
      </c>
      <c r="M73" s="175">
        <v>0</v>
      </c>
      <c r="N73" s="448" t="s">
        <v>1418</v>
      </c>
      <c r="O73" s="450">
        <v>92.871974076328229</v>
      </c>
      <c r="P73" s="449"/>
      <c r="Q73" s="189">
        <v>53</v>
      </c>
    </row>
    <row r="74" spans="2:17" s="136" customFormat="1" ht="13.8">
      <c r="B74" s="142">
        <v>54</v>
      </c>
      <c r="C74" s="143">
        <v>83</v>
      </c>
      <c r="D74" s="144" t="s">
        <v>158</v>
      </c>
      <c r="E74" s="52" t="s">
        <v>1141</v>
      </c>
      <c r="F74" s="213">
        <v>66.240662083933358</v>
      </c>
      <c r="G74" s="175">
        <v>20</v>
      </c>
      <c r="H74" s="175">
        <v>10</v>
      </c>
      <c r="I74" s="175">
        <v>1</v>
      </c>
      <c r="J74" s="176">
        <v>1</v>
      </c>
      <c r="K74" s="176">
        <v>0.25</v>
      </c>
      <c r="L74" s="176">
        <v>0.25</v>
      </c>
      <c r="M74" s="175">
        <v>0</v>
      </c>
      <c r="N74" s="448" t="s">
        <v>1418</v>
      </c>
      <c r="O74" s="450">
        <v>98.740662083933358</v>
      </c>
      <c r="P74" s="449"/>
      <c r="Q74" s="189">
        <v>54</v>
      </c>
    </row>
    <row r="75" spans="2:17" s="136" customFormat="1" ht="13.8">
      <c r="B75" s="142">
        <v>55</v>
      </c>
      <c r="C75" s="143">
        <v>85</v>
      </c>
      <c r="D75" s="144" t="s">
        <v>159</v>
      </c>
      <c r="E75" s="52" t="s">
        <v>1141</v>
      </c>
      <c r="F75" s="213">
        <v>59.079064385896551</v>
      </c>
      <c r="G75" s="175">
        <v>20</v>
      </c>
      <c r="H75" s="175">
        <v>10</v>
      </c>
      <c r="I75" s="175">
        <v>1</v>
      </c>
      <c r="J75" s="176">
        <v>1</v>
      </c>
      <c r="K75" s="176">
        <v>0.25</v>
      </c>
      <c r="L75" s="176">
        <v>0.25</v>
      </c>
      <c r="M75" s="175">
        <v>0</v>
      </c>
      <c r="N75" s="448" t="s">
        <v>1418</v>
      </c>
      <c r="O75" s="450">
        <v>91.579064385896544</v>
      </c>
      <c r="P75" s="449"/>
      <c r="Q75" s="189">
        <v>55</v>
      </c>
    </row>
    <row r="76" spans="2:17" s="136" customFormat="1" ht="13.8">
      <c r="B76" s="142">
        <v>56</v>
      </c>
      <c r="C76" s="143">
        <v>88</v>
      </c>
      <c r="D76" s="144" t="s">
        <v>160</v>
      </c>
      <c r="E76" s="52" t="s">
        <v>1141</v>
      </c>
      <c r="F76" s="213">
        <v>67.184390978311484</v>
      </c>
      <c r="G76" s="175">
        <v>20</v>
      </c>
      <c r="H76" s="175">
        <v>10</v>
      </c>
      <c r="I76" s="175">
        <v>1</v>
      </c>
      <c r="J76" s="176">
        <v>1</v>
      </c>
      <c r="K76" s="176">
        <v>0.25</v>
      </c>
      <c r="L76" s="176">
        <v>0.25</v>
      </c>
      <c r="M76" s="175">
        <v>0</v>
      </c>
      <c r="N76" s="448" t="s">
        <v>1418</v>
      </c>
      <c r="O76" s="450">
        <v>99.684390978311484</v>
      </c>
      <c r="P76" s="449"/>
      <c r="Q76" s="189">
        <v>56</v>
      </c>
    </row>
    <row r="77" spans="2:17" s="136" customFormat="1" ht="13.8">
      <c r="B77" s="142">
        <v>57</v>
      </c>
      <c r="C77" s="143">
        <v>89</v>
      </c>
      <c r="D77" s="144" t="s">
        <v>161</v>
      </c>
      <c r="E77" s="52" t="s">
        <v>1141</v>
      </c>
      <c r="F77" s="213">
        <v>59.373055035238671</v>
      </c>
      <c r="G77" s="175">
        <v>20</v>
      </c>
      <c r="H77" s="175">
        <v>10</v>
      </c>
      <c r="I77" s="175">
        <v>1</v>
      </c>
      <c r="J77" s="176">
        <v>1</v>
      </c>
      <c r="K77" s="176">
        <v>0.25</v>
      </c>
      <c r="L77" s="176">
        <v>0.25</v>
      </c>
      <c r="M77" s="175">
        <v>0</v>
      </c>
      <c r="N77" s="448" t="s">
        <v>1418</v>
      </c>
      <c r="O77" s="450">
        <v>91.873055035238679</v>
      </c>
      <c r="P77" s="449"/>
      <c r="Q77" s="189">
        <v>57</v>
      </c>
    </row>
    <row r="78" spans="2:17" s="136" customFormat="1" ht="27.6">
      <c r="B78" s="142">
        <v>58</v>
      </c>
      <c r="C78" s="143">
        <v>90</v>
      </c>
      <c r="D78" s="144" t="s">
        <v>162</v>
      </c>
      <c r="E78" s="52" t="s">
        <v>1141</v>
      </c>
      <c r="F78" s="213">
        <v>39.866764785569487</v>
      </c>
      <c r="G78" s="175">
        <v>20</v>
      </c>
      <c r="H78" s="175">
        <v>10</v>
      </c>
      <c r="I78" s="175">
        <v>1</v>
      </c>
      <c r="J78" s="176">
        <v>1</v>
      </c>
      <c r="K78" s="176">
        <v>0.25</v>
      </c>
      <c r="L78" s="176">
        <v>0.25</v>
      </c>
      <c r="M78" s="175">
        <v>0</v>
      </c>
      <c r="N78" s="448" t="s">
        <v>1418</v>
      </c>
      <c r="O78" s="450">
        <v>72.366764785569487</v>
      </c>
      <c r="P78" s="449"/>
      <c r="Q78" s="189">
        <v>58</v>
      </c>
    </row>
    <row r="79" spans="2:17" s="136" customFormat="1" ht="13.8">
      <c r="B79" s="142">
        <v>59</v>
      </c>
      <c r="C79" s="143">
        <v>91</v>
      </c>
      <c r="D79" s="144" t="s">
        <v>163</v>
      </c>
      <c r="E79" s="52" t="s">
        <v>1141</v>
      </c>
      <c r="F79" s="213">
        <v>18.83304581154993</v>
      </c>
      <c r="G79" s="175">
        <v>20</v>
      </c>
      <c r="H79" s="175">
        <v>10</v>
      </c>
      <c r="I79" s="175">
        <v>1</v>
      </c>
      <c r="J79" s="176">
        <v>1</v>
      </c>
      <c r="K79" s="176">
        <v>0.25</v>
      </c>
      <c r="L79" s="176">
        <v>0.25</v>
      </c>
      <c r="M79" s="175">
        <v>0</v>
      </c>
      <c r="N79" s="448" t="s">
        <v>1418</v>
      </c>
      <c r="O79" s="450">
        <v>51.33304581154993</v>
      </c>
      <c r="P79" s="449"/>
      <c r="Q79" s="189">
        <v>59</v>
      </c>
    </row>
    <row r="80" spans="2:17" s="136" customFormat="1" ht="13.8">
      <c r="B80" s="142">
        <v>60</v>
      </c>
      <c r="C80" s="143">
        <v>92</v>
      </c>
      <c r="D80" s="144" t="s">
        <v>164</v>
      </c>
      <c r="E80" s="52" t="s">
        <v>1141</v>
      </c>
      <c r="F80" s="213">
        <v>64.975505062697849</v>
      </c>
      <c r="G80" s="175">
        <v>20</v>
      </c>
      <c r="H80" s="175">
        <v>10</v>
      </c>
      <c r="I80" s="175">
        <v>1</v>
      </c>
      <c r="J80" s="176">
        <v>1</v>
      </c>
      <c r="K80" s="176">
        <v>0.25</v>
      </c>
      <c r="L80" s="176">
        <v>0.25</v>
      </c>
      <c r="M80" s="175">
        <v>0</v>
      </c>
      <c r="N80" s="448" t="s">
        <v>1418</v>
      </c>
      <c r="O80" s="450">
        <v>97.475505062697849</v>
      </c>
      <c r="P80" s="449"/>
      <c r="Q80" s="189">
        <v>60</v>
      </c>
    </row>
    <row r="81" spans="2:17" s="136" customFormat="1" ht="13.8">
      <c r="B81" s="142">
        <v>61</v>
      </c>
      <c r="C81" s="143">
        <v>93</v>
      </c>
      <c r="D81" s="144" t="s">
        <v>165</v>
      </c>
      <c r="E81" s="52" t="s">
        <v>1141</v>
      </c>
      <c r="F81" s="213">
        <v>50.153275736833962</v>
      </c>
      <c r="G81" s="175">
        <v>20</v>
      </c>
      <c r="H81" s="175">
        <v>10</v>
      </c>
      <c r="I81" s="175">
        <v>1</v>
      </c>
      <c r="J81" s="176">
        <v>1</v>
      </c>
      <c r="K81" s="176">
        <v>0.25</v>
      </c>
      <c r="L81" s="176">
        <v>0</v>
      </c>
      <c r="M81" s="175">
        <v>0</v>
      </c>
      <c r="N81" s="448" t="s">
        <v>1418</v>
      </c>
      <c r="O81" s="450">
        <v>82.403275736833962</v>
      </c>
      <c r="P81" s="449"/>
      <c r="Q81" s="189">
        <v>61</v>
      </c>
    </row>
    <row r="82" spans="2:17" s="136" customFormat="1" ht="13.8">
      <c r="B82" s="142">
        <v>62</v>
      </c>
      <c r="C82" s="143">
        <v>94</v>
      </c>
      <c r="D82" s="144" t="s">
        <v>166</v>
      </c>
      <c r="E82" s="52" t="s">
        <v>1145</v>
      </c>
      <c r="F82" s="213">
        <v>0</v>
      </c>
      <c r="G82" s="175">
        <v>20</v>
      </c>
      <c r="H82" s="175">
        <v>10</v>
      </c>
      <c r="I82" s="175">
        <v>1</v>
      </c>
      <c r="J82" s="176">
        <v>0</v>
      </c>
      <c r="K82" s="176">
        <v>0.25</v>
      </c>
      <c r="L82" s="176">
        <v>0.25</v>
      </c>
      <c r="M82" s="175">
        <v>0</v>
      </c>
      <c r="N82" s="448" t="s">
        <v>1418</v>
      </c>
      <c r="O82" s="450">
        <v>0</v>
      </c>
      <c r="P82" s="449"/>
      <c r="Q82" s="189">
        <v>62</v>
      </c>
    </row>
    <row r="83" spans="2:17" s="136" customFormat="1" ht="13.8">
      <c r="B83" s="142">
        <v>63</v>
      </c>
      <c r="C83" s="143">
        <v>95</v>
      </c>
      <c r="D83" s="144" t="s">
        <v>167</v>
      </c>
      <c r="E83" s="52" t="s">
        <v>1141</v>
      </c>
      <c r="F83" s="213">
        <v>54.466174527376033</v>
      </c>
      <c r="G83" s="175">
        <v>20</v>
      </c>
      <c r="H83" s="175">
        <v>10</v>
      </c>
      <c r="I83" s="175">
        <v>1</v>
      </c>
      <c r="J83" s="176">
        <v>1</v>
      </c>
      <c r="K83" s="176">
        <v>0.25</v>
      </c>
      <c r="L83" s="176">
        <v>0.25</v>
      </c>
      <c r="M83" s="175">
        <v>0</v>
      </c>
      <c r="N83" s="448" t="s">
        <v>1418</v>
      </c>
      <c r="O83" s="450">
        <v>86.96617452737604</v>
      </c>
      <c r="P83" s="449"/>
      <c r="Q83" s="189">
        <v>63</v>
      </c>
    </row>
    <row r="84" spans="2:17" s="136" customFormat="1" ht="13.8">
      <c r="B84" s="142">
        <v>64</v>
      </c>
      <c r="C84" s="143">
        <v>96</v>
      </c>
      <c r="D84" s="144" t="s">
        <v>168</v>
      </c>
      <c r="E84" s="52" t="s">
        <v>1145</v>
      </c>
      <c r="F84" s="213">
        <v>0</v>
      </c>
      <c r="G84" s="175">
        <v>20</v>
      </c>
      <c r="H84" s="175">
        <v>10</v>
      </c>
      <c r="I84" s="175">
        <v>1</v>
      </c>
      <c r="J84" s="176">
        <v>1</v>
      </c>
      <c r="K84" s="176">
        <v>0.25</v>
      </c>
      <c r="L84" s="176">
        <v>0.25</v>
      </c>
      <c r="M84" s="175">
        <v>0</v>
      </c>
      <c r="N84" s="448" t="s">
        <v>1418</v>
      </c>
      <c r="O84" s="450">
        <v>0</v>
      </c>
      <c r="P84" s="449"/>
      <c r="Q84" s="189">
        <v>64</v>
      </c>
    </row>
    <row r="85" spans="2:17" s="136" customFormat="1" ht="13.8">
      <c r="B85" s="142">
        <v>65</v>
      </c>
      <c r="C85" s="143">
        <v>98</v>
      </c>
      <c r="D85" s="144" t="s">
        <v>169</v>
      </c>
      <c r="E85" s="52" t="s">
        <v>1141</v>
      </c>
      <c r="F85" s="213">
        <v>67.000662506281088</v>
      </c>
      <c r="G85" s="175">
        <v>20</v>
      </c>
      <c r="H85" s="175">
        <v>10</v>
      </c>
      <c r="I85" s="175">
        <v>1</v>
      </c>
      <c r="J85" s="176">
        <v>1</v>
      </c>
      <c r="K85" s="176">
        <v>0.25</v>
      </c>
      <c r="L85" s="176">
        <v>0.25</v>
      </c>
      <c r="M85" s="175">
        <v>0</v>
      </c>
      <c r="N85" s="448" t="s">
        <v>1418</v>
      </c>
      <c r="O85" s="450">
        <v>99.500662506281088</v>
      </c>
      <c r="P85" s="449"/>
      <c r="Q85" s="189">
        <v>65</v>
      </c>
    </row>
    <row r="86" spans="2:17" s="136" customFormat="1" ht="13.8">
      <c r="B86" s="142">
        <v>66</v>
      </c>
      <c r="C86" s="143">
        <v>99</v>
      </c>
      <c r="D86" s="144" t="s">
        <v>170</v>
      </c>
      <c r="E86" s="52" t="s">
        <v>1141</v>
      </c>
      <c r="F86" s="213">
        <v>56.686959048797355</v>
      </c>
      <c r="G86" s="175">
        <v>20</v>
      </c>
      <c r="H86" s="175">
        <v>10</v>
      </c>
      <c r="I86" s="175">
        <v>1</v>
      </c>
      <c r="J86" s="176">
        <v>1</v>
      </c>
      <c r="K86" s="176">
        <v>0.25</v>
      </c>
      <c r="L86" s="176">
        <v>0.25</v>
      </c>
      <c r="M86" s="175">
        <v>0</v>
      </c>
      <c r="N86" s="448" t="s">
        <v>1418</v>
      </c>
      <c r="O86" s="450">
        <v>89.186959048797348</v>
      </c>
      <c r="P86" s="449"/>
      <c r="Q86" s="189">
        <v>66</v>
      </c>
    </row>
    <row r="87" spans="2:17" s="136" customFormat="1" ht="13.8">
      <c r="B87" s="142">
        <v>67</v>
      </c>
      <c r="C87" s="143">
        <v>100</v>
      </c>
      <c r="D87" s="144" t="s">
        <v>171</v>
      </c>
      <c r="E87" s="52" t="s">
        <v>1141</v>
      </c>
      <c r="F87" s="213">
        <v>0</v>
      </c>
      <c r="G87" s="175">
        <v>20</v>
      </c>
      <c r="H87" s="175">
        <v>10</v>
      </c>
      <c r="I87" s="175">
        <v>1</v>
      </c>
      <c r="J87" s="176">
        <v>1</v>
      </c>
      <c r="K87" s="176">
        <v>0.25</v>
      </c>
      <c r="L87" s="176">
        <v>0.25</v>
      </c>
      <c r="M87" s="175">
        <v>0</v>
      </c>
      <c r="N87" s="448" t="s">
        <v>1418</v>
      </c>
      <c r="O87" s="450">
        <v>32.5</v>
      </c>
      <c r="P87" s="449"/>
      <c r="Q87" s="189">
        <v>67</v>
      </c>
    </row>
    <row r="88" spans="2:17" s="136" customFormat="1" ht="13.8">
      <c r="B88" s="142">
        <v>68</v>
      </c>
      <c r="C88" s="143">
        <v>101</v>
      </c>
      <c r="D88" s="144" t="s">
        <v>172</v>
      </c>
      <c r="E88" s="52" t="s">
        <v>1141</v>
      </c>
      <c r="F88" s="213">
        <v>59.02277163976693</v>
      </c>
      <c r="G88" s="175">
        <v>20</v>
      </c>
      <c r="H88" s="175">
        <v>10</v>
      </c>
      <c r="I88" s="175">
        <v>1</v>
      </c>
      <c r="J88" s="176">
        <v>1</v>
      </c>
      <c r="K88" s="176">
        <v>0.25</v>
      </c>
      <c r="L88" s="176">
        <v>0.25</v>
      </c>
      <c r="M88" s="175">
        <v>0</v>
      </c>
      <c r="N88" s="448" t="s">
        <v>1418</v>
      </c>
      <c r="O88" s="450">
        <v>91.52277163976693</v>
      </c>
      <c r="P88" s="449"/>
      <c r="Q88" s="189">
        <v>68</v>
      </c>
    </row>
    <row r="89" spans="2:17" s="136" customFormat="1" ht="13.8">
      <c r="B89" s="142">
        <v>69</v>
      </c>
      <c r="C89" s="143">
        <v>102</v>
      </c>
      <c r="D89" s="144" t="s">
        <v>173</v>
      </c>
      <c r="E89" s="52" t="s">
        <v>1141</v>
      </c>
      <c r="F89" s="213">
        <v>67.329833704474296</v>
      </c>
      <c r="G89" s="175">
        <v>20</v>
      </c>
      <c r="H89" s="175">
        <v>10</v>
      </c>
      <c r="I89" s="175">
        <v>1</v>
      </c>
      <c r="J89" s="176">
        <v>0</v>
      </c>
      <c r="K89" s="176">
        <v>0.25</v>
      </c>
      <c r="L89" s="176">
        <v>0.25</v>
      </c>
      <c r="M89" s="175">
        <v>0</v>
      </c>
      <c r="N89" s="448" t="s">
        <v>1418</v>
      </c>
      <c r="O89" s="450">
        <v>98.829833704474296</v>
      </c>
      <c r="P89" s="449"/>
      <c r="Q89" s="189">
        <v>69</v>
      </c>
    </row>
    <row r="90" spans="2:17" s="136" customFormat="1" ht="13.8">
      <c r="B90" s="142">
        <v>70</v>
      </c>
      <c r="C90" s="143">
        <v>105</v>
      </c>
      <c r="D90" s="144" t="s">
        <v>174</v>
      </c>
      <c r="E90" s="52" t="s">
        <v>1141</v>
      </c>
      <c r="F90" s="213">
        <v>57.987999992065589</v>
      </c>
      <c r="G90" s="175">
        <v>20</v>
      </c>
      <c r="H90" s="175">
        <v>10</v>
      </c>
      <c r="I90" s="175">
        <v>1</v>
      </c>
      <c r="J90" s="176">
        <v>1</v>
      </c>
      <c r="K90" s="176">
        <v>0.25</v>
      </c>
      <c r="L90" s="176">
        <v>0.25</v>
      </c>
      <c r="M90" s="175">
        <v>0</v>
      </c>
      <c r="N90" s="448" t="s">
        <v>1418</v>
      </c>
      <c r="O90" s="450">
        <v>90.487999992065596</v>
      </c>
      <c r="P90" s="449"/>
      <c r="Q90" s="189">
        <v>70</v>
      </c>
    </row>
    <row r="91" spans="2:17" s="136" customFormat="1" ht="13.8">
      <c r="B91" s="142">
        <v>71</v>
      </c>
      <c r="C91" s="143">
        <v>106</v>
      </c>
      <c r="D91" s="144" t="s">
        <v>175</v>
      </c>
      <c r="E91" s="52" t="s">
        <v>1141</v>
      </c>
      <c r="F91" s="213">
        <v>0</v>
      </c>
      <c r="G91" s="175">
        <v>20</v>
      </c>
      <c r="H91" s="175">
        <v>10</v>
      </c>
      <c r="I91" s="175">
        <v>1</v>
      </c>
      <c r="J91" s="176">
        <v>1</v>
      </c>
      <c r="K91" s="176">
        <v>0.25</v>
      </c>
      <c r="L91" s="176">
        <v>0.25</v>
      </c>
      <c r="M91" s="175">
        <v>0</v>
      </c>
      <c r="N91" s="448" t="s">
        <v>1418</v>
      </c>
      <c r="O91" s="450">
        <v>32.5</v>
      </c>
      <c r="P91" s="449"/>
      <c r="Q91" s="189">
        <v>71</v>
      </c>
    </row>
    <row r="92" spans="2:17" s="136" customFormat="1" ht="13.8">
      <c r="B92" s="142">
        <v>72</v>
      </c>
      <c r="C92" s="143">
        <v>107</v>
      </c>
      <c r="D92" s="144" t="s">
        <v>176</v>
      </c>
      <c r="E92" s="52" t="s">
        <v>1141</v>
      </c>
      <c r="F92" s="213">
        <v>57.063335342490305</v>
      </c>
      <c r="G92" s="175">
        <v>20</v>
      </c>
      <c r="H92" s="175">
        <v>10</v>
      </c>
      <c r="I92" s="175">
        <v>1</v>
      </c>
      <c r="J92" s="176">
        <v>1</v>
      </c>
      <c r="K92" s="176">
        <v>0.25</v>
      </c>
      <c r="L92" s="176">
        <v>0.25</v>
      </c>
      <c r="M92" s="175">
        <v>0</v>
      </c>
      <c r="N92" s="448" t="s">
        <v>1418</v>
      </c>
      <c r="O92" s="450">
        <v>89.563335342490305</v>
      </c>
      <c r="P92" s="449"/>
      <c r="Q92" s="189">
        <v>72</v>
      </c>
    </row>
    <row r="93" spans="2:17" s="136" customFormat="1" ht="13.8">
      <c r="B93" s="142">
        <v>73</v>
      </c>
      <c r="C93" s="143">
        <v>108</v>
      </c>
      <c r="D93" s="144" t="s">
        <v>177</v>
      </c>
      <c r="E93" s="52" t="s">
        <v>1141</v>
      </c>
      <c r="F93" s="213">
        <v>52.327623233954071</v>
      </c>
      <c r="G93" s="175">
        <v>20</v>
      </c>
      <c r="H93" s="175">
        <v>10</v>
      </c>
      <c r="I93" s="175">
        <v>1</v>
      </c>
      <c r="J93" s="176">
        <v>1</v>
      </c>
      <c r="K93" s="176">
        <v>0.25</v>
      </c>
      <c r="L93" s="176">
        <v>0.25</v>
      </c>
      <c r="M93" s="175">
        <v>0</v>
      </c>
      <c r="N93" s="448" t="s">
        <v>1418</v>
      </c>
      <c r="O93" s="450">
        <v>84.827623233954071</v>
      </c>
      <c r="P93" s="449"/>
      <c r="Q93" s="189">
        <v>73</v>
      </c>
    </row>
    <row r="94" spans="2:17" s="136" customFormat="1" ht="13.8">
      <c r="B94" s="142">
        <v>74</v>
      </c>
      <c r="C94" s="143">
        <v>109</v>
      </c>
      <c r="D94" s="144" t="s">
        <v>178</v>
      </c>
      <c r="E94" s="52" t="s">
        <v>1141</v>
      </c>
      <c r="F94" s="213">
        <v>64.336397974946124</v>
      </c>
      <c r="G94" s="175">
        <v>20</v>
      </c>
      <c r="H94" s="175">
        <v>10</v>
      </c>
      <c r="I94" s="175">
        <v>1</v>
      </c>
      <c r="J94" s="176">
        <v>1</v>
      </c>
      <c r="K94" s="176">
        <v>0.25</v>
      </c>
      <c r="L94" s="176">
        <v>0.25</v>
      </c>
      <c r="M94" s="175">
        <v>0</v>
      </c>
      <c r="N94" s="448" t="s">
        <v>1418</v>
      </c>
      <c r="O94" s="450">
        <v>96.836397974946124</v>
      </c>
      <c r="P94" s="449"/>
      <c r="Q94" s="189">
        <v>74</v>
      </c>
    </row>
    <row r="95" spans="2:17" s="136" customFormat="1" ht="13.8">
      <c r="B95" s="142">
        <v>75</v>
      </c>
      <c r="C95" s="143">
        <v>110</v>
      </c>
      <c r="D95" s="144" t="s">
        <v>179</v>
      </c>
      <c r="E95" s="52" t="s">
        <v>1141</v>
      </c>
      <c r="F95" s="213">
        <v>32.771647556062966</v>
      </c>
      <c r="G95" s="175">
        <v>20</v>
      </c>
      <c r="H95" s="175">
        <v>10</v>
      </c>
      <c r="I95" s="175">
        <v>1</v>
      </c>
      <c r="J95" s="176">
        <v>1</v>
      </c>
      <c r="K95" s="176">
        <v>0.25</v>
      </c>
      <c r="L95" s="176">
        <v>0.25</v>
      </c>
      <c r="M95" s="175">
        <v>0</v>
      </c>
      <c r="N95" s="448" t="s">
        <v>1418</v>
      </c>
      <c r="O95" s="450">
        <v>65.271647556062959</v>
      </c>
      <c r="P95" s="449"/>
      <c r="Q95" s="189">
        <v>75</v>
      </c>
    </row>
    <row r="96" spans="2:17" s="136" customFormat="1" ht="13.8">
      <c r="B96" s="142">
        <v>76</v>
      </c>
      <c r="C96" s="143">
        <v>112</v>
      </c>
      <c r="D96" s="144" t="s">
        <v>180</v>
      </c>
      <c r="E96" s="52" t="s">
        <v>1141</v>
      </c>
      <c r="F96" s="213">
        <v>63.141950168517731</v>
      </c>
      <c r="G96" s="175">
        <v>20</v>
      </c>
      <c r="H96" s="175">
        <v>10</v>
      </c>
      <c r="I96" s="175">
        <v>1</v>
      </c>
      <c r="J96" s="176">
        <v>1</v>
      </c>
      <c r="K96" s="176">
        <v>0.25</v>
      </c>
      <c r="L96" s="176">
        <v>0.25</v>
      </c>
      <c r="M96" s="175">
        <v>0</v>
      </c>
      <c r="N96" s="448" t="s">
        <v>1418</v>
      </c>
      <c r="O96" s="450">
        <v>95.641950168517724</v>
      </c>
      <c r="P96" s="449"/>
      <c r="Q96" s="189">
        <v>76</v>
      </c>
    </row>
    <row r="97" spans="2:17" s="136" customFormat="1" ht="13.8">
      <c r="B97" s="142">
        <v>77</v>
      </c>
      <c r="C97" s="143">
        <v>113</v>
      </c>
      <c r="D97" s="144" t="s">
        <v>181</v>
      </c>
      <c r="E97" s="52" t="s">
        <v>1141</v>
      </c>
      <c r="F97" s="213">
        <v>65.864423471476343</v>
      </c>
      <c r="G97" s="175">
        <v>20</v>
      </c>
      <c r="H97" s="175">
        <v>10</v>
      </c>
      <c r="I97" s="175">
        <v>1</v>
      </c>
      <c r="J97" s="176">
        <v>1</v>
      </c>
      <c r="K97" s="176">
        <v>0.25</v>
      </c>
      <c r="L97" s="176">
        <v>0.25</v>
      </c>
      <c r="M97" s="175">
        <v>0</v>
      </c>
      <c r="N97" s="448" t="s">
        <v>1418</v>
      </c>
      <c r="O97" s="450">
        <v>98.364423471476343</v>
      </c>
      <c r="P97" s="449"/>
      <c r="Q97" s="189">
        <v>77</v>
      </c>
    </row>
    <row r="98" spans="2:17" s="136" customFormat="1" ht="13.8">
      <c r="B98" s="142">
        <v>78</v>
      </c>
      <c r="C98" s="143">
        <v>114</v>
      </c>
      <c r="D98" s="144" t="s">
        <v>182</v>
      </c>
      <c r="E98" s="52" t="s">
        <v>1141</v>
      </c>
      <c r="F98" s="213">
        <v>65.602827509901005</v>
      </c>
      <c r="G98" s="175">
        <v>20</v>
      </c>
      <c r="H98" s="175">
        <v>10</v>
      </c>
      <c r="I98" s="175">
        <v>1</v>
      </c>
      <c r="J98" s="176">
        <v>1</v>
      </c>
      <c r="K98" s="176">
        <v>0.25</v>
      </c>
      <c r="L98" s="176">
        <v>0.25</v>
      </c>
      <c r="M98" s="175">
        <v>0</v>
      </c>
      <c r="N98" s="448" t="s">
        <v>1418</v>
      </c>
      <c r="O98" s="450">
        <v>98.102827509901005</v>
      </c>
      <c r="P98" s="449"/>
      <c r="Q98" s="189">
        <v>78</v>
      </c>
    </row>
    <row r="99" spans="2:17" s="136" customFormat="1" ht="13.8">
      <c r="B99" s="142">
        <v>79</v>
      </c>
      <c r="C99" s="143">
        <v>115</v>
      </c>
      <c r="D99" s="144" t="s">
        <v>183</v>
      </c>
      <c r="E99" s="52" t="s">
        <v>1141</v>
      </c>
      <c r="F99" s="213">
        <v>45.419860924906644</v>
      </c>
      <c r="G99" s="175">
        <v>20</v>
      </c>
      <c r="H99" s="175">
        <v>10</v>
      </c>
      <c r="I99" s="175">
        <v>1</v>
      </c>
      <c r="J99" s="176">
        <v>1</v>
      </c>
      <c r="K99" s="176">
        <v>0.25</v>
      </c>
      <c r="L99" s="176">
        <v>0.25</v>
      </c>
      <c r="M99" s="175">
        <v>0</v>
      </c>
      <c r="N99" s="448" t="s">
        <v>1418</v>
      </c>
      <c r="O99" s="450">
        <v>77.919860924906644</v>
      </c>
      <c r="P99" s="449"/>
      <c r="Q99" s="189">
        <v>79</v>
      </c>
    </row>
    <row r="100" spans="2:17" s="136" customFormat="1" ht="13.8">
      <c r="B100" s="142">
        <v>80</v>
      </c>
      <c r="C100" s="143">
        <v>116</v>
      </c>
      <c r="D100" s="144" t="s">
        <v>184</v>
      </c>
      <c r="E100" s="52" t="s">
        <v>1141</v>
      </c>
      <c r="F100" s="213">
        <v>53.645971948553978</v>
      </c>
      <c r="G100" s="175">
        <v>20</v>
      </c>
      <c r="H100" s="175">
        <v>10</v>
      </c>
      <c r="I100" s="175">
        <v>1</v>
      </c>
      <c r="J100" s="176">
        <v>1</v>
      </c>
      <c r="K100" s="176">
        <v>0.25</v>
      </c>
      <c r="L100" s="176">
        <v>0.25</v>
      </c>
      <c r="M100" s="175">
        <v>0</v>
      </c>
      <c r="N100" s="448" t="s">
        <v>1418</v>
      </c>
      <c r="O100" s="450">
        <v>86.145971948553978</v>
      </c>
      <c r="P100" s="449"/>
      <c r="Q100" s="189">
        <v>80</v>
      </c>
    </row>
    <row r="101" spans="2:17" s="136" customFormat="1" ht="13.8">
      <c r="B101" s="142">
        <v>81</v>
      </c>
      <c r="C101" s="143">
        <v>117</v>
      </c>
      <c r="D101" s="144" t="s">
        <v>185</v>
      </c>
      <c r="E101" s="52" t="s">
        <v>1141</v>
      </c>
      <c r="F101" s="213">
        <v>43.932447709197646</v>
      </c>
      <c r="G101" s="175">
        <v>20</v>
      </c>
      <c r="H101" s="175">
        <v>10</v>
      </c>
      <c r="I101" s="175">
        <v>1</v>
      </c>
      <c r="J101" s="176">
        <v>1</v>
      </c>
      <c r="K101" s="176">
        <v>0.25</v>
      </c>
      <c r="L101" s="176">
        <v>0.25</v>
      </c>
      <c r="M101" s="175">
        <v>0</v>
      </c>
      <c r="N101" s="448" t="s">
        <v>1418</v>
      </c>
      <c r="O101" s="450">
        <v>76.432447709197646</v>
      </c>
      <c r="P101" s="449"/>
      <c r="Q101" s="189">
        <v>81</v>
      </c>
    </row>
    <row r="102" spans="2:17" s="136" customFormat="1" ht="13.8">
      <c r="B102" s="142">
        <v>82</v>
      </c>
      <c r="C102" s="143">
        <v>118</v>
      </c>
      <c r="D102" s="144" t="s">
        <v>186</v>
      </c>
      <c r="E102" s="52" t="s">
        <v>1141</v>
      </c>
      <c r="F102" s="213">
        <v>46.28140931702093</v>
      </c>
      <c r="G102" s="175">
        <v>20</v>
      </c>
      <c r="H102" s="175">
        <v>10</v>
      </c>
      <c r="I102" s="175">
        <v>1</v>
      </c>
      <c r="J102" s="176">
        <v>1</v>
      </c>
      <c r="K102" s="176">
        <v>0.25</v>
      </c>
      <c r="L102" s="176">
        <v>0.25</v>
      </c>
      <c r="M102" s="175">
        <v>0</v>
      </c>
      <c r="N102" s="448" t="s">
        <v>1418</v>
      </c>
      <c r="O102" s="450">
        <v>78.78140931702093</v>
      </c>
      <c r="P102" s="449"/>
      <c r="Q102" s="189">
        <v>82</v>
      </c>
    </row>
    <row r="103" spans="2:17" s="136" customFormat="1" ht="13.8">
      <c r="B103" s="142">
        <v>83</v>
      </c>
      <c r="C103" s="143">
        <v>119</v>
      </c>
      <c r="D103" s="144" t="s">
        <v>187</v>
      </c>
      <c r="E103" s="52" t="s">
        <v>1141</v>
      </c>
      <c r="F103" s="213">
        <v>50.370705720492005</v>
      </c>
      <c r="G103" s="175">
        <v>20</v>
      </c>
      <c r="H103" s="175">
        <v>10</v>
      </c>
      <c r="I103" s="175">
        <v>1</v>
      </c>
      <c r="J103" s="176">
        <v>1</v>
      </c>
      <c r="K103" s="176">
        <v>0.25</v>
      </c>
      <c r="L103" s="176">
        <v>0</v>
      </c>
      <c r="M103" s="175">
        <v>0</v>
      </c>
      <c r="N103" s="448" t="s">
        <v>1418</v>
      </c>
      <c r="O103" s="450">
        <v>82.620705720491998</v>
      </c>
      <c r="P103" s="449"/>
      <c r="Q103" s="189">
        <v>83</v>
      </c>
    </row>
    <row r="104" spans="2:17" s="136" customFormat="1" ht="13.8">
      <c r="B104" s="142">
        <v>84</v>
      </c>
      <c r="C104" s="143">
        <v>120</v>
      </c>
      <c r="D104" s="144" t="s">
        <v>188</v>
      </c>
      <c r="E104" s="52" t="s">
        <v>1141</v>
      </c>
      <c r="F104" s="213">
        <v>55.819168725244026</v>
      </c>
      <c r="G104" s="175">
        <v>20</v>
      </c>
      <c r="H104" s="175">
        <v>10</v>
      </c>
      <c r="I104" s="175">
        <v>1</v>
      </c>
      <c r="J104" s="176">
        <v>1</v>
      </c>
      <c r="K104" s="176">
        <v>0.25</v>
      </c>
      <c r="L104" s="176">
        <v>0</v>
      </c>
      <c r="M104" s="175">
        <v>0</v>
      </c>
      <c r="N104" s="448" t="s">
        <v>1418</v>
      </c>
      <c r="O104" s="450">
        <v>88.069168725244026</v>
      </c>
      <c r="P104" s="449"/>
      <c r="Q104" s="189">
        <v>84</v>
      </c>
    </row>
    <row r="105" spans="2:17" s="136" customFormat="1" ht="13.8">
      <c r="B105" s="142">
        <v>85</v>
      </c>
      <c r="C105" s="143">
        <v>122</v>
      </c>
      <c r="D105" s="144" t="s">
        <v>189</v>
      </c>
      <c r="E105" s="52" t="s">
        <v>1141</v>
      </c>
      <c r="F105" s="213">
        <v>58.882005239015825</v>
      </c>
      <c r="G105" s="175">
        <v>20</v>
      </c>
      <c r="H105" s="175">
        <v>10</v>
      </c>
      <c r="I105" s="175">
        <v>1</v>
      </c>
      <c r="J105" s="176">
        <v>1</v>
      </c>
      <c r="K105" s="176">
        <v>0.25</v>
      </c>
      <c r="L105" s="176">
        <v>0.25</v>
      </c>
      <c r="M105" s="175">
        <v>0</v>
      </c>
      <c r="N105" s="448" t="s">
        <v>1418</v>
      </c>
      <c r="O105" s="450">
        <v>91.382005239015825</v>
      </c>
      <c r="P105" s="449"/>
      <c r="Q105" s="189">
        <v>85</v>
      </c>
    </row>
    <row r="106" spans="2:17" s="136" customFormat="1" ht="13.8">
      <c r="B106" s="142">
        <v>86</v>
      </c>
      <c r="C106" s="143">
        <v>123</v>
      </c>
      <c r="D106" s="144" t="s">
        <v>190</v>
      </c>
      <c r="E106" s="52" t="s">
        <v>1141</v>
      </c>
      <c r="F106" s="213">
        <v>24.249261704976242</v>
      </c>
      <c r="G106" s="175">
        <v>20</v>
      </c>
      <c r="H106" s="175">
        <v>10</v>
      </c>
      <c r="I106" s="175">
        <v>1</v>
      </c>
      <c r="J106" s="176">
        <v>1</v>
      </c>
      <c r="K106" s="176">
        <v>0.25</v>
      </c>
      <c r="L106" s="176">
        <v>0</v>
      </c>
      <c r="M106" s="175">
        <v>0</v>
      </c>
      <c r="N106" s="448" t="s">
        <v>1418</v>
      </c>
      <c r="O106" s="450">
        <v>56.499261704976242</v>
      </c>
      <c r="P106" s="449"/>
      <c r="Q106" s="189">
        <v>86</v>
      </c>
    </row>
    <row r="107" spans="2:17" s="136" customFormat="1" ht="13.8">
      <c r="B107" s="142">
        <v>87</v>
      </c>
      <c r="C107" s="143">
        <v>124</v>
      </c>
      <c r="D107" s="144" t="s">
        <v>191</v>
      </c>
      <c r="E107" s="52" t="s">
        <v>1257</v>
      </c>
      <c r="F107" s="213">
        <v>0</v>
      </c>
      <c r="G107" s="175">
        <v>0</v>
      </c>
      <c r="H107" s="175">
        <v>10</v>
      </c>
      <c r="I107" s="175">
        <v>1</v>
      </c>
      <c r="J107" s="176">
        <v>0</v>
      </c>
      <c r="K107" s="176">
        <v>0.25</v>
      </c>
      <c r="L107" s="176">
        <v>0</v>
      </c>
      <c r="M107" s="175">
        <v>0</v>
      </c>
      <c r="N107" s="448" t="s">
        <v>1418</v>
      </c>
      <c r="O107" s="450">
        <v>0</v>
      </c>
      <c r="P107" s="449"/>
      <c r="Q107" s="189">
        <v>87</v>
      </c>
    </row>
    <row r="108" spans="2:17" s="136" customFormat="1" ht="13.8">
      <c r="B108" s="142">
        <v>88</v>
      </c>
      <c r="C108" s="143">
        <v>125</v>
      </c>
      <c r="D108" s="144" t="s">
        <v>192</v>
      </c>
      <c r="E108" s="52" t="s">
        <v>1141</v>
      </c>
      <c r="F108" s="213">
        <v>67.5</v>
      </c>
      <c r="G108" s="175">
        <v>20</v>
      </c>
      <c r="H108" s="175">
        <v>10</v>
      </c>
      <c r="I108" s="175">
        <v>1</v>
      </c>
      <c r="J108" s="176">
        <v>1</v>
      </c>
      <c r="K108" s="176">
        <v>0.25</v>
      </c>
      <c r="L108" s="176">
        <v>0.25</v>
      </c>
      <c r="M108" s="175">
        <v>0</v>
      </c>
      <c r="N108" s="448" t="s">
        <v>1418</v>
      </c>
      <c r="O108" s="450">
        <v>100</v>
      </c>
      <c r="P108" s="449"/>
      <c r="Q108" s="189">
        <v>88</v>
      </c>
    </row>
    <row r="109" spans="2:17" s="136" customFormat="1" ht="13.8">
      <c r="B109" s="142">
        <v>89</v>
      </c>
      <c r="C109" s="143">
        <v>129</v>
      </c>
      <c r="D109" s="144" t="s">
        <v>193</v>
      </c>
      <c r="E109" s="52" t="s">
        <v>1257</v>
      </c>
      <c r="F109" s="213">
        <v>0</v>
      </c>
      <c r="G109" s="175">
        <v>20</v>
      </c>
      <c r="H109" s="175">
        <v>0</v>
      </c>
      <c r="I109" s="175">
        <v>1</v>
      </c>
      <c r="J109" s="176">
        <v>0</v>
      </c>
      <c r="K109" s="176">
        <v>0.25</v>
      </c>
      <c r="L109" s="176">
        <v>0</v>
      </c>
      <c r="M109" s="175">
        <v>0</v>
      </c>
      <c r="N109" s="448" t="s">
        <v>1418</v>
      </c>
      <c r="O109" s="450">
        <v>0</v>
      </c>
      <c r="P109" s="449"/>
      <c r="Q109" s="189">
        <v>89</v>
      </c>
    </row>
    <row r="110" spans="2:17" s="136" customFormat="1" ht="13.8">
      <c r="B110" s="142">
        <v>90</v>
      </c>
      <c r="C110" s="143">
        <v>130</v>
      </c>
      <c r="D110" s="144" t="s">
        <v>194</v>
      </c>
      <c r="E110" s="52" t="s">
        <v>1141</v>
      </c>
      <c r="F110" s="213">
        <v>13.706447925226298</v>
      </c>
      <c r="G110" s="175">
        <v>20</v>
      </c>
      <c r="H110" s="175">
        <v>10</v>
      </c>
      <c r="I110" s="175">
        <v>1</v>
      </c>
      <c r="J110" s="176">
        <v>1</v>
      </c>
      <c r="K110" s="176">
        <v>0.25</v>
      </c>
      <c r="L110" s="176">
        <v>0.25</v>
      </c>
      <c r="M110" s="175">
        <v>0</v>
      </c>
      <c r="N110" s="448" t="s">
        <v>1418</v>
      </c>
      <c r="O110" s="450">
        <v>46.2064479252263</v>
      </c>
      <c r="P110" s="449"/>
      <c r="Q110" s="189">
        <v>90</v>
      </c>
    </row>
    <row r="111" spans="2:17" s="136" customFormat="1" ht="13.8">
      <c r="B111" s="142">
        <v>91</v>
      </c>
      <c r="C111" s="143">
        <v>131</v>
      </c>
      <c r="D111" s="144" t="s">
        <v>195</v>
      </c>
      <c r="E111" s="52" t="s">
        <v>1141</v>
      </c>
      <c r="F111" s="213">
        <v>64.025546205861659</v>
      </c>
      <c r="G111" s="175">
        <v>20</v>
      </c>
      <c r="H111" s="175">
        <v>10</v>
      </c>
      <c r="I111" s="175">
        <v>1</v>
      </c>
      <c r="J111" s="176">
        <v>1</v>
      </c>
      <c r="K111" s="176">
        <v>0.25</v>
      </c>
      <c r="L111" s="176">
        <v>0.25</v>
      </c>
      <c r="M111" s="175">
        <v>0</v>
      </c>
      <c r="N111" s="448" t="s">
        <v>1418</v>
      </c>
      <c r="O111" s="450">
        <v>96.525546205861659</v>
      </c>
      <c r="P111" s="449"/>
      <c r="Q111" s="189">
        <v>91</v>
      </c>
    </row>
    <row r="112" spans="2:17" s="136" customFormat="1" ht="13.8">
      <c r="B112" s="142">
        <v>92</v>
      </c>
      <c r="C112" s="143">
        <v>134</v>
      </c>
      <c r="D112" s="144" t="s">
        <v>196</v>
      </c>
      <c r="E112" s="52" t="s">
        <v>1141</v>
      </c>
      <c r="F112" s="213">
        <v>58.505765935850263</v>
      </c>
      <c r="G112" s="175">
        <v>20</v>
      </c>
      <c r="H112" s="175">
        <v>10</v>
      </c>
      <c r="I112" s="175">
        <v>1</v>
      </c>
      <c r="J112" s="176">
        <v>1</v>
      </c>
      <c r="K112" s="176">
        <v>0.25</v>
      </c>
      <c r="L112" s="176">
        <v>0.25</v>
      </c>
      <c r="M112" s="175">
        <v>0</v>
      </c>
      <c r="N112" s="448" t="s">
        <v>1418</v>
      </c>
      <c r="O112" s="450">
        <v>91.005765935850263</v>
      </c>
      <c r="P112" s="449"/>
      <c r="Q112" s="189">
        <v>92</v>
      </c>
    </row>
    <row r="113" spans="2:17" s="136" customFormat="1" ht="13.8">
      <c r="B113" s="142">
        <v>93</v>
      </c>
      <c r="C113" s="143">
        <v>136</v>
      </c>
      <c r="D113" s="144" t="s">
        <v>198</v>
      </c>
      <c r="E113" s="52" t="s">
        <v>1141</v>
      </c>
      <c r="F113" s="213">
        <v>60.046443140734517</v>
      </c>
      <c r="G113" s="175">
        <v>20</v>
      </c>
      <c r="H113" s="175">
        <v>10</v>
      </c>
      <c r="I113" s="175">
        <v>1</v>
      </c>
      <c r="J113" s="176">
        <v>1</v>
      </c>
      <c r="K113" s="176">
        <v>0.25</v>
      </c>
      <c r="L113" s="176">
        <v>0.25</v>
      </c>
      <c r="M113" s="175">
        <v>0</v>
      </c>
      <c r="N113" s="448" t="s">
        <v>1418</v>
      </c>
      <c r="O113" s="450">
        <v>92.54644314073451</v>
      </c>
      <c r="P113" s="449"/>
      <c r="Q113" s="189">
        <v>93</v>
      </c>
    </row>
    <row r="114" spans="2:17" s="136" customFormat="1" ht="13.8">
      <c r="B114" s="142">
        <v>94</v>
      </c>
      <c r="C114" s="143">
        <v>137</v>
      </c>
      <c r="D114" s="144" t="s">
        <v>199</v>
      </c>
      <c r="E114" s="52" t="s">
        <v>1141</v>
      </c>
      <c r="F114" s="213">
        <v>55.405027019451389</v>
      </c>
      <c r="G114" s="175">
        <v>20</v>
      </c>
      <c r="H114" s="175">
        <v>10</v>
      </c>
      <c r="I114" s="175">
        <v>1</v>
      </c>
      <c r="J114" s="176">
        <v>1</v>
      </c>
      <c r="K114" s="176">
        <v>0.25</v>
      </c>
      <c r="L114" s="176">
        <v>0.25</v>
      </c>
      <c r="M114" s="175">
        <v>0</v>
      </c>
      <c r="N114" s="448" t="s">
        <v>1418</v>
      </c>
      <c r="O114" s="450">
        <v>87.905027019451381</v>
      </c>
      <c r="P114" s="449"/>
      <c r="Q114" s="189">
        <v>94</v>
      </c>
    </row>
    <row r="115" spans="2:17" ht="3.9" customHeight="1" thickBot="1">
      <c r="B115" s="216" t="s">
        <v>200</v>
      </c>
      <c r="C115" s="146"/>
      <c r="D115" s="146"/>
      <c r="E115" s="146"/>
      <c r="F115" s="146"/>
      <c r="G115" s="146"/>
      <c r="H115" s="146"/>
      <c r="I115" s="146"/>
      <c r="J115" s="146"/>
      <c r="K115" s="146"/>
      <c r="L115" s="146"/>
      <c r="M115" s="146"/>
      <c r="N115" s="146"/>
      <c r="O115" s="146"/>
      <c r="P115" s="147"/>
    </row>
    <row r="116" spans="2:17" ht="15" thickTop="1"/>
  </sheetData>
  <mergeCells count="27">
    <mergeCell ref="K17:K18"/>
    <mergeCell ref="B9:P9"/>
    <mergeCell ref="B11:P11"/>
    <mergeCell ref="B13:P13"/>
    <mergeCell ref="B14:P14"/>
    <mergeCell ref="I15:J15"/>
    <mergeCell ref="B1:P1"/>
    <mergeCell ref="B2:P2"/>
    <mergeCell ref="B3:P3"/>
    <mergeCell ref="B4:P4"/>
    <mergeCell ref="B6:P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s>
  <conditionalFormatting sqref="B21:P114">
    <cfRule type="expression" dxfId="8" priority="9" stopIfTrue="1">
      <formula>MOD(ROW(),2)</formula>
    </cfRule>
  </conditionalFormatting>
  <conditionalFormatting sqref="E21:E114">
    <cfRule type="cellIs" dxfId="7" priority="3" stopIfTrue="1" operator="equal">
      <formula>"RECHAZO"</formula>
    </cfRule>
    <cfRule type="cellIs" dxfId="6" priority="4" stopIfTrue="1" operator="equal">
      <formula>"CUMPLE"</formula>
    </cfRule>
    <cfRule type="cellIs" dxfId="5" priority="5" stopIfTrue="1" operator="equal">
      <formula>"NO CUMPLE"</formula>
    </cfRule>
    <cfRule type="cellIs" dxfId="4" priority="6" stopIfTrue="1" operator="equal">
      <formula>"HÁBIL"</formula>
    </cfRule>
    <cfRule type="cellIs" dxfId="3" priority="7" stopIfTrue="1" operator="equal">
      <formula>"NO HÁBIL"</formula>
    </cfRule>
    <cfRule type="cellIs" dxfId="2" priority="8" stopIfTrue="1" operator="equal">
      <formula>"NO APLICA"</formula>
    </cfRule>
  </conditionalFormatting>
  <conditionalFormatting sqref="P21:P114">
    <cfRule type="cellIs" dxfId="1" priority="1" operator="equal">
      <formula>"SE REQUIRIO Y NO SUBSANO"</formula>
    </cfRule>
    <cfRule type="cellIs" dxfId="0" priority="2" operator="equal">
      <formula>"SE REQUIRIO Y SUBSANO"</formula>
    </cfRule>
  </conditionalFormatting>
  <dataValidations disablePrompts="1" count="1">
    <dataValidation type="list" allowBlank="1" showInputMessage="1" showErrorMessage="1" sqref="P21:P114"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ColWidth="11.44140625" defaultRowHeight="14.4"/>
  <cols>
    <col min="2" max="2" width="17.44140625" style="53" bestFit="1" customWidth="1"/>
    <col min="3" max="3" width="15.109375" style="53" bestFit="1" customWidth="1"/>
    <col min="5" max="5" width="31.33203125" style="53" bestFit="1" customWidth="1"/>
    <col min="6" max="6" width="17" style="53" customWidth="1"/>
    <col min="8" max="8" width="31.33203125" customWidth="1"/>
    <col min="9" max="9" width="17" customWidth="1"/>
    <col min="11" max="11" width="17.44140625" bestFit="1" customWidth="1"/>
  </cols>
  <sheetData>
    <row r="2" spans="2:12">
      <c r="B2" s="158" t="s">
        <v>1182</v>
      </c>
      <c r="C2" s="185">
        <v>800000000</v>
      </c>
      <c r="E2" s="158" t="s">
        <v>1183</v>
      </c>
      <c r="F2" s="171">
        <f>ROUND(C2/589500,3)</f>
        <v>1357.0820000000001</v>
      </c>
      <c r="H2" s="158" t="s">
        <v>1184</v>
      </c>
      <c r="I2" s="171">
        <f>ROUND((((F4)*(SQRT(C8)+1))/F3),3)</f>
        <v>2.081</v>
      </c>
    </row>
    <row r="3" spans="2:12">
      <c r="B3" s="158" t="s">
        <v>1185</v>
      </c>
      <c r="C3" s="174">
        <v>10.5</v>
      </c>
      <c r="E3" s="158" t="s">
        <v>1186</v>
      </c>
      <c r="F3" s="172">
        <f>ROUND($F$2/$C$3,3)</f>
        <v>129.24600000000001</v>
      </c>
      <c r="H3" s="158" t="s">
        <v>1187</v>
      </c>
      <c r="I3" s="172">
        <f>3*C3</f>
        <v>31.5</v>
      </c>
    </row>
    <row r="4" spans="2:12">
      <c r="B4" s="158" t="s">
        <v>1188</v>
      </c>
      <c r="C4" s="186">
        <v>0.5</v>
      </c>
      <c r="E4" s="158" t="s">
        <v>1189</v>
      </c>
      <c r="F4" s="172">
        <f>ROUND($C$4*$F$3,3)</f>
        <v>64.623000000000005</v>
      </c>
    </row>
    <row r="5" spans="2:12" ht="15" thickBot="1"/>
    <row r="6" spans="2:12" ht="43.8" thickBot="1">
      <c r="B6" s="170" t="s">
        <v>1190</v>
      </c>
      <c r="C6" s="174">
        <v>200</v>
      </c>
      <c r="E6" s="967" t="s">
        <v>1191</v>
      </c>
      <c r="F6" s="968"/>
      <c r="H6" s="967" t="s">
        <v>1192</v>
      </c>
      <c r="I6" s="968"/>
    </row>
    <row r="8" spans="2:12">
      <c r="B8" s="158" t="s">
        <v>1193</v>
      </c>
      <c r="C8" s="168">
        <f>IF(AND(0&lt;$C$6,$C$6&lt;=10),2,IF($C$6&gt;=81,10,ROUNDUP($C$6/10,0)+1))</f>
        <v>10</v>
      </c>
      <c r="E8" s="158" t="s">
        <v>1194</v>
      </c>
      <c r="F8" s="174">
        <v>4</v>
      </c>
    </row>
    <row r="10" spans="2:12" ht="28.8">
      <c r="B10" s="170" t="s">
        <v>1195</v>
      </c>
      <c r="C10" s="174">
        <v>7</v>
      </c>
      <c r="E10" s="170" t="s">
        <v>1196</v>
      </c>
      <c r="F10" s="187">
        <v>10</v>
      </c>
      <c r="H10" s="170" t="s">
        <v>1197</v>
      </c>
      <c r="I10" s="174">
        <v>68.623000000000005</v>
      </c>
    </row>
    <row r="12" spans="2:12" ht="28.8">
      <c r="B12" s="170" t="s">
        <v>1198</v>
      </c>
      <c r="C12" s="174">
        <v>10.9</v>
      </c>
      <c r="E12" s="170" t="s">
        <v>1199</v>
      </c>
      <c r="F12" s="168" t="str">
        <f>IF(F10&gt;=I3,"SI","NO")</f>
        <v>NO</v>
      </c>
      <c r="H12" s="170" t="s">
        <v>1200</v>
      </c>
      <c r="I12" s="168" t="str">
        <f>IF(ROUND(($I$10/$F$3),3)&gt;=$I$2,"SI","NO")</f>
        <v>NO</v>
      </c>
      <c r="K12" s="170" t="s">
        <v>1201</v>
      </c>
      <c r="L12" s="168">
        <f>ROUND($I$10/$F$3,3)</f>
        <v>0.53100000000000003</v>
      </c>
    </row>
    <row r="14" spans="2:12">
      <c r="B14" s="158" t="s">
        <v>1202</v>
      </c>
      <c r="C14" s="173">
        <f>ROUND((((C12)+(C6*C3))/(C10+C6)),3)</f>
        <v>10.198</v>
      </c>
      <c r="E14" s="158" t="s">
        <v>1203</v>
      </c>
      <c r="F14" s="173" t="str">
        <f>IF(OR(F8&lt;NUMMINCONT,F12="SI"),"NO ES HÁBIL","ES HÁBIL")</f>
        <v>ES HÁBIL</v>
      </c>
      <c r="H14" s="158" t="s">
        <v>1203</v>
      </c>
      <c r="I14" s="173" t="str">
        <f>IF(OR($F$8&lt;NUMMINCONT,$I$12="SI"),"NO ES HÁBIL","ES HÁBIL")</f>
        <v>ES HÁBIL</v>
      </c>
    </row>
    <row r="15" spans="2:12" ht="15" thickBot="1"/>
    <row r="16" spans="2:12" ht="45.75" customHeight="1" thickBot="1">
      <c r="E16" s="967" t="s">
        <v>1204</v>
      </c>
      <c r="F16" s="968"/>
      <c r="H16" s="967" t="s">
        <v>1205</v>
      </c>
      <c r="I16" s="968"/>
    </row>
    <row r="18" spans="2:9" ht="28.8">
      <c r="B18" s="158" t="s">
        <v>1206</v>
      </c>
      <c r="C18" s="188">
        <v>300</v>
      </c>
      <c r="E18" s="170" t="s">
        <v>1207</v>
      </c>
      <c r="F18" s="168" t="str">
        <f>IF(F10&lt;$C$14,"MENOR",IF(F10=$C$14,"IGUAL","MAYOR"))</f>
        <v>MENOR</v>
      </c>
      <c r="H18" s="170" t="s">
        <v>1208</v>
      </c>
      <c r="I18" s="168" t="str">
        <f>IF(I10&lt;$F$4,"MENOR",IF(I10=$F$4,"IGUAL","MAYOR"))</f>
        <v>MAYOR</v>
      </c>
    </row>
    <row r="19" spans="2:9">
      <c r="B19" s="158" t="s">
        <v>1209</v>
      </c>
      <c r="C19" s="187">
        <v>600</v>
      </c>
    </row>
    <row r="20" spans="2:9">
      <c r="E20" s="170" t="s">
        <v>1210</v>
      </c>
      <c r="F20" s="172">
        <f>IF(OR(F8="",F10=""),"",IF(F14="ES HÁBIL",IF(F18="MENOR",ROUND(($C$18*($F$10/$C$14)),3),ROUND($C$18*(((3*C14)-F10)/(2*C14)),3)),0))</f>
        <v>294.17500000000001</v>
      </c>
      <c r="H20" s="170" t="s">
        <v>1211</v>
      </c>
      <c r="I20" s="172">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Y32"/>
  <sheetViews>
    <sheetView topLeftCell="O1" workbookViewId="0">
      <selection activeCell="W16" sqref="W16"/>
    </sheetView>
  </sheetViews>
  <sheetFormatPr baseColWidth="10" defaultColWidth="11.44140625" defaultRowHeight="14.4"/>
  <cols>
    <col min="1" max="1" width="3.6640625" style="108" bestFit="1" customWidth="1"/>
    <col min="2" max="2" width="85.6640625" style="108" customWidth="1"/>
    <col min="3" max="3" width="73.109375" style="108" customWidth="1"/>
    <col min="4" max="4" width="56.33203125" style="108" bestFit="1" customWidth="1"/>
    <col min="5" max="5" width="22.109375" style="108" customWidth="1"/>
    <col min="6" max="6" width="20.33203125" style="108" bestFit="1" customWidth="1"/>
    <col min="7" max="7" width="11.44140625" style="108"/>
    <col min="8" max="8" width="23.6640625" style="108" bestFit="1" customWidth="1"/>
    <col min="9" max="9" width="18.44140625" style="108" bestFit="1" customWidth="1"/>
    <col min="10" max="10" width="15.33203125" style="108" bestFit="1" customWidth="1"/>
    <col min="11" max="11" width="11.44140625" style="108"/>
    <col min="12" max="12" width="15.44140625" style="108" bestFit="1" customWidth="1"/>
    <col min="13" max="13" width="51.44140625" style="108" hidden="1" customWidth="1"/>
    <col min="14" max="14" width="20.33203125" style="108" bestFit="1" customWidth="1"/>
    <col min="15" max="15" width="15.44140625" style="108" bestFit="1" customWidth="1"/>
    <col min="16" max="16" width="18.44140625" style="108" bestFit="1" customWidth="1"/>
    <col min="17" max="19" width="21.33203125" style="108" bestFit="1" customWidth="1"/>
    <col min="20" max="20" width="30.33203125" style="108" customWidth="1"/>
    <col min="21" max="21" width="26.44140625" style="108" customWidth="1"/>
    <col min="22" max="22" width="29.44140625" style="108" customWidth="1"/>
    <col min="23" max="25" width="29.44140625" style="362" customWidth="1"/>
    <col min="26" max="16384" width="11.44140625" style="108"/>
  </cols>
  <sheetData>
    <row r="1" spans="1:25" ht="15" thickTop="1">
      <c r="A1" s="117" t="s">
        <v>1134</v>
      </c>
      <c r="B1" s="118" t="s">
        <v>1135</v>
      </c>
      <c r="C1" s="118" t="s">
        <v>1212</v>
      </c>
      <c r="D1" s="119" t="s">
        <v>1213</v>
      </c>
      <c r="E1" s="120" t="s">
        <v>395</v>
      </c>
      <c r="F1" s="120" t="s">
        <v>1214</v>
      </c>
      <c r="G1" s="120" t="s">
        <v>1180</v>
      </c>
      <c r="H1" s="120" t="s">
        <v>1137</v>
      </c>
      <c r="I1" s="120" t="s">
        <v>1215</v>
      </c>
      <c r="J1" s="120" t="s">
        <v>395</v>
      </c>
      <c r="K1" s="120" t="s">
        <v>1181</v>
      </c>
      <c r="L1" s="120" t="s">
        <v>1216</v>
      </c>
      <c r="M1" s="120" t="s">
        <v>1217</v>
      </c>
      <c r="N1" s="120" t="s">
        <v>1218</v>
      </c>
      <c r="O1" s="120" t="s">
        <v>1219</v>
      </c>
      <c r="P1" s="120" t="s">
        <v>1220</v>
      </c>
      <c r="Q1" s="120" t="s">
        <v>1221</v>
      </c>
      <c r="R1" s="120" t="s">
        <v>1222</v>
      </c>
      <c r="S1" s="120" t="s">
        <v>1223</v>
      </c>
      <c r="T1" s="120" t="s">
        <v>1221</v>
      </c>
      <c r="U1" s="348" t="s">
        <v>1224</v>
      </c>
      <c r="V1" s="120" t="s">
        <v>1225</v>
      </c>
      <c r="W1" s="348" t="s">
        <v>1226</v>
      </c>
      <c r="X1" s="348" t="s">
        <v>1227</v>
      </c>
      <c r="Y1" s="348" t="s">
        <v>1228</v>
      </c>
    </row>
    <row r="2" spans="1:25">
      <c r="A2" s="121">
        <v>1</v>
      </c>
      <c r="B2" s="6" t="s">
        <v>1</v>
      </c>
      <c r="C2" s="6" t="s">
        <v>1229</v>
      </c>
      <c r="D2" s="122" t="s">
        <v>1230</v>
      </c>
      <c r="E2" s="123" t="s">
        <v>1102</v>
      </c>
      <c r="F2" s="123" t="s">
        <v>1231</v>
      </c>
      <c r="G2" s="203" t="s">
        <v>449</v>
      </c>
      <c r="H2" s="203" t="s">
        <v>1140</v>
      </c>
      <c r="I2" s="203" t="s">
        <v>1232</v>
      </c>
      <c r="J2" s="203" t="s">
        <v>1102</v>
      </c>
      <c r="K2" s="203" t="s">
        <v>1141</v>
      </c>
      <c r="L2" s="203" t="s">
        <v>396</v>
      </c>
      <c r="M2" s="203" t="s">
        <v>1233</v>
      </c>
      <c r="N2" s="203" t="s">
        <v>1234</v>
      </c>
      <c r="O2" s="203" t="s">
        <v>396</v>
      </c>
      <c r="P2" s="203" t="s">
        <v>396</v>
      </c>
      <c r="Q2" s="203" t="s">
        <v>1235</v>
      </c>
      <c r="R2" s="227" t="s">
        <v>1236</v>
      </c>
      <c r="S2" s="229">
        <v>0.35</v>
      </c>
      <c r="T2" s="203" t="s">
        <v>1090</v>
      </c>
      <c r="U2" s="349" t="s">
        <v>1237</v>
      </c>
      <c r="V2" s="203" t="s">
        <v>1238</v>
      </c>
      <c r="W2" s="349" t="s">
        <v>1102</v>
      </c>
      <c r="X2" s="349" t="s">
        <v>396</v>
      </c>
      <c r="Y2" s="349" t="s">
        <v>396</v>
      </c>
    </row>
    <row r="3" spans="1:25">
      <c r="A3" s="124">
        <v>2</v>
      </c>
      <c r="B3" s="7" t="s">
        <v>1239</v>
      </c>
      <c r="C3" s="7" t="s">
        <v>1240</v>
      </c>
      <c r="D3" s="125" t="s">
        <v>1241</v>
      </c>
      <c r="E3" s="126" t="s">
        <v>1143</v>
      </c>
      <c r="F3" s="123" t="s">
        <v>1242</v>
      </c>
      <c r="G3" s="204"/>
      <c r="H3" s="205" t="s">
        <v>1144</v>
      </c>
      <c r="I3" s="203" t="s">
        <v>1243</v>
      </c>
      <c r="J3" s="205" t="s">
        <v>1143</v>
      </c>
      <c r="K3" s="203" t="s">
        <v>1145</v>
      </c>
      <c r="L3" s="203" t="s">
        <v>397</v>
      </c>
      <c r="M3" s="203" t="s">
        <v>1244</v>
      </c>
      <c r="N3" s="203" t="s">
        <v>1245</v>
      </c>
      <c r="O3" s="203" t="s">
        <v>397</v>
      </c>
      <c r="P3" s="203" t="s">
        <v>397</v>
      </c>
      <c r="Q3" s="203" t="s">
        <v>1246</v>
      </c>
      <c r="R3" s="227" t="s">
        <v>1247</v>
      </c>
      <c r="S3" s="229">
        <v>0.4</v>
      </c>
      <c r="T3" s="203" t="s">
        <v>1091</v>
      </c>
      <c r="U3" s="349" t="s">
        <v>1248</v>
      </c>
      <c r="V3" s="203" t="s">
        <v>1249</v>
      </c>
      <c r="W3" s="349" t="s">
        <v>1250</v>
      </c>
      <c r="X3" s="349" t="s">
        <v>397</v>
      </c>
      <c r="Y3" s="349" t="s">
        <v>397</v>
      </c>
    </row>
    <row r="4" spans="1:25">
      <c r="A4" s="124">
        <v>3</v>
      </c>
      <c r="B4" s="7" t="s">
        <v>1251</v>
      </c>
      <c r="C4" s="7" t="s">
        <v>1252</v>
      </c>
      <c r="D4" s="125" t="s">
        <v>1253</v>
      </c>
      <c r="F4" s="123" t="s">
        <v>1254</v>
      </c>
      <c r="G4" s="204"/>
      <c r="H4" s="205" t="s">
        <v>1147</v>
      </c>
      <c r="I4" s="203" t="s">
        <v>1255</v>
      </c>
      <c r="J4" s="205" t="s">
        <v>1256</v>
      </c>
      <c r="K4" s="203" t="s">
        <v>1257</v>
      </c>
      <c r="L4" s="203" t="s">
        <v>838</v>
      </c>
      <c r="M4" s="203" t="s">
        <v>1258</v>
      </c>
      <c r="N4" s="204"/>
      <c r="O4" s="203" t="s">
        <v>838</v>
      </c>
      <c r="P4" s="204"/>
      <c r="Q4" s="206" t="s">
        <v>1259</v>
      </c>
      <c r="R4" s="228" t="s">
        <v>1260</v>
      </c>
      <c r="S4" s="230">
        <v>0.45</v>
      </c>
      <c r="T4" s="206" t="s">
        <v>1092</v>
      </c>
      <c r="V4" s="206" t="s">
        <v>1261</v>
      </c>
      <c r="W4" s="359" t="s">
        <v>1262</v>
      </c>
      <c r="X4" s="359" t="s">
        <v>449</v>
      </c>
      <c r="Y4" s="359" t="s">
        <v>449</v>
      </c>
    </row>
    <row r="5" spans="1:25">
      <c r="A5" s="124">
        <v>4</v>
      </c>
      <c r="B5" s="7" t="s">
        <v>1263</v>
      </c>
      <c r="C5" s="7"/>
      <c r="D5" s="125" t="s">
        <v>1264</v>
      </c>
      <c r="G5" s="204"/>
      <c r="H5" s="205" t="s">
        <v>1149</v>
      </c>
      <c r="I5" s="203" t="s">
        <v>1149</v>
      </c>
      <c r="J5" s="204"/>
      <c r="K5" s="204"/>
      <c r="L5" s="204"/>
      <c r="M5" s="204"/>
      <c r="N5" s="204"/>
      <c r="O5" s="204"/>
      <c r="P5" s="204"/>
      <c r="Q5" s="207" t="s">
        <v>1265</v>
      </c>
      <c r="R5" s="208" t="s">
        <v>1266</v>
      </c>
      <c r="S5" s="231">
        <v>0.5</v>
      </c>
      <c r="T5" s="207" t="s">
        <v>1042</v>
      </c>
      <c r="V5" s="207"/>
      <c r="W5" s="360"/>
      <c r="X5" s="360"/>
      <c r="Y5" s="360" t="s">
        <v>1267</v>
      </c>
    </row>
    <row r="6" spans="1:25">
      <c r="A6" s="124">
        <v>5</v>
      </c>
      <c r="B6" s="7" t="s">
        <v>1268</v>
      </c>
      <c r="C6" s="7"/>
      <c r="D6" s="125" t="s">
        <v>1269</v>
      </c>
      <c r="G6" s="204"/>
      <c r="H6" s="205"/>
      <c r="I6" s="205"/>
      <c r="J6" s="204"/>
      <c r="K6" s="204"/>
      <c r="L6" s="204"/>
      <c r="M6" s="204"/>
      <c r="N6" s="204"/>
      <c r="O6" s="204"/>
      <c r="P6" s="204"/>
      <c r="Q6" s="208" t="s">
        <v>1270</v>
      </c>
      <c r="R6" s="208"/>
      <c r="S6" s="231"/>
      <c r="V6" s="208"/>
      <c r="W6" s="361"/>
      <c r="X6" s="361"/>
      <c r="Y6" s="361"/>
    </row>
    <row r="7" spans="1:25">
      <c r="A7" s="124">
        <v>6</v>
      </c>
      <c r="B7" s="7" t="s">
        <v>1271</v>
      </c>
      <c r="C7" s="7"/>
      <c r="D7" s="125" t="s">
        <v>1272</v>
      </c>
      <c r="Q7" s="207" t="s">
        <v>1042</v>
      </c>
      <c r="R7" s="207"/>
      <c r="S7" s="232"/>
      <c r="V7" s="207"/>
      <c r="W7" s="360"/>
      <c r="X7" s="360"/>
      <c r="Y7" s="360"/>
    </row>
    <row r="8" spans="1:25">
      <c r="A8" s="124">
        <v>7</v>
      </c>
      <c r="B8" s="7" t="s">
        <v>1273</v>
      </c>
      <c r="C8" s="7"/>
      <c r="D8" s="125" t="s">
        <v>1274</v>
      </c>
    </row>
    <row r="9" spans="1:25">
      <c r="A9" s="124">
        <v>8</v>
      </c>
      <c r="B9" s="7" t="s">
        <v>1275</v>
      </c>
      <c r="C9" s="7"/>
      <c r="D9" s="125" t="s">
        <v>1276</v>
      </c>
    </row>
    <row r="10" spans="1:25">
      <c r="A10" s="124">
        <v>9</v>
      </c>
      <c r="B10" s="7" t="s">
        <v>1277</v>
      </c>
      <c r="C10" s="7"/>
      <c r="D10" s="125" t="s">
        <v>1278</v>
      </c>
    </row>
    <row r="11" spans="1:25">
      <c r="A11" s="124">
        <v>10</v>
      </c>
      <c r="B11" s="7" t="s">
        <v>1279</v>
      </c>
      <c r="C11" s="127"/>
      <c r="D11" s="125"/>
      <c r="H11" s="128"/>
    </row>
    <row r="12" spans="1:25">
      <c r="A12" s="124">
        <v>11</v>
      </c>
      <c r="B12" s="7" t="s">
        <v>1280</v>
      </c>
      <c r="C12" s="127"/>
      <c r="D12" s="125"/>
    </row>
    <row r="13" spans="1:25">
      <c r="A13" s="124">
        <v>12</v>
      </c>
      <c r="B13" s="7" t="s">
        <v>1281</v>
      </c>
      <c r="C13" s="127"/>
      <c r="D13" s="125"/>
    </row>
    <row r="14" spans="1:25">
      <c r="A14" s="124">
        <v>13</v>
      </c>
      <c r="B14" s="7" t="s">
        <v>1282</v>
      </c>
      <c r="C14" s="127"/>
      <c r="D14" s="125"/>
    </row>
    <row r="15" spans="1:25">
      <c r="A15" s="124">
        <v>14</v>
      </c>
      <c r="B15" s="7" t="s">
        <v>1283</v>
      </c>
      <c r="C15" s="127"/>
      <c r="D15" s="125"/>
    </row>
    <row r="16" spans="1:25">
      <c r="A16" s="124">
        <v>15</v>
      </c>
      <c r="B16" s="7" t="s">
        <v>1284</v>
      </c>
      <c r="C16" s="127"/>
      <c r="D16" s="125"/>
    </row>
    <row r="17" spans="1:4">
      <c r="A17" s="124">
        <v>16</v>
      </c>
      <c r="B17" s="7" t="s">
        <v>3</v>
      </c>
      <c r="C17" s="127"/>
      <c r="D17" s="125"/>
    </row>
    <row r="18" spans="1:4">
      <c r="A18" s="124">
        <v>17</v>
      </c>
      <c r="B18" s="127" t="s">
        <v>1285</v>
      </c>
      <c r="C18" s="127"/>
      <c r="D18" s="125"/>
    </row>
    <row r="19" spans="1:4">
      <c r="A19" s="124">
        <v>18</v>
      </c>
      <c r="B19" s="127" t="s">
        <v>1286</v>
      </c>
      <c r="C19" s="127"/>
      <c r="D19" s="125"/>
    </row>
    <row r="20" spans="1:4">
      <c r="A20" s="124">
        <v>19</v>
      </c>
      <c r="B20" s="127" t="s">
        <v>1287</v>
      </c>
      <c r="C20" s="127"/>
      <c r="D20" s="125"/>
    </row>
    <row r="21" spans="1:4">
      <c r="A21" s="124">
        <v>20</v>
      </c>
      <c r="B21" s="127" t="s">
        <v>1288</v>
      </c>
      <c r="C21" s="127"/>
      <c r="D21" s="125"/>
    </row>
    <row r="22" spans="1:4">
      <c r="A22" s="124">
        <v>21</v>
      </c>
      <c r="B22" s="127" t="s">
        <v>2</v>
      </c>
      <c r="C22" s="127"/>
      <c r="D22" s="125"/>
    </row>
    <row r="23" spans="1:4">
      <c r="A23" s="124">
        <v>22</v>
      </c>
      <c r="B23" s="127" t="s">
        <v>1289</v>
      </c>
      <c r="C23" s="127"/>
      <c r="D23" s="125"/>
    </row>
    <row r="24" spans="1:4">
      <c r="A24" s="124">
        <v>23</v>
      </c>
      <c r="B24" s="127" t="s">
        <v>1290</v>
      </c>
      <c r="C24" s="127"/>
      <c r="D24" s="125"/>
    </row>
    <row r="25" spans="1:4">
      <c r="A25" s="124">
        <v>24</v>
      </c>
      <c r="B25" s="127" t="s">
        <v>1291</v>
      </c>
      <c r="C25" s="127"/>
      <c r="D25" s="125"/>
    </row>
    <row r="26" spans="1:4">
      <c r="A26" s="124">
        <v>25</v>
      </c>
      <c r="B26" s="127" t="s">
        <v>1292</v>
      </c>
      <c r="C26" s="127"/>
      <c r="D26" s="125"/>
    </row>
    <row r="27" spans="1:4">
      <c r="A27" s="124">
        <v>26</v>
      </c>
      <c r="B27" s="127"/>
      <c r="C27" s="127"/>
      <c r="D27" s="125"/>
    </row>
    <row r="28" spans="1:4">
      <c r="A28" s="124">
        <v>27</v>
      </c>
      <c r="B28" s="127"/>
      <c r="C28" s="127"/>
      <c r="D28" s="125"/>
    </row>
    <row r="29" spans="1:4">
      <c r="A29" s="124">
        <v>28</v>
      </c>
      <c r="B29" s="127"/>
      <c r="C29" s="127"/>
      <c r="D29" s="125"/>
    </row>
    <row r="30" spans="1:4">
      <c r="A30" s="124">
        <v>29</v>
      </c>
      <c r="B30" s="127"/>
      <c r="C30" s="127"/>
      <c r="D30" s="125"/>
    </row>
    <row r="31" spans="1:4" ht="15" thickBot="1">
      <c r="A31" s="129">
        <v>30</v>
      </c>
      <c r="B31" s="130"/>
      <c r="C31" s="130"/>
      <c r="D31" s="131"/>
    </row>
    <row r="32" spans="1:4" ht="15" thickTop="1"/>
  </sheetData>
  <pageMargins left="0.7" right="0.7" top="0.75" bottom="0.75" header="0.3" footer="0.3"/>
  <pageSetup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7ac2ab6-da90-4952-ac14-22e7de57d43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58CAC94C70734EB1B1CC182C448365" ma:contentTypeVersion="15" ma:contentTypeDescription="Crear nuevo documento." ma:contentTypeScope="" ma:versionID="5cf016789ffb4d59be31df152bf7d8ea">
  <xsd:schema xmlns:xsd="http://www.w3.org/2001/XMLSchema" xmlns:xs="http://www.w3.org/2001/XMLSchema" xmlns:p="http://schemas.microsoft.com/office/2006/metadata/properties" xmlns:ns3="d7ac2ab6-da90-4952-ac14-22e7de57d43a" xmlns:ns4="1f9b1e3a-01f5-4eb6-a59c-e93df9811220" targetNamespace="http://schemas.microsoft.com/office/2006/metadata/properties" ma:root="true" ma:fieldsID="87d1a4914d723232bf390aec13d5a72e" ns3:_="" ns4:_="">
    <xsd:import namespace="d7ac2ab6-da90-4952-ac14-22e7de57d43a"/>
    <xsd:import namespace="1f9b1e3a-01f5-4eb6-a59c-e93df981122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ac2ab6-da90-4952-ac14-22e7de57d4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f9b1e3a-01f5-4eb6-a59c-e93df981122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E33D82-98EE-4384-BBD3-3DCE272EFD9F}">
  <ds:schemaRefs>
    <ds:schemaRef ds:uri="http://schemas.microsoft.com/office/2006/metadata/properties"/>
    <ds:schemaRef ds:uri="http://schemas.microsoft.com/office/infopath/2007/PartnerControls"/>
    <ds:schemaRef ds:uri="d7ac2ab6-da90-4952-ac14-22e7de57d43a"/>
  </ds:schemaRefs>
</ds:datastoreItem>
</file>

<file path=customXml/itemProps2.xml><?xml version="1.0" encoding="utf-8"?>
<ds:datastoreItem xmlns:ds="http://schemas.openxmlformats.org/officeDocument/2006/customXml" ds:itemID="{BD5A3A72-3FBF-4DA5-B7E6-4B70911AB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ac2ab6-da90-4952-ac14-22e7de57d43a"/>
    <ds:schemaRef ds:uri="1f9b1e3a-01f5-4eb6-a59c-e93df98112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FE3DBF-C289-4B1A-A68E-CC9779A82E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39</vt:i4>
      </vt:variant>
    </vt:vector>
  </HeadingPairs>
  <TitlesOfParts>
    <vt:vector size="57" baseType="lpstr">
      <vt:lpstr>PRESUPUESTOS</vt:lpstr>
      <vt:lpstr>PROPONENTES</vt:lpstr>
      <vt:lpstr>INTEGRANTES</vt:lpstr>
      <vt:lpstr>EXPERIENCIA</vt:lpstr>
      <vt:lpstr>PONDERACION EXP.</vt:lpstr>
      <vt:lpstr>APOYO A IND. NAL.</vt:lpstr>
      <vt:lpstr>EQUIPO DE TRABAJO</vt:lpstr>
      <vt:lpstr>F.SOSTENIBILIDAD</vt:lpstr>
      <vt:lpstr>MIPYME</vt:lpstr>
      <vt:lpstr>VIN.PERS.DISC.</vt:lpstr>
      <vt:lpstr>RNOCI</vt:lpstr>
      <vt:lpstr>RESUMEN</vt:lpstr>
      <vt:lpstr>SMMLV</vt:lpstr>
      <vt:lpstr>MULTAS Y SANCIONES</vt:lpstr>
      <vt:lpstr>EVAL. ECONOMICA</vt:lpstr>
      <vt:lpstr>HAB.GEN.</vt:lpstr>
      <vt:lpstr>RESUMENGEN</vt:lpstr>
      <vt:lpstr>LISTAS</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SINOP</vt:lpstr>
      <vt:lpstr>SUBSANAR</vt:lpstr>
      <vt:lpstr>TAMAÑOEMP</vt:lpstr>
      <vt:lpstr>TIPODEVIA</vt:lpstr>
      <vt:lpstr>TIPOPAV</vt:lpstr>
      <vt:lpstr>TIPOPAVIMENTO</vt:lpstr>
      <vt:lpstr>RESUMEN!Títulos_a_imprimir</vt:lpstr>
      <vt:lpstr>TOTALPTJEEXES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CUCHO</dc:creator>
  <cp:keywords/>
  <dc:description/>
  <cp:lastModifiedBy>WILLIAM FABIAN BENITEZ VANEGAS</cp:lastModifiedBy>
  <cp:revision/>
  <dcterms:created xsi:type="dcterms:W3CDTF">2021-02-14T01:50:18Z</dcterms:created>
  <dcterms:modified xsi:type="dcterms:W3CDTF">2024-08-14T02:02:36Z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0x0101007B58CAC94C70734EB1B1CC182C448365</vt:lpwstr>
  </property>
  <property fmtid="{D5CDD505-2E9C-101B-9397-08002B2CF9AE}" pid="3" name="MSIP_Label_defa4170-0d19-0005-0004-bc88714345d2_Enabled">
    <vt:lpwstr>true</vt:lpwstr>
  </property>
  <property fmtid="{D5CDD505-2E9C-101B-9397-08002B2CF9AE}" pid="4" name="MSIP_Label_defa4170-0d19-0005-0004-bc88714345d2_SetDate">
    <vt:lpwstr>2024-07-17T20:54:13Z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de2fffed-60b8-42b2-a465-00fee1de04ba</vt:lpwstr>
  </property>
  <property fmtid="{D5CDD505-2E9C-101B-9397-08002B2CF9AE}" pid="8" name="MSIP_Label_defa4170-0d19-0005-0004-bc88714345d2_ActionId">
    <vt:lpwstr>88ea66ae-e393-4203-94c7-5562275501d8</vt:lpwstr>
  </property>
  <property fmtid="{D5CDD505-2E9C-101B-9397-08002B2CF9AE}" pid="9" name="MSIP_Label_defa4170-0d19-0005-0004-bc88714345d2_ContentBits">
    <vt:lpwstr>0</vt:lpwstr>
  </property>
</Properties>
</file>